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Y7t18A0Ob/qHYIHFj5kDYqu6+7JLJQvDiiOarHSxdele90kP83gxsOvnBZ24G6ZDEquJR7QgYsTuZHbpyQjptg==" workbookSaltValue="BRF5B/XU1m/0CS4V1Phf3w==" workbookSpinCount="100000"/>
  <bookViews>
    <workbookView xWindow="0" yWindow="0" windowWidth="27636" windowHeight="12792" tabRatio="686" firstSheet="1" activeTab="1"/>
  </bookViews>
  <sheets>
    <sheet name="自治体コード" sheetId="7" state="hidden" r:id="rId1"/>
    <sheet name="通常分様式" sheetId="19" r:id="rId2"/>
    <sheet name="基金調べ" sheetId="21" r:id="rId3"/>
    <sheet name="【チェックリスト】 " sheetId="20" r:id="rId4"/>
    <sheet name="事業名一覧 " sheetId="13" r:id="rId5"/>
    <sheet name="転記作業用" sheetId="16" state="hidden" r:id="rId6"/>
    <sheet name="―" sheetId="6" state="hidden" r:id="rId7"/>
    <sheet name="フラグ管理用" sheetId="23" state="hidden" r:id="rId8"/>
    <sheet name="計算用" sheetId="22" state="hidden" r:id="rId9"/>
  </sheets>
  <definedNames>
    <definedName name="_xlnm._FilterDatabase" localSheetId="1" hidden="1">通常分様式!$A$20:$BM$20</definedName>
    <definedName name="国の予算年度">―!$AJ$2:$AJ$3</definedName>
    <definedName name="補助・単独">―!$A$2:$A$3</definedName>
    <definedName name="個人を対象とした給付金等">―!$M$2:$M$3</definedName>
    <definedName name="特定事業者等支援">―!$K$2:$K$3</definedName>
    <definedName name="コロナ感染症への対応として必要な事業">―!$C$2:$C$2</definedName>
    <definedName name="対象外経費に臨時交付金を充当していない">―!$G$2:$G$2</definedName>
    <definedName name="コロナ禍において原油価格・物価高騰等に直面する生活者や事業者に対する支援">―!$AD$2:$AD$3</definedName>
    <definedName name="基金の要件">―!$Z$2:$Z$5</definedName>
    <definedName name="協力要請推進枠又は検査促進枠の地方負担分に充当_補助">―!$I$5</definedName>
    <definedName name="基金_地単_協力金等">―!$O$5</definedName>
    <definedName name="交付金の区分_その他">―!$AF$5</definedName>
    <definedName name="基金_補助">―!$O$7</definedName>
    <definedName name="基金_地単_通常">―!$O$2:$O$3</definedName>
    <definedName name="経済対策との関係_原油">―!$E$21:$E$25</definedName>
    <definedName name="事業始期_補助">―!$Q$15:$Q$29</definedName>
    <definedName name="協力要請推進枠又は検査促進枠の地方負担分に充当_地単">―!$I$2:$I$3</definedName>
    <definedName name="経済対策との関係_通常">―!$E$2:$E$19</definedName>
    <definedName name="交付金の区分_高騰">―!$AF$2:$AF$3</definedName>
    <definedName name="国庫補助事業の名称">'事業名一覧 '!$A$3:$A$55</definedName>
    <definedName name="事業始期_通常">―!$Q$2:$Q$13</definedName>
    <definedName name="事業始期_協力金等">―!$Q$31:$Q$59</definedName>
    <definedName name="事業終期_R3基金・R4">―!$S$15:$S$27</definedName>
    <definedName name="事業終期_通常">―!$S$2:$S$13</definedName>
    <definedName name="種類_重点">―!$AH$4:$AH$12</definedName>
    <definedName name="種類_通常">―!$AH$2</definedName>
    <definedName name="予算区分_地単_協力金等">―!$U$6:$U$13</definedName>
    <definedName name="予算区分_地単_通常">―!$U$2:$U$4</definedName>
    <definedName name="予算区分_補助">―!$U$15:$U$19</definedName>
    <definedName name="_xlnm.Print_Area" localSheetId="6">―!$A$1:$AK$65</definedName>
    <definedName name="_xlnm.Print_Area" localSheetId="4">'事業名一覧 '!$A$1:$B$55</definedName>
    <definedName name="_xlnm.Print_Area" localSheetId="1">通常分様式!$A$1:$AG$621</definedName>
    <definedName name="_xlnm.Print_Titles" localSheetId="1">通常分様式!$17:$20</definedName>
    <definedName name="_xlnm.Print_Area" localSheetId="3">'【チェックリスト】 '!$A$1:$F$46</definedName>
    <definedName name="_xlnm.Print_Area" localSheetId="2">基金調べ!$A$1:$J$18</definedName>
    <definedName name="_xlnm.Print_Titles" localSheetId="2">基金調べ!$2:$2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<sst xmlns="http://schemas.openxmlformats.org/spreadsheetml/2006/main" xmlns:r="http://schemas.openxmlformats.org/officeDocument/2006/relationships" count="7580" uniqueCount="7580">
  <si>
    <t>坂城町</t>
  </si>
  <si>
    <t>茨城県稲敷市</t>
  </si>
  <si>
    <t>宮崎県諸塚村</t>
  </si>
  <si>
    <t>016489</t>
  </si>
  <si>
    <t>014834</t>
  </si>
  <si>
    <t>473031</t>
  </si>
  <si>
    <t>060003</t>
  </si>
  <si>
    <t>メールアドレス</t>
  </si>
  <si>
    <t>川内村</t>
  </si>
  <si>
    <t>01460</t>
  </si>
  <si>
    <t>07207</t>
  </si>
  <si>
    <t>31203</t>
  </si>
  <si>
    <t>都道府県名</t>
  </si>
  <si>
    <t>385069</t>
  </si>
  <si>
    <t>増毛町</t>
  </si>
  <si>
    <t>石岡市</t>
  </si>
  <si>
    <t>024431</t>
  </si>
  <si>
    <t>交付対象事業の名称</t>
  </si>
  <si>
    <t>434477</t>
  </si>
  <si>
    <t>203637</t>
  </si>
  <si>
    <t>龍ケ崎市</t>
  </si>
  <si>
    <t>102075</t>
  </si>
  <si>
    <t>304018</t>
  </si>
  <si>
    <t>電話番号</t>
  </si>
  <si>
    <t>234257</t>
  </si>
  <si>
    <t>016683</t>
  </si>
  <si>
    <t>Ａ</t>
  </si>
  <si>
    <t>203866</t>
  </si>
  <si>
    <t>102083</t>
  </si>
  <si>
    <t>向日市</t>
  </si>
  <si>
    <t>地方公共団体名</t>
  </si>
  <si>
    <t>023035</t>
  </si>
  <si>
    <t>大槌町</t>
  </si>
  <si>
    <t>302040</t>
  </si>
  <si>
    <t>15212</t>
  </si>
  <si>
    <t>富岡町</t>
  </si>
  <si>
    <t>安八町</t>
  </si>
  <si>
    <t>三重県明和町</t>
  </si>
  <si>
    <t>都道府県・市町村コード（５桁）</t>
  </si>
  <si>
    <t>五條市</t>
  </si>
  <si>
    <t>東京都</t>
  </si>
  <si>
    <t>46491</t>
  </si>
  <si>
    <t>044067</t>
  </si>
  <si>
    <t>事業
始期</t>
  </si>
  <si>
    <t>263664</t>
  </si>
  <si>
    <t>鋸南町</t>
  </si>
  <si>
    <t>014079</t>
  </si>
  <si>
    <t>西之表市</t>
  </si>
  <si>
    <t>北海道南富良野町</t>
  </si>
  <si>
    <t>124630</t>
  </si>
  <si>
    <t>Ｂ</t>
  </si>
  <si>
    <t>神山町</t>
  </si>
  <si>
    <t>担当部局課名</t>
  </si>
  <si>
    <t>40100</t>
  </si>
  <si>
    <t>016314</t>
  </si>
  <si>
    <t>木津川市</t>
  </si>
  <si>
    <t>464902</t>
  </si>
  <si>
    <t>草津町</t>
  </si>
  <si>
    <t>私立高等学校等経常費助成費補助金</t>
  </si>
  <si>
    <t>担当者氏名</t>
  </si>
  <si>
    <t>013919</t>
  </si>
  <si>
    <t>余市町</t>
  </si>
  <si>
    <t>竜王町</t>
  </si>
  <si>
    <t>千葉県山武市</t>
  </si>
  <si>
    <t>20204</t>
  </si>
  <si>
    <t>01692</t>
  </si>
  <si>
    <t>島田市</t>
  </si>
  <si>
    <t>012246</t>
  </si>
  <si>
    <t>093611</t>
  </si>
  <si>
    <t>Ｎｏ</t>
  </si>
  <si>
    <t>272086</t>
  </si>
  <si>
    <t>353051</t>
  </si>
  <si>
    <t>082333</t>
  </si>
  <si>
    <t>邑南町</t>
  </si>
  <si>
    <t>42207</t>
  </si>
  <si>
    <t>鶴田町</t>
  </si>
  <si>
    <t>補助・単独</t>
  </si>
  <si>
    <t>北海道士幌町</t>
  </si>
  <si>
    <t>鷹栖町</t>
  </si>
  <si>
    <t>下條村</t>
  </si>
  <si>
    <t>岡山県真庭市</t>
  </si>
  <si>
    <t>42208</t>
  </si>
  <si>
    <t>242047</t>
  </si>
  <si>
    <t>015849</t>
  </si>
  <si>
    <t>最上町</t>
  </si>
  <si>
    <t>24442</t>
  </si>
  <si>
    <t>014320</t>
  </si>
  <si>
    <t>所管</t>
  </si>
  <si>
    <t>岡山県井原市</t>
  </si>
  <si>
    <t>15226</t>
  </si>
  <si>
    <t>033031</t>
  </si>
  <si>
    <t>事業
終期</t>
  </si>
  <si>
    <t>05214</t>
  </si>
  <si>
    <t>埼玉県鳩山町</t>
  </si>
  <si>
    <t>074225</t>
  </si>
  <si>
    <t>014257</t>
  </si>
  <si>
    <t>033022</t>
  </si>
  <si>
    <t>294276</t>
  </si>
  <si>
    <t>23234</t>
  </si>
  <si>
    <t>12215</t>
  </si>
  <si>
    <t>362085</t>
  </si>
  <si>
    <t>七飯町</t>
  </si>
  <si>
    <t>泊村</t>
  </si>
  <si>
    <t>函南町</t>
  </si>
  <si>
    <t>13110</t>
  </si>
  <si>
    <t>剣淵町</t>
  </si>
  <si>
    <t>292044</t>
  </si>
  <si>
    <t>015628</t>
  </si>
  <si>
    <t>034614</t>
  </si>
  <si>
    <t>大間町</t>
  </si>
  <si>
    <t>13115</t>
  </si>
  <si>
    <t>205435</t>
  </si>
  <si>
    <t>瀬戸内町</t>
  </si>
  <si>
    <t>平田村</t>
  </si>
  <si>
    <t>大阪府羽曳野市</t>
  </si>
  <si>
    <t>輪島市</t>
  </si>
  <si>
    <t>南陽市</t>
  </si>
  <si>
    <t>R4.11</t>
  </si>
  <si>
    <t>南木曽町</t>
  </si>
  <si>
    <t>青森県西目屋村</t>
  </si>
  <si>
    <t>Ｃ</t>
  </si>
  <si>
    <t>飯豊町</t>
  </si>
  <si>
    <t>田尻町</t>
  </si>
  <si>
    <t>北海道赤平市</t>
  </si>
  <si>
    <t>各務原市</t>
  </si>
  <si>
    <t>152251</t>
  </si>
  <si>
    <t>久山町</t>
  </si>
  <si>
    <t>国庫補助事業の名称</t>
  </si>
  <si>
    <t>014702</t>
  </si>
  <si>
    <t>442020</t>
  </si>
  <si>
    <t>39000</t>
  </si>
  <si>
    <t>滋賀県近江八幡市</t>
  </si>
  <si>
    <t>六ヶ所村</t>
  </si>
  <si>
    <t>022012</t>
  </si>
  <si>
    <t>佐伯市</t>
  </si>
  <si>
    <t>苫前町</t>
  </si>
  <si>
    <t>15000</t>
  </si>
  <si>
    <t>北海道苫小牧市</t>
  </si>
  <si>
    <t>阿久根市</t>
  </si>
  <si>
    <t>姶良市</t>
  </si>
  <si>
    <t>大阪府貝塚市</t>
  </si>
  <si>
    <t>明石市</t>
  </si>
  <si>
    <t>千葉県長南町</t>
  </si>
  <si>
    <t>青森県平内町</t>
  </si>
  <si>
    <t>102105</t>
  </si>
  <si>
    <t>浜頓別町</t>
  </si>
  <si>
    <t>岐阜県北方町</t>
  </si>
  <si>
    <t>山形県酒田市</t>
  </si>
  <si>
    <t>東村山市</t>
  </si>
  <si>
    <t>幌加内町</t>
  </si>
  <si>
    <t>402184</t>
  </si>
  <si>
    <t>愛知県大府市</t>
  </si>
  <si>
    <t>422142</t>
  </si>
  <si>
    <t>47000</t>
  </si>
  <si>
    <t>合計</t>
  </si>
  <si>
    <t>016322</t>
  </si>
  <si>
    <t>上富良野町</t>
  </si>
  <si>
    <t>284432</t>
  </si>
  <si>
    <t>232254</t>
  </si>
  <si>
    <t>北海道石狩市</t>
  </si>
  <si>
    <t>上野村</t>
  </si>
  <si>
    <t>03484</t>
  </si>
  <si>
    <t>宮城県富谷市</t>
  </si>
  <si>
    <t>082309</t>
  </si>
  <si>
    <t>075485</t>
  </si>
  <si>
    <t>20485</t>
  </si>
  <si>
    <t>13202</t>
  </si>
  <si>
    <t>014281</t>
  </si>
  <si>
    <t>223042</t>
  </si>
  <si>
    <t>47381</t>
  </si>
  <si>
    <t>43433</t>
  </si>
  <si>
    <t>常陸大宮市</t>
  </si>
  <si>
    <t>北大東村</t>
  </si>
  <si>
    <t>北海道江差町</t>
  </si>
  <si>
    <t>上野原市</t>
  </si>
  <si>
    <t>都道府県・市町村名</t>
  </si>
  <si>
    <t>小平市</t>
  </si>
  <si>
    <t>兵庫県</t>
  </si>
  <si>
    <t>羽後町</t>
  </si>
  <si>
    <t>近江八幡市</t>
  </si>
  <si>
    <t>272272</t>
  </si>
  <si>
    <t>京都府城陽市</t>
  </si>
  <si>
    <t>08225</t>
  </si>
  <si>
    <t>01518</t>
  </si>
  <si>
    <t>015784</t>
  </si>
  <si>
    <t>伊那市</t>
  </si>
  <si>
    <t>北本市</t>
  </si>
  <si>
    <t>石川県</t>
  </si>
  <si>
    <t>金額が千円単位で記入されているか</t>
  </si>
  <si>
    <t>232220</t>
  </si>
  <si>
    <t>青梅市</t>
  </si>
  <si>
    <t>葛巻町</t>
  </si>
  <si>
    <t>20205</t>
  </si>
  <si>
    <t>米原市</t>
  </si>
  <si>
    <t>南関町</t>
  </si>
  <si>
    <t>122033</t>
  </si>
  <si>
    <t>35208</t>
  </si>
  <si>
    <t>29205</t>
  </si>
  <si>
    <t>補</t>
  </si>
  <si>
    <t>20409</t>
  </si>
  <si>
    <t>073628</t>
  </si>
  <si>
    <t>01552</t>
  </si>
  <si>
    <t>二宮町</t>
  </si>
  <si>
    <t>06381</t>
  </si>
  <si>
    <t>事業始期_協力金等</t>
    <rPh sb="0" eb="2">
      <t>ジギョウ</t>
    </rPh>
    <rPh sb="2" eb="4">
      <t>シキ</t>
    </rPh>
    <rPh sb="5" eb="8">
      <t>キョウリョクキン</t>
    </rPh>
    <rPh sb="8" eb="9">
      <t>トウ</t>
    </rPh>
    <phoneticPr fontId="20"/>
  </si>
  <si>
    <t>風間浦村</t>
  </si>
  <si>
    <t>埼玉県北本市</t>
  </si>
  <si>
    <t>113638</t>
  </si>
  <si>
    <t>富士見市</t>
  </si>
  <si>
    <t>福島県白河市</t>
  </si>
  <si>
    <t>46530</t>
  </si>
  <si>
    <t>津別町</t>
  </si>
  <si>
    <t>宮崎県木城町</t>
  </si>
  <si>
    <t>014036</t>
  </si>
  <si>
    <t>北塩原村</t>
  </si>
  <si>
    <t>252069</t>
  </si>
  <si>
    <t>20212</t>
  </si>
  <si>
    <t>釜石市</t>
  </si>
  <si>
    <t>朝日村</t>
  </si>
  <si>
    <t>大潟村</t>
  </si>
  <si>
    <t>単</t>
  </si>
  <si>
    <t>山田町</t>
  </si>
  <si>
    <t>022047</t>
  </si>
  <si>
    <t>千早赤阪村</t>
  </si>
  <si>
    <t>07503</t>
  </si>
  <si>
    <t>33346</t>
  </si>
  <si>
    <t>十和田市</t>
  </si>
  <si>
    <t>03209</t>
  </si>
  <si>
    <t>新温泉町</t>
  </si>
  <si>
    <t>203238</t>
  </si>
  <si>
    <t>152226</t>
  </si>
  <si>
    <t>435074</t>
  </si>
  <si>
    <t>01458</t>
  </si>
  <si>
    <t>082171</t>
  </si>
  <si>
    <t>中之条町</t>
  </si>
  <si>
    <t>加古川市</t>
  </si>
  <si>
    <t>42203</t>
  </si>
  <si>
    <t>023213</t>
  </si>
  <si>
    <t>414018</t>
  </si>
  <si>
    <t>エラー（地単事業始期誤り※想定外のプルダウン選択）</t>
    <rPh sb="4" eb="5">
      <t>チ</t>
    </rPh>
    <rPh sb="5" eb="6">
      <t>タン</t>
    </rPh>
    <rPh sb="6" eb="8">
      <t>ジギョウ</t>
    </rPh>
    <rPh sb="8" eb="10">
      <t>シキ</t>
    </rPh>
    <rPh sb="10" eb="11">
      <t>アヤマ</t>
    </rPh>
    <rPh sb="13" eb="15">
      <t>ソウテイ</t>
    </rPh>
    <rPh sb="15" eb="16">
      <t>ガイ</t>
    </rPh>
    <rPh sb="22" eb="24">
      <t>センタク</t>
    </rPh>
    <phoneticPr fontId="20"/>
  </si>
  <si>
    <t>016365</t>
  </si>
  <si>
    <t>131229</t>
  </si>
  <si>
    <t>多古町</t>
  </si>
  <si>
    <t>総務省</t>
  </si>
  <si>
    <t>北海道中標津町</t>
  </si>
  <si>
    <t>五戸町</t>
  </si>
  <si>
    <t>232386</t>
  </si>
  <si>
    <t>土庄町</t>
  </si>
  <si>
    <t>長井市</t>
  </si>
  <si>
    <t>静岡県函南町</t>
  </si>
  <si>
    <t>伊奈町</t>
  </si>
  <si>
    <t>文部科学省</t>
  </si>
  <si>
    <t>共和町</t>
  </si>
  <si>
    <t>041009</t>
  </si>
  <si>
    <t>愛知県大口町</t>
  </si>
  <si>
    <t>044440</t>
  </si>
  <si>
    <t>大阪府太子町</t>
  </si>
  <si>
    <t>三笠市</t>
  </si>
  <si>
    <t>石川県七尾市</t>
  </si>
  <si>
    <t>えりも町</t>
  </si>
  <si>
    <t>11230</t>
  </si>
  <si>
    <t>大分県佐伯市</t>
  </si>
  <si>
    <t>青森県佐井村</t>
  </si>
  <si>
    <t>142069</t>
  </si>
  <si>
    <t>122114</t>
  </si>
  <si>
    <t>六戸町</t>
  </si>
  <si>
    <t>すべての事業において、事業の概要の①目的・効果に、新型コロナウイルスとの関連性について明記されているか（例：新型コロナウイルス感染拡大防止のため～、新型コロナウイルスの影響を受ける～　等）</t>
  </si>
  <si>
    <t>032085</t>
  </si>
  <si>
    <t>福井県大野市</t>
  </si>
  <si>
    <t>鹿追町</t>
  </si>
  <si>
    <t>05327</t>
  </si>
  <si>
    <t>野田村</t>
  </si>
  <si>
    <t>阿南市</t>
  </si>
  <si>
    <t>長岡市</t>
  </si>
  <si>
    <t>利尻町</t>
  </si>
  <si>
    <t>352152</t>
  </si>
  <si>
    <t>39203</t>
  </si>
  <si>
    <t>帯広市</t>
  </si>
  <si>
    <t>423831</t>
  </si>
  <si>
    <t>上砂川町</t>
  </si>
  <si>
    <t>064262</t>
  </si>
  <si>
    <t>芳賀町</t>
  </si>
  <si>
    <t>352101</t>
  </si>
  <si>
    <t>37208</t>
  </si>
  <si>
    <t>厚生労働省</t>
  </si>
  <si>
    <t>小樽市</t>
  </si>
  <si>
    <t>022098</t>
  </si>
  <si>
    <t>01432</t>
  </si>
  <si>
    <t>中央市</t>
  </si>
  <si>
    <t>那須町</t>
  </si>
  <si>
    <t>コロナ感染症への対応として必要な事業</t>
  </si>
  <si>
    <t>茨城県美浦村</t>
  </si>
  <si>
    <t>北海道奥尻町</t>
  </si>
  <si>
    <t>一宮町</t>
  </si>
  <si>
    <t>014699</t>
  </si>
  <si>
    <t>012351</t>
  </si>
  <si>
    <t>39364</t>
  </si>
  <si>
    <t>伊豆の国市</t>
  </si>
  <si>
    <t>213616</t>
  </si>
  <si>
    <t>つくばみらい市</t>
  </si>
  <si>
    <t>青森県新郷村</t>
  </si>
  <si>
    <t>31204</t>
  </si>
  <si>
    <t>23207</t>
  </si>
  <si>
    <t>114081</t>
  </si>
  <si>
    <t>292052</t>
  </si>
  <si>
    <t>大分市</t>
  </si>
  <si>
    <t>さくら市</t>
  </si>
  <si>
    <t>014028</t>
  </si>
  <si>
    <t>232068</t>
  </si>
  <si>
    <t>楢葉町</t>
  </si>
  <si>
    <t>長南町</t>
  </si>
  <si>
    <t>452025</t>
  </si>
  <si>
    <t>213411</t>
  </si>
  <si>
    <t>天理市</t>
  </si>
  <si>
    <t>島根県邑南町</t>
  </si>
  <si>
    <t>20404</t>
  </si>
  <si>
    <t>山形市</t>
  </si>
  <si>
    <t>南丹市</t>
  </si>
  <si>
    <t>富士川町</t>
  </si>
  <si>
    <t>25383</t>
  </si>
  <si>
    <t>074233</t>
  </si>
  <si>
    <t>014630</t>
  </si>
  <si>
    <t>秋田県八峰町</t>
  </si>
  <si>
    <t>13227</t>
  </si>
  <si>
    <t>岐阜県土岐市</t>
  </si>
  <si>
    <t>46501</t>
  </si>
  <si>
    <t>33202</t>
  </si>
  <si>
    <t>014290</t>
  </si>
  <si>
    <t>331007</t>
  </si>
  <si>
    <t>06204</t>
  </si>
  <si>
    <t>大空町</t>
  </si>
  <si>
    <t>40217</t>
  </si>
  <si>
    <t>144029</t>
  </si>
  <si>
    <t>稚内市</t>
  </si>
  <si>
    <t>江戸川区</t>
  </si>
  <si>
    <t>112305</t>
  </si>
  <si>
    <t>大蔵村</t>
  </si>
  <si>
    <t>243035</t>
  </si>
  <si>
    <t>132039</t>
  </si>
  <si>
    <t>長野県高山村</t>
  </si>
  <si>
    <t>宮城県塩竈市</t>
  </si>
  <si>
    <t>024414</t>
  </si>
  <si>
    <t>14201</t>
  </si>
  <si>
    <t>252123</t>
  </si>
  <si>
    <t>303437</t>
  </si>
  <si>
    <t>島根県奥出雲町</t>
  </si>
  <si>
    <t>016632</t>
  </si>
  <si>
    <t>074837</t>
  </si>
  <si>
    <t>402257</t>
  </si>
  <si>
    <t>大町市</t>
  </si>
  <si>
    <t>01398</t>
  </si>
  <si>
    <t>宮城県</t>
  </si>
  <si>
    <t>016462</t>
  </si>
  <si>
    <t>015555</t>
  </si>
  <si>
    <t>足寄町</t>
  </si>
  <si>
    <t>徳島市</t>
  </si>
  <si>
    <t>鹿児島県伊仙町</t>
  </si>
  <si>
    <t>静岡県伊豆市</t>
  </si>
  <si>
    <t>小布施町</t>
  </si>
  <si>
    <t>10000</t>
  </si>
  <si>
    <t>14217</t>
  </si>
  <si>
    <t>363685</t>
  </si>
  <si>
    <t>鹿児島県屋久島町</t>
  </si>
  <si>
    <t>福岡県筑後市</t>
  </si>
  <si>
    <t>仙北市</t>
  </si>
  <si>
    <t>藤岡市</t>
  </si>
  <si>
    <t>感染症対応と関連しない施設の整備自体を主目的とするもの</t>
    <rPh sb="0" eb="3">
      <t>カンセンショウ</t>
    </rPh>
    <rPh sb="3" eb="5">
      <t>タイオウ</t>
    </rPh>
    <rPh sb="6" eb="8">
      <t>カンレン</t>
    </rPh>
    <rPh sb="11" eb="13">
      <t>シセツ</t>
    </rPh>
    <rPh sb="14" eb="16">
      <t>セイビ</t>
    </rPh>
    <rPh sb="16" eb="18">
      <t>ジタイ</t>
    </rPh>
    <rPh sb="19" eb="22">
      <t>シュモクテキ</t>
    </rPh>
    <phoneticPr fontId="20"/>
  </si>
  <si>
    <t>232017</t>
  </si>
  <si>
    <t>岐阜市</t>
  </si>
  <si>
    <t>長門市</t>
  </si>
  <si>
    <t>奈良県川西町</t>
  </si>
  <si>
    <t>40206</t>
  </si>
  <si>
    <t>ひたちなか市</t>
  </si>
  <si>
    <t>白糠町</t>
  </si>
  <si>
    <t>43208</t>
  </si>
  <si>
    <t>清瀬市</t>
  </si>
  <si>
    <t>置戸町</t>
  </si>
  <si>
    <t>392065</t>
  </si>
  <si>
    <t>012033</t>
  </si>
  <si>
    <t>通常分　今回配分予定額
（国のR3予算・交付限度額①、②、③、④）</t>
    <rPh sb="0" eb="2">
      <t>ツウジョウ</t>
    </rPh>
    <rPh sb="2" eb="3">
      <t>ブン</t>
    </rPh>
    <rPh sb="4" eb="6">
      <t>コンカイ</t>
    </rPh>
    <rPh sb="6" eb="8">
      <t>ハイブン</t>
    </rPh>
    <rPh sb="8" eb="10">
      <t>ヨテイ</t>
    </rPh>
    <rPh sb="10" eb="11">
      <t>ガク</t>
    </rPh>
    <rPh sb="13" eb="14">
      <t>クニ</t>
    </rPh>
    <rPh sb="17" eb="19">
      <t>ヨサン</t>
    </rPh>
    <rPh sb="20" eb="22">
      <t>コウフ</t>
    </rPh>
    <rPh sb="22" eb="24">
      <t>ゲンド</t>
    </rPh>
    <rPh sb="24" eb="25">
      <t>ガク</t>
    </rPh>
    <phoneticPr fontId="20"/>
  </si>
  <si>
    <t>北海道南幌町</t>
  </si>
  <si>
    <t>28382</t>
  </si>
  <si>
    <t>湧別町</t>
  </si>
  <si>
    <t>43514</t>
  </si>
  <si>
    <t>40226</t>
  </si>
  <si>
    <t>36201</t>
  </si>
  <si>
    <t>26465</t>
  </si>
  <si>
    <t>044041</t>
  </si>
  <si>
    <t>08215</t>
  </si>
  <si>
    <t>北海道釧路町</t>
  </si>
  <si>
    <t>13212</t>
  </si>
  <si>
    <t>122173</t>
  </si>
  <si>
    <t>淡路市</t>
  </si>
  <si>
    <t>山梨県小菅村</t>
  </si>
  <si>
    <t>022021</t>
  </si>
  <si>
    <t>25209</t>
  </si>
  <si>
    <t>024023</t>
  </si>
  <si>
    <t>福井県福井市</t>
  </si>
  <si>
    <t>鳥羽市</t>
  </si>
  <si>
    <t>久慈市</t>
  </si>
  <si>
    <t>予算区分確認用</t>
    <rPh sb="0" eb="2">
      <t>ヨサン</t>
    </rPh>
    <rPh sb="2" eb="4">
      <t>クブン</t>
    </rPh>
    <rPh sb="4" eb="6">
      <t>カクニン</t>
    </rPh>
    <rPh sb="6" eb="7">
      <t>ヨウ</t>
    </rPh>
    <phoneticPr fontId="20"/>
  </si>
  <si>
    <t>東彼杵町</t>
  </si>
  <si>
    <t>014389</t>
  </si>
  <si>
    <t>由仁町</t>
  </si>
  <si>
    <t>12216</t>
  </si>
  <si>
    <t>182044</t>
  </si>
  <si>
    <t>枕崎市</t>
  </si>
  <si>
    <t>（単位：千円）</t>
    <rPh sb="1" eb="3">
      <t>タンイ</t>
    </rPh>
    <rPh sb="4" eb="6">
      <t>センエン</t>
    </rPh>
    <phoneticPr fontId="20"/>
  </si>
  <si>
    <t>総事業費</t>
  </si>
  <si>
    <t>生駒市</t>
  </si>
  <si>
    <t>03201</t>
  </si>
  <si>
    <t>福津市</t>
  </si>
  <si>
    <t>082058</t>
  </si>
  <si>
    <t>29202</t>
  </si>
  <si>
    <t>272043</t>
  </si>
  <si>
    <t>青森県東通村</t>
  </si>
  <si>
    <t>014541</t>
  </si>
  <si>
    <t>26212</t>
  </si>
  <si>
    <t>26207</t>
  </si>
  <si>
    <t>用地の取得費</t>
    <rPh sb="3" eb="5">
      <t>シュトク</t>
    </rPh>
    <rPh sb="5" eb="6">
      <t>ヒ</t>
    </rPh>
    <phoneticPr fontId="20"/>
  </si>
  <si>
    <t>大野城市</t>
  </si>
  <si>
    <t>貸付金・保証金（繰上償還による保証金の過払い相当分の返金に伴う国庫返納を要するもの。利子補給または信用保証料補助は除く）</t>
    <rPh sb="10" eb="12">
      <t>ショウカン</t>
    </rPh>
    <rPh sb="42" eb="44">
      <t>リシ</t>
    </rPh>
    <rPh sb="44" eb="46">
      <t>ホキュウ</t>
    </rPh>
    <rPh sb="49" eb="51">
      <t>シンヨウ</t>
    </rPh>
    <rPh sb="51" eb="53">
      <t>ホショウ</t>
    </rPh>
    <rPh sb="53" eb="54">
      <t>リョウ</t>
    </rPh>
    <rPh sb="54" eb="56">
      <t>ホジョ</t>
    </rPh>
    <rPh sb="57" eb="58">
      <t>ノゾ</t>
    </rPh>
    <phoneticPr fontId="20"/>
  </si>
  <si>
    <t>422096</t>
  </si>
  <si>
    <t>日野市</t>
  </si>
  <si>
    <t>122262</t>
  </si>
  <si>
    <t>事業者等への損失補償（協力金等は除く）</t>
    <rPh sb="0" eb="3">
      <t>ジギョウシャ</t>
    </rPh>
    <rPh sb="3" eb="4">
      <t>トウ</t>
    </rPh>
    <rPh sb="6" eb="8">
      <t>ソンシツ</t>
    </rPh>
    <rPh sb="8" eb="10">
      <t>ホショウ</t>
    </rPh>
    <rPh sb="11" eb="14">
      <t>キョウリョクキン</t>
    </rPh>
    <rPh sb="14" eb="15">
      <t>トウ</t>
    </rPh>
    <rPh sb="16" eb="17">
      <t>ノゾ</t>
    </rPh>
    <phoneticPr fontId="20"/>
  </si>
  <si>
    <t>海士町</t>
  </si>
  <si>
    <t>01668</t>
  </si>
  <si>
    <t>23201</t>
  </si>
  <si>
    <t>犬山市</t>
  </si>
  <si>
    <t>05203</t>
  </si>
  <si>
    <t>014842</t>
  </si>
  <si>
    <t>012025</t>
  </si>
  <si>
    <t>横瀬町</t>
  </si>
  <si>
    <t>山梨県道志村</t>
  </si>
  <si>
    <t>011002</t>
  </si>
  <si>
    <t>382108</t>
  </si>
  <si>
    <t>北海道</t>
  </si>
  <si>
    <t>東みよし町</t>
  </si>
  <si>
    <t>会津若松市</t>
  </si>
  <si>
    <t>302091</t>
  </si>
  <si>
    <t>034827</t>
  </si>
  <si>
    <t>102113</t>
  </si>
  <si>
    <t>053490</t>
  </si>
  <si>
    <t>初山別村</t>
  </si>
  <si>
    <t>124222</t>
  </si>
  <si>
    <t>札幌市</t>
  </si>
  <si>
    <t>143219</t>
  </si>
  <si>
    <t>和歌山県かつらぎ町</t>
  </si>
  <si>
    <t>岐阜県瑞穂市</t>
  </si>
  <si>
    <t>陸別町</t>
  </si>
  <si>
    <t>太良町</t>
  </si>
  <si>
    <t>332046</t>
  </si>
  <si>
    <t>13206</t>
  </si>
  <si>
    <t>函館市</t>
  </si>
  <si>
    <t>394106</t>
  </si>
  <si>
    <t>014231</t>
  </si>
  <si>
    <t>静岡県沼津市</t>
  </si>
  <si>
    <t>113492</t>
  </si>
  <si>
    <t>松島町</t>
  </si>
  <si>
    <t>03322</t>
  </si>
  <si>
    <t>012041</t>
  </si>
  <si>
    <t>14208</t>
  </si>
  <si>
    <t>旭川市</t>
  </si>
  <si>
    <t>17202</t>
  </si>
  <si>
    <t>172049</t>
  </si>
  <si>
    <t>福井県小浜市</t>
  </si>
  <si>
    <t>34204</t>
  </si>
  <si>
    <t>022071</t>
  </si>
  <si>
    <t>36207</t>
  </si>
  <si>
    <t>012050</t>
  </si>
  <si>
    <t>222160</t>
  </si>
  <si>
    <t>南大東村</t>
  </si>
  <si>
    <t>茨城県つくばみらい市</t>
  </si>
  <si>
    <t>北海道小平町</t>
  </si>
  <si>
    <t>室蘭市</t>
  </si>
  <si>
    <t>岩手県九戸村</t>
  </si>
  <si>
    <t>024236</t>
  </si>
  <si>
    <t>広島県大崎上島町</t>
  </si>
  <si>
    <t>20219</t>
  </si>
  <si>
    <t>天栄村</t>
  </si>
  <si>
    <t>神河町</t>
  </si>
  <si>
    <t>猿払村</t>
  </si>
  <si>
    <t>09205</t>
  </si>
  <si>
    <t>32528</t>
  </si>
  <si>
    <t>012068</t>
  </si>
  <si>
    <t>223441</t>
  </si>
  <si>
    <t>釧路市</t>
  </si>
  <si>
    <t>新潟県十日町市</t>
  </si>
  <si>
    <t>103446</t>
  </si>
  <si>
    <t>402273</t>
  </si>
  <si>
    <t>千葉県八街市</t>
  </si>
  <si>
    <t>八雲町</t>
  </si>
  <si>
    <t>012076</t>
  </si>
  <si>
    <t>342149</t>
  </si>
  <si>
    <t>神奈川県清川村</t>
  </si>
  <si>
    <t>北海道訓子府町</t>
  </si>
  <si>
    <t>016454</t>
  </si>
  <si>
    <t>岐阜県羽島市</t>
  </si>
  <si>
    <t>千葉県印西市</t>
  </si>
  <si>
    <t>075213</t>
  </si>
  <si>
    <t>21203</t>
  </si>
  <si>
    <t>093645</t>
  </si>
  <si>
    <t>214035</t>
  </si>
  <si>
    <t>南房総市</t>
  </si>
  <si>
    <t>074471</t>
  </si>
  <si>
    <t>愛媛県四国中央市</t>
  </si>
  <si>
    <t>012084</t>
  </si>
  <si>
    <t>20215</t>
  </si>
  <si>
    <t>北見市</t>
  </si>
  <si>
    <t>川南町</t>
  </si>
  <si>
    <t>012092</t>
  </si>
  <si>
    <t>木城町</t>
  </si>
  <si>
    <t>平塚市</t>
  </si>
  <si>
    <t>016373</t>
  </si>
  <si>
    <t>三芳町</t>
  </si>
  <si>
    <t>05368</t>
  </si>
  <si>
    <t>262056</t>
  </si>
  <si>
    <t>30428</t>
  </si>
  <si>
    <t>384887</t>
  </si>
  <si>
    <t>石狩市</t>
  </si>
  <si>
    <t>夕張市</t>
  </si>
  <si>
    <t>20207</t>
  </si>
  <si>
    <t>203092</t>
  </si>
  <si>
    <t>132152</t>
  </si>
  <si>
    <t>大樹町</t>
  </si>
  <si>
    <t>基金の名称</t>
  </si>
  <si>
    <t>鹿角市</t>
  </si>
  <si>
    <t>39344</t>
  </si>
  <si>
    <t>013951</t>
  </si>
  <si>
    <t>エラー（基金誤り※想定外のプルダウン選択）</t>
    <rPh sb="4" eb="6">
      <t>キキン</t>
    </rPh>
    <rPh sb="6" eb="7">
      <t>アヤマ</t>
    </rPh>
    <rPh sb="9" eb="11">
      <t>ソウテイ</t>
    </rPh>
    <rPh sb="11" eb="12">
      <t>ガイ</t>
    </rPh>
    <rPh sb="18" eb="20">
      <t>センタク</t>
    </rPh>
    <phoneticPr fontId="20"/>
  </si>
  <si>
    <t>123498</t>
  </si>
  <si>
    <t>倶知安町</t>
  </si>
  <si>
    <t>01391</t>
  </si>
  <si>
    <t>012106</t>
  </si>
  <si>
    <t>014371</t>
  </si>
  <si>
    <t>上尾市</t>
  </si>
  <si>
    <t>山鹿市</t>
  </si>
  <si>
    <t>岩見沢市</t>
  </si>
  <si>
    <t>062120</t>
  </si>
  <si>
    <t>232114</t>
  </si>
  <si>
    <t>12443</t>
  </si>
  <si>
    <t>大桑村</t>
  </si>
  <si>
    <t>43203</t>
  </si>
  <si>
    <t>知内町</t>
  </si>
  <si>
    <t>203068</t>
  </si>
  <si>
    <t>沖縄県渡名喜村</t>
  </si>
  <si>
    <t>012114</t>
  </si>
  <si>
    <t>網走市</t>
  </si>
  <si>
    <t>愛知県常滑市</t>
  </si>
  <si>
    <t>120006</t>
  </si>
  <si>
    <t>325252</t>
  </si>
  <si>
    <t>122041</t>
  </si>
  <si>
    <t>112429</t>
  </si>
  <si>
    <t>012122</t>
  </si>
  <si>
    <t>333468</t>
  </si>
  <si>
    <t>愛知県設楽町</t>
  </si>
  <si>
    <t>鎌倉市</t>
  </si>
  <si>
    <t>士別市</t>
  </si>
  <si>
    <t>柏市</t>
  </si>
  <si>
    <t>留萌市</t>
  </si>
  <si>
    <t>鹿児島市</t>
  </si>
  <si>
    <t>014648</t>
  </si>
  <si>
    <t>八女市</t>
  </si>
  <si>
    <t>天城町</t>
  </si>
  <si>
    <t>エラー（B列選択漏れ）</t>
    <rPh sb="5" eb="6">
      <t>レツ</t>
    </rPh>
    <rPh sb="6" eb="8">
      <t>センタク</t>
    </rPh>
    <rPh sb="8" eb="9">
      <t>モ</t>
    </rPh>
    <phoneticPr fontId="20"/>
  </si>
  <si>
    <t>鳥取市</t>
  </si>
  <si>
    <t>20384</t>
  </si>
  <si>
    <t>012131</t>
  </si>
  <si>
    <t>422011</t>
  </si>
  <si>
    <t>府中市</t>
  </si>
  <si>
    <t>苫小牧市</t>
  </si>
  <si>
    <t>024112</t>
  </si>
  <si>
    <t>宮崎県美郷町</t>
  </si>
  <si>
    <t>04100</t>
  </si>
  <si>
    <t>川根本町</t>
  </si>
  <si>
    <t>012149</t>
  </si>
  <si>
    <t>大鹿村</t>
  </si>
  <si>
    <t>南足柄市</t>
  </si>
  <si>
    <t>20388</t>
  </si>
  <si>
    <t>016942</t>
  </si>
  <si>
    <t>012157</t>
  </si>
  <si>
    <t>新地町</t>
  </si>
  <si>
    <t>箱根町</t>
  </si>
  <si>
    <t>08236</t>
  </si>
  <si>
    <t>美唄市</t>
  </si>
  <si>
    <t>まんのう町</t>
  </si>
  <si>
    <t>蓬田村</t>
  </si>
  <si>
    <t>大分県</t>
  </si>
  <si>
    <t>262064</t>
  </si>
  <si>
    <t>012165</t>
  </si>
  <si>
    <t>094072</t>
  </si>
  <si>
    <t>赤井川村</t>
  </si>
  <si>
    <t>16202</t>
  </si>
  <si>
    <t>文京区</t>
  </si>
  <si>
    <t>芦別市</t>
  </si>
  <si>
    <t>012173</t>
  </si>
  <si>
    <t>浅口市</t>
  </si>
  <si>
    <t>10421</t>
  </si>
  <si>
    <t>294501</t>
  </si>
  <si>
    <t>10205</t>
  </si>
  <si>
    <t>京都府和束町</t>
  </si>
  <si>
    <t>台東区</t>
  </si>
  <si>
    <t>304280</t>
  </si>
  <si>
    <t>中川町</t>
  </si>
  <si>
    <t>古平町</t>
  </si>
  <si>
    <t>大阪市</t>
  </si>
  <si>
    <t>島根県海士町</t>
  </si>
  <si>
    <t>11324</t>
  </si>
  <si>
    <t>御殿場市</t>
  </si>
  <si>
    <t>江別市</t>
  </si>
  <si>
    <t>233625</t>
  </si>
  <si>
    <t>当麻町</t>
  </si>
  <si>
    <t>24215</t>
  </si>
  <si>
    <t>様似町</t>
  </si>
  <si>
    <t>012181</t>
  </si>
  <si>
    <t>福生市</t>
  </si>
  <si>
    <t>京都府京丹後市</t>
  </si>
  <si>
    <t>014656</t>
  </si>
  <si>
    <t>293440</t>
  </si>
  <si>
    <t>南山城村</t>
  </si>
  <si>
    <t>18423</t>
  </si>
  <si>
    <t>赤平市</t>
  </si>
  <si>
    <t>063223</t>
  </si>
  <si>
    <t>⑨推薦事業メニューよりも更に効果があると考える支援</t>
    <rPh sb="1" eb="3">
      <t>スイセン</t>
    </rPh>
    <rPh sb="3" eb="5">
      <t>ジギョウ</t>
    </rPh>
    <rPh sb="12" eb="13">
      <t>サラ</t>
    </rPh>
    <rPh sb="14" eb="16">
      <t>コウカ</t>
    </rPh>
    <rPh sb="20" eb="21">
      <t>カンガ</t>
    </rPh>
    <rPh sb="23" eb="25">
      <t>シエン</t>
    </rPh>
    <phoneticPr fontId="20"/>
  </si>
  <si>
    <t>222135</t>
  </si>
  <si>
    <t>012190</t>
  </si>
  <si>
    <t>014869</t>
  </si>
  <si>
    <t>R4.4</t>
  </si>
  <si>
    <t>交付限度額計</t>
    <rPh sb="0" eb="2">
      <t>コウフ</t>
    </rPh>
    <rPh sb="2" eb="4">
      <t>ゲンド</t>
    </rPh>
    <rPh sb="4" eb="5">
      <t>ガク</t>
    </rPh>
    <rPh sb="5" eb="6">
      <t>ケイ</t>
    </rPh>
    <phoneticPr fontId="20"/>
  </si>
  <si>
    <t>015610</t>
  </si>
  <si>
    <t>紋別市</t>
  </si>
  <si>
    <t>432059</t>
  </si>
  <si>
    <t>144011</t>
  </si>
  <si>
    <t>熊本県高森町</t>
  </si>
  <si>
    <t>075647</t>
  </si>
  <si>
    <t>徳島県北島町</t>
  </si>
  <si>
    <t>東通村</t>
  </si>
  <si>
    <t>奈井江町</t>
  </si>
  <si>
    <t>04205</t>
  </si>
  <si>
    <t>402150</t>
  </si>
  <si>
    <t>014362</t>
  </si>
  <si>
    <t>藤枝市</t>
  </si>
  <si>
    <t>23563</t>
  </si>
  <si>
    <t>012203</t>
  </si>
  <si>
    <t>竹原市</t>
  </si>
  <si>
    <t>012211</t>
  </si>
  <si>
    <t>大垣市</t>
  </si>
  <si>
    <t>112291</t>
  </si>
  <si>
    <t>03208</t>
  </si>
  <si>
    <t>北海道音更町</t>
  </si>
  <si>
    <t>喜茂別町</t>
  </si>
  <si>
    <t>佐久市</t>
  </si>
  <si>
    <t>07543</t>
  </si>
  <si>
    <t>名寄市</t>
  </si>
  <si>
    <t>08542</t>
  </si>
  <si>
    <t>082015</t>
  </si>
  <si>
    <t>43482</t>
  </si>
  <si>
    <t>25201</t>
  </si>
  <si>
    <t>中泊町</t>
  </si>
  <si>
    <t>05207</t>
  </si>
  <si>
    <t>24205</t>
  </si>
  <si>
    <t>17204</t>
  </si>
  <si>
    <t>202185</t>
  </si>
  <si>
    <t>012220</t>
  </si>
  <si>
    <t>012262</t>
  </si>
  <si>
    <t>Ｂ’’</t>
  </si>
  <si>
    <t>012238</t>
  </si>
  <si>
    <t>162094</t>
  </si>
  <si>
    <t>024244</t>
  </si>
  <si>
    <t>232211</t>
  </si>
  <si>
    <t>182109</t>
  </si>
  <si>
    <t>06000</t>
  </si>
  <si>
    <t>沖縄県久米島町</t>
  </si>
  <si>
    <t>204251</t>
  </si>
  <si>
    <t>魚沼市</t>
  </si>
  <si>
    <t>075477</t>
  </si>
  <si>
    <t>39403</t>
  </si>
  <si>
    <t>022080</t>
  </si>
  <si>
    <t>中島村</t>
  </si>
  <si>
    <t>三重県多気町</t>
  </si>
  <si>
    <t>北海道仁木町</t>
  </si>
  <si>
    <t>根室市</t>
  </si>
  <si>
    <t>平内町</t>
  </si>
  <si>
    <t>231002</t>
  </si>
  <si>
    <t>守口市</t>
  </si>
  <si>
    <t>072109</t>
  </si>
  <si>
    <t>北海道北斗市</t>
  </si>
  <si>
    <t>比布町</t>
  </si>
  <si>
    <t>263036</t>
  </si>
  <si>
    <t>046060</t>
  </si>
  <si>
    <t>千歳市</t>
  </si>
  <si>
    <t>013625</t>
  </si>
  <si>
    <t>014087</t>
  </si>
  <si>
    <t>133639</t>
  </si>
  <si>
    <t>104299</t>
  </si>
  <si>
    <t>012254</t>
  </si>
  <si>
    <t>滑川市</t>
  </si>
  <si>
    <t>滝川市</t>
  </si>
  <si>
    <t>埼玉県和光市</t>
  </si>
  <si>
    <t>福島県葛尾村</t>
  </si>
  <si>
    <t>朝来市</t>
  </si>
  <si>
    <t>134015</t>
  </si>
  <si>
    <t>鯖江市</t>
  </si>
  <si>
    <t>31370</t>
  </si>
  <si>
    <t>222267</t>
  </si>
  <si>
    <t>砂川市</t>
  </si>
  <si>
    <t>11347</t>
  </si>
  <si>
    <t>012271</t>
  </si>
  <si>
    <t>京丹波町</t>
  </si>
  <si>
    <t>38422</t>
  </si>
  <si>
    <t>茅ヶ崎市</t>
  </si>
  <si>
    <t>神奈川県鎌倉市</t>
  </si>
  <si>
    <t>清水町</t>
  </si>
  <si>
    <t>464911</t>
  </si>
  <si>
    <t>福岡県糸島市</t>
  </si>
  <si>
    <t>伊豆市</t>
  </si>
  <si>
    <t>07504</t>
  </si>
  <si>
    <t>013315</t>
  </si>
  <si>
    <t>大町町</t>
  </si>
  <si>
    <t>兵庫県西宮市</t>
  </si>
  <si>
    <t>泰阜村</t>
  </si>
  <si>
    <t>下北山村</t>
  </si>
  <si>
    <t>鮫川村</t>
  </si>
  <si>
    <t>上田市</t>
  </si>
  <si>
    <t>歌志内市</t>
  </si>
  <si>
    <t>032093</t>
  </si>
  <si>
    <t>28218</t>
  </si>
  <si>
    <t>012289</t>
  </si>
  <si>
    <t>深川市</t>
  </si>
  <si>
    <t>神奈川県座間市</t>
  </si>
  <si>
    <t>阿智村</t>
  </si>
  <si>
    <t>雄武町</t>
  </si>
  <si>
    <t>012297</t>
  </si>
  <si>
    <t>40646</t>
  </si>
  <si>
    <t>132098</t>
  </si>
  <si>
    <t>福岡県水巻町</t>
  </si>
  <si>
    <t>富良野市</t>
  </si>
  <si>
    <t>壮瞥町</t>
  </si>
  <si>
    <t>402052</t>
  </si>
  <si>
    <t>244431</t>
  </si>
  <si>
    <t>八郎潟町</t>
  </si>
  <si>
    <t>012301</t>
  </si>
  <si>
    <t>福島県三島町</t>
  </si>
  <si>
    <t>登別市</t>
  </si>
  <si>
    <t>長野県高森町</t>
  </si>
  <si>
    <t>012319</t>
  </si>
  <si>
    <t>020001</t>
  </si>
  <si>
    <t>014532</t>
  </si>
  <si>
    <t>徳島県阿波市</t>
  </si>
  <si>
    <t>木祖村</t>
  </si>
  <si>
    <t>給付金の支援の対象者となり得る人からの申請受理率⇒90%</t>
  </si>
  <si>
    <t>会津坂下町</t>
  </si>
  <si>
    <t>兵庫県たつの市</t>
  </si>
  <si>
    <t>吉川市</t>
  </si>
  <si>
    <t>016675</t>
  </si>
  <si>
    <t>越前町</t>
  </si>
  <si>
    <t>155811</t>
  </si>
  <si>
    <t>恵庭市</t>
  </si>
  <si>
    <t>012335</t>
  </si>
  <si>
    <t>菊川市</t>
  </si>
  <si>
    <t>蕨市</t>
  </si>
  <si>
    <t>035068</t>
  </si>
  <si>
    <t>02384</t>
  </si>
  <si>
    <t>飯田市</t>
  </si>
  <si>
    <t>伊達市</t>
  </si>
  <si>
    <t>11369</t>
  </si>
  <si>
    <t>434248</t>
  </si>
  <si>
    <t>012343</t>
  </si>
  <si>
    <t>おおい町</t>
  </si>
  <si>
    <t>北広島市</t>
  </si>
  <si>
    <t>福島県会津若松市</t>
  </si>
  <si>
    <t>40213</t>
  </si>
  <si>
    <t>東松島市</t>
  </si>
  <si>
    <t>32209</t>
  </si>
  <si>
    <t>芝山町</t>
  </si>
  <si>
    <t>012360</t>
  </si>
  <si>
    <t>30424</t>
  </si>
  <si>
    <t>北斗市</t>
  </si>
  <si>
    <t>09301</t>
  </si>
  <si>
    <t>青森県今別町</t>
  </si>
  <si>
    <t>024058</t>
  </si>
  <si>
    <t>013030</t>
  </si>
  <si>
    <t>46224</t>
  </si>
  <si>
    <t>014559</t>
  </si>
  <si>
    <t>054640</t>
  </si>
  <si>
    <t>宮崎県</t>
  </si>
  <si>
    <t>志賀町</t>
  </si>
  <si>
    <t>四街道市</t>
  </si>
  <si>
    <t>152161</t>
  </si>
  <si>
    <t>当別町</t>
  </si>
  <si>
    <t>075019</t>
  </si>
  <si>
    <t>保健衛生施設等施設整備費補助金</t>
    <rPh sb="0" eb="2">
      <t>ホケン</t>
    </rPh>
    <rPh sb="2" eb="4">
      <t>エイセイ</t>
    </rPh>
    <rPh sb="4" eb="6">
      <t>シセツ</t>
    </rPh>
    <rPh sb="6" eb="7">
      <t>トウ</t>
    </rPh>
    <rPh sb="7" eb="9">
      <t>シセツ</t>
    </rPh>
    <rPh sb="9" eb="12">
      <t>セイビヒ</t>
    </rPh>
    <rPh sb="12" eb="15">
      <t>ホジョキン</t>
    </rPh>
    <phoneticPr fontId="39"/>
  </si>
  <si>
    <t>46303</t>
  </si>
  <si>
    <t>佐世保市</t>
  </si>
  <si>
    <t>062065</t>
  </si>
  <si>
    <t>鳥取県三朝町</t>
  </si>
  <si>
    <t>原村</t>
  </si>
  <si>
    <t>栗東市</t>
  </si>
  <si>
    <t>長崎県雲仙市</t>
  </si>
  <si>
    <t>14362</t>
  </si>
  <si>
    <t>013048</t>
  </si>
  <si>
    <t>07501</t>
  </si>
  <si>
    <t>新篠津村</t>
  </si>
  <si>
    <t>293458</t>
  </si>
  <si>
    <t>厚真町</t>
  </si>
  <si>
    <t>寿都町</t>
  </si>
  <si>
    <t>大山町</t>
  </si>
  <si>
    <t>24562</t>
  </si>
  <si>
    <t>刈羽村</t>
  </si>
  <si>
    <t>むつ市</t>
  </si>
  <si>
    <t>46523</t>
  </si>
  <si>
    <t>小川町</t>
  </si>
  <si>
    <t>042153</t>
  </si>
  <si>
    <t>岩内町</t>
  </si>
  <si>
    <t>青森県十和田市</t>
  </si>
  <si>
    <t>松前町</t>
  </si>
  <si>
    <t>014095</t>
  </si>
  <si>
    <t>062031</t>
  </si>
  <si>
    <t>智頭町</t>
  </si>
  <si>
    <t>013323</t>
  </si>
  <si>
    <t>092011</t>
  </si>
  <si>
    <t>福島町</t>
  </si>
  <si>
    <t>①トイレのドライ化、洋式化、センサーによる非接触にすることにより災害時の避難所ともなるドリームセンターの衛生面の向上を図る。
②1F、2Fホアイエトイレ、2F展示ホールトイレ、多目的トイレの改修に関する費用
③事業費　37,295,000円
（内訳）
・設計費　1,540,000円
・工事費　34,820,000円
　大ホール横男女トイレ（1F・2F）・展示ホール横男女トイレ　計6カ所（男3.女3）　床のドライ化・壁の耐水化・自動水栓化
　和便器の洋便器化　8器
　現在設計中であることから、過去実績を基に算出した額を記載しています。
・工事監理費　935,000円
④大刀洗ドリームセンター</t>
  </si>
  <si>
    <t>013331</t>
  </si>
  <si>
    <t>昭和町</t>
  </si>
  <si>
    <t>利府町</t>
  </si>
  <si>
    <t>013340</t>
  </si>
  <si>
    <t>更衣室利用による感染者0</t>
  </si>
  <si>
    <t>福岡県宮若市</t>
  </si>
  <si>
    <t>122157</t>
  </si>
  <si>
    <t>東海村</t>
  </si>
  <si>
    <t>153427</t>
  </si>
  <si>
    <t>木古内町</t>
  </si>
  <si>
    <t>013374</t>
  </si>
  <si>
    <t>「成果目標」及び「住民への周知方法」欄への記入されているか</t>
  </si>
  <si>
    <t>082210</t>
  </si>
  <si>
    <t>愛媛県松野町</t>
  </si>
  <si>
    <t>013439</t>
  </si>
  <si>
    <t>01514</t>
  </si>
  <si>
    <t>35344</t>
  </si>
  <si>
    <t>鹿部町</t>
  </si>
  <si>
    <t>013455</t>
  </si>
  <si>
    <t>見附市</t>
  </si>
  <si>
    <t>横浜町</t>
  </si>
  <si>
    <t>40220</t>
  </si>
  <si>
    <t>春日部市</t>
  </si>
  <si>
    <t>森町</t>
  </si>
  <si>
    <t>435058</t>
  </si>
  <si>
    <t>013463</t>
  </si>
  <si>
    <t>野木町</t>
  </si>
  <si>
    <t>07342</t>
  </si>
  <si>
    <t>293857</t>
  </si>
  <si>
    <t>013471</t>
  </si>
  <si>
    <t>13102</t>
  </si>
  <si>
    <t>阿賀町</t>
  </si>
  <si>
    <t>会津美里町</t>
  </si>
  <si>
    <t>鳴門市</t>
  </si>
  <si>
    <t>10448</t>
  </si>
  <si>
    <t>今別町</t>
  </si>
  <si>
    <t>洋野町</t>
  </si>
  <si>
    <t>長万部町</t>
  </si>
  <si>
    <t>03211</t>
  </si>
  <si>
    <t>雨竜町</t>
  </si>
  <si>
    <t>292109</t>
  </si>
  <si>
    <t>21501</t>
  </si>
  <si>
    <t>013617</t>
  </si>
  <si>
    <t>022101</t>
  </si>
  <si>
    <t>江差町</t>
  </si>
  <si>
    <t>01638</t>
  </si>
  <si>
    <t>経済対策との関係_原油</t>
    <rPh sb="9" eb="11">
      <t>ゲンユ</t>
    </rPh>
    <phoneticPr fontId="20"/>
  </si>
  <si>
    <t>北海道木古内町</t>
  </si>
  <si>
    <t>上ノ国町</t>
  </si>
  <si>
    <t>113271</t>
  </si>
  <si>
    <t>R2補正（国）</t>
  </si>
  <si>
    <t>013633</t>
  </si>
  <si>
    <t>厚沢部町</t>
  </si>
  <si>
    <t>232122</t>
  </si>
  <si>
    <t>山形県朝日町</t>
  </si>
  <si>
    <t>35207</t>
  </si>
  <si>
    <t>016101</t>
  </si>
  <si>
    <t>河内町</t>
  </si>
  <si>
    <t>宮古市</t>
  </si>
  <si>
    <t>深浦町</t>
  </si>
  <si>
    <t>田子町</t>
  </si>
  <si>
    <t>013641</t>
  </si>
  <si>
    <t>新郷村</t>
  </si>
  <si>
    <t>竹田市</t>
  </si>
  <si>
    <t>412058</t>
  </si>
  <si>
    <t>埼玉県宮代町</t>
  </si>
  <si>
    <t>男鹿市</t>
  </si>
  <si>
    <t>埼玉県川口市</t>
  </si>
  <si>
    <t>福島県相馬市</t>
  </si>
  <si>
    <t>28215</t>
  </si>
  <si>
    <t>473014</t>
  </si>
  <si>
    <t>乙部町</t>
  </si>
  <si>
    <t>瑞穂市</t>
  </si>
  <si>
    <t>142077</t>
  </si>
  <si>
    <t>三重県名張市</t>
  </si>
  <si>
    <t>岡谷市</t>
  </si>
  <si>
    <t>金ケ崎町</t>
  </si>
  <si>
    <t>秋田県潟上市</t>
  </si>
  <si>
    <t>013676</t>
  </si>
  <si>
    <t>014826</t>
  </si>
  <si>
    <t>宜野湾市</t>
  </si>
  <si>
    <t>阿見町</t>
  </si>
  <si>
    <t>016497</t>
  </si>
  <si>
    <t>024422</t>
  </si>
  <si>
    <t>国庫補助額</t>
    <rPh sb="0" eb="2">
      <t>コッコ</t>
    </rPh>
    <rPh sb="2" eb="4">
      <t>ホジョ</t>
    </rPh>
    <rPh sb="4" eb="5">
      <t>ガク</t>
    </rPh>
    <phoneticPr fontId="20"/>
  </si>
  <si>
    <t>山口県柳井市</t>
  </si>
  <si>
    <t>40601</t>
  </si>
  <si>
    <t>123293</t>
  </si>
  <si>
    <t>042145</t>
  </si>
  <si>
    <t>052043</t>
  </si>
  <si>
    <t>長野県岡谷市</t>
  </si>
  <si>
    <t>沼田市</t>
  </si>
  <si>
    <t>016381</t>
  </si>
  <si>
    <t>282235</t>
  </si>
  <si>
    <t>473570</t>
  </si>
  <si>
    <t>奥尻町</t>
  </si>
  <si>
    <t>042030</t>
  </si>
  <si>
    <t>29363</t>
  </si>
  <si>
    <t>東庄町</t>
  </si>
  <si>
    <t>072079</t>
  </si>
  <si>
    <t>073083</t>
  </si>
  <si>
    <t>長崎市</t>
  </si>
  <si>
    <t>07482</t>
  </si>
  <si>
    <t>下川町</t>
  </si>
  <si>
    <t>岡山県早島町</t>
  </si>
  <si>
    <t>長野県御代田町</t>
  </si>
  <si>
    <t>113484</t>
  </si>
  <si>
    <t>相生市</t>
  </si>
  <si>
    <t>013706</t>
  </si>
  <si>
    <t>252042</t>
  </si>
  <si>
    <t>今金町</t>
  </si>
  <si>
    <t>262099</t>
  </si>
  <si>
    <t>083640</t>
  </si>
  <si>
    <t>074021</t>
  </si>
  <si>
    <t>岩沼市</t>
  </si>
  <si>
    <t>244708</t>
  </si>
  <si>
    <t>13120</t>
  </si>
  <si>
    <t>開成町</t>
  </si>
  <si>
    <t>013714</t>
  </si>
  <si>
    <t>053619</t>
  </si>
  <si>
    <t>064289</t>
  </si>
  <si>
    <t>小美玉市</t>
  </si>
  <si>
    <t>三郷町</t>
  </si>
  <si>
    <t>294411</t>
  </si>
  <si>
    <t>せたな町</t>
  </si>
  <si>
    <t>エラー（V～Y列選択漏れ）</t>
    <rPh sb="7" eb="8">
      <t>レツ</t>
    </rPh>
    <rPh sb="8" eb="10">
      <t>センタク</t>
    </rPh>
    <rPh sb="10" eb="11">
      <t>モ</t>
    </rPh>
    <phoneticPr fontId="20"/>
  </si>
  <si>
    <t>士幌町</t>
  </si>
  <si>
    <t>21505</t>
  </si>
  <si>
    <t>193461</t>
  </si>
  <si>
    <t>能美市</t>
  </si>
  <si>
    <t>015474</t>
  </si>
  <si>
    <t>032034</t>
  </si>
  <si>
    <t>大津町</t>
  </si>
  <si>
    <t>島牧村</t>
  </si>
  <si>
    <t>沖縄県西原町</t>
  </si>
  <si>
    <t>032115</t>
  </si>
  <si>
    <t>013927</t>
  </si>
  <si>
    <t>真庭市</t>
  </si>
  <si>
    <t>01217</t>
  </si>
  <si>
    <t>132241</t>
  </si>
  <si>
    <t>15225</t>
  </si>
  <si>
    <t>鮭川村</t>
  </si>
  <si>
    <t>海老名市</t>
  </si>
  <si>
    <t>①コロナ禍の中電気代やガス代等の経費負担増加に直面している子育て年代の、出産と子育てを応援するため、必要な支援を行う。
②妊娠期から出産・子育てまでを一貫して支援する。
③事業費　5,366,000円
（内訳）
「出産・子育て応援給付金」の地方負担分（1/6）。
出産応援交付金　364人×50,000円＝18,200,000円
子育て応援交付金　280人×50,000円＝14,000,000円
計32,200,000円×1/6＝5,366,666円
④妊娠届出をした人・申請時の養育者</t>
  </si>
  <si>
    <t>29361</t>
  </si>
  <si>
    <t>013935</t>
  </si>
  <si>
    <t>173843</t>
  </si>
  <si>
    <t>各事業について、実施の確実性が十分に見込まれるものであるか、また、新型コロナウイルスとの関連性が明らかであるか（コロナ対策として追加的に必要になった経費であるという点等が自治体として整理されているか）</t>
  </si>
  <si>
    <t>愛媛県砥部町</t>
  </si>
  <si>
    <t>28227</t>
  </si>
  <si>
    <t>016471</t>
  </si>
  <si>
    <t>苓北町</t>
  </si>
  <si>
    <t>465054</t>
  </si>
  <si>
    <t>184233</t>
  </si>
  <si>
    <t>泉崎村</t>
  </si>
  <si>
    <t>422045</t>
  </si>
  <si>
    <t>和歌山県有田川町</t>
  </si>
  <si>
    <t>29322</t>
  </si>
  <si>
    <t>113859</t>
  </si>
  <si>
    <t>黒松内町</t>
  </si>
  <si>
    <t>福岡県志免町</t>
  </si>
  <si>
    <t>016641</t>
  </si>
  <si>
    <t>131032</t>
  </si>
  <si>
    <t>那珂川町</t>
  </si>
  <si>
    <t>013943</t>
  </si>
  <si>
    <t>千葉県八千代市</t>
  </si>
  <si>
    <t>鳴沢村</t>
  </si>
  <si>
    <t>462250</t>
  </si>
  <si>
    <t>木曽町</t>
  </si>
  <si>
    <t>遠賀町</t>
  </si>
  <si>
    <t>016047</t>
  </si>
  <si>
    <t>162060</t>
  </si>
  <si>
    <t>014044</t>
  </si>
  <si>
    <t>142158</t>
  </si>
  <si>
    <t>柏崎市</t>
  </si>
  <si>
    <t>蘭越町</t>
  </si>
  <si>
    <t>筑北村</t>
  </si>
  <si>
    <t>02201</t>
  </si>
  <si>
    <t>204501</t>
  </si>
  <si>
    <t>014311</t>
  </si>
  <si>
    <t>北海道伊達市</t>
  </si>
  <si>
    <t>越生町</t>
  </si>
  <si>
    <t>ニセコ町</t>
  </si>
  <si>
    <t>013960</t>
  </si>
  <si>
    <t>蔵王町</t>
  </si>
  <si>
    <t>192139</t>
  </si>
  <si>
    <t>真狩村</t>
  </si>
  <si>
    <t>環境大臣</t>
    <rPh sb="0" eb="2">
      <t>カンキョウ</t>
    </rPh>
    <rPh sb="2" eb="4">
      <t>ダイジン</t>
    </rPh>
    <phoneticPr fontId="40"/>
  </si>
  <si>
    <t>野々市市</t>
  </si>
  <si>
    <t>342122</t>
  </si>
  <si>
    <t>013978</t>
  </si>
  <si>
    <t>204137</t>
  </si>
  <si>
    <t>132276</t>
  </si>
  <si>
    <t>佐川町</t>
  </si>
  <si>
    <t>01482</t>
  </si>
  <si>
    <t>留寿都村</t>
  </si>
  <si>
    <t>27361</t>
  </si>
  <si>
    <t>112143</t>
  </si>
  <si>
    <t>013986</t>
  </si>
  <si>
    <t>013994</t>
  </si>
  <si>
    <t>中富良野町</t>
  </si>
  <si>
    <t>真岡市</t>
  </si>
  <si>
    <t>京極町</t>
  </si>
  <si>
    <t>兵庫県豊岡市</t>
  </si>
  <si>
    <t>06364</t>
  </si>
  <si>
    <t>東川町</t>
  </si>
  <si>
    <t>岩泉町</t>
  </si>
  <si>
    <t>伊江村</t>
  </si>
  <si>
    <t>442089</t>
  </si>
  <si>
    <t>上勝町</t>
  </si>
  <si>
    <t>014001</t>
  </si>
  <si>
    <t>学校保健特別対策事業費補助金（継足単独）</t>
  </si>
  <si>
    <t>角田市</t>
  </si>
  <si>
    <t>北海道八雲町</t>
  </si>
  <si>
    <t>016438</t>
  </si>
  <si>
    <t>364029</t>
  </si>
  <si>
    <t>014010</t>
  </si>
  <si>
    <t>015458</t>
  </si>
  <si>
    <t>神恵内村</t>
  </si>
  <si>
    <t>福島県</t>
  </si>
  <si>
    <t>014052</t>
  </si>
  <si>
    <t>014303</t>
  </si>
  <si>
    <t>広島県福山市</t>
  </si>
  <si>
    <t>積丹町</t>
  </si>
  <si>
    <t>秋田県羽後町</t>
  </si>
  <si>
    <t>014061</t>
  </si>
  <si>
    <t>272078</t>
  </si>
  <si>
    <t>占冠村</t>
  </si>
  <si>
    <t>仁木町</t>
  </si>
  <si>
    <t>34309</t>
  </si>
  <si>
    <t>石川町</t>
  </si>
  <si>
    <t>01545</t>
  </si>
  <si>
    <t>152129</t>
  </si>
  <si>
    <t>02206</t>
  </si>
  <si>
    <t>015601</t>
  </si>
  <si>
    <t>南幌町</t>
  </si>
  <si>
    <t>南城市</t>
  </si>
  <si>
    <t>岩手県普代村</t>
  </si>
  <si>
    <t>023230</t>
  </si>
  <si>
    <t>322032</t>
  </si>
  <si>
    <t>412074</t>
  </si>
  <si>
    <t>014249</t>
  </si>
  <si>
    <t>大多喜町</t>
  </si>
  <si>
    <t>王寺町</t>
  </si>
  <si>
    <t>おいらせ町</t>
  </si>
  <si>
    <t>滝上町</t>
  </si>
  <si>
    <t>かすみがうら市</t>
  </si>
  <si>
    <t>11237</t>
  </si>
  <si>
    <t>014273</t>
  </si>
  <si>
    <t>R4予備費（国）</t>
    <rPh sb="2" eb="5">
      <t>ヨビヒ</t>
    </rPh>
    <phoneticPr fontId="20"/>
  </si>
  <si>
    <t>由利本荘市</t>
  </si>
  <si>
    <t>074055</t>
  </si>
  <si>
    <t>河南町</t>
  </si>
  <si>
    <t>西脇市</t>
  </si>
  <si>
    <t>092061</t>
  </si>
  <si>
    <t>082163</t>
  </si>
  <si>
    <t>08216</t>
  </si>
  <si>
    <t>014729</t>
  </si>
  <si>
    <t>033812</t>
  </si>
  <si>
    <t>長沼町</t>
  </si>
  <si>
    <t>014613</t>
  </si>
  <si>
    <t>重点交付金_フラグ</t>
    <rPh sb="0" eb="2">
      <t>ジュウテン</t>
    </rPh>
    <rPh sb="2" eb="5">
      <t>コウフキン</t>
    </rPh>
    <phoneticPr fontId="20"/>
  </si>
  <si>
    <t>栃木市</t>
  </si>
  <si>
    <t>32343</t>
  </si>
  <si>
    <t>20562</t>
  </si>
  <si>
    <t>155047</t>
  </si>
  <si>
    <t>栗山町</t>
  </si>
  <si>
    <t>筑紫野市</t>
  </si>
  <si>
    <t>遠別町</t>
  </si>
  <si>
    <t>奈良県桜井市</t>
  </si>
  <si>
    <t>静岡県伊東市</t>
  </si>
  <si>
    <t>八百津町</t>
  </si>
  <si>
    <t>島根県江津市</t>
  </si>
  <si>
    <t>42307</t>
  </si>
  <si>
    <t>南箕輪村</t>
  </si>
  <si>
    <t>464686</t>
  </si>
  <si>
    <t>433489</t>
  </si>
  <si>
    <t>月形町</t>
  </si>
  <si>
    <t>074217</t>
  </si>
  <si>
    <t>053635</t>
  </si>
  <si>
    <t>山形県南陽市</t>
  </si>
  <si>
    <t>聖籠町</t>
  </si>
  <si>
    <t>佐呂間町</t>
  </si>
  <si>
    <t>413275</t>
  </si>
  <si>
    <t>浦臼町</t>
  </si>
  <si>
    <t>343021</t>
  </si>
  <si>
    <t>身延町</t>
  </si>
  <si>
    <t>172103</t>
  </si>
  <si>
    <t>新十津川町</t>
  </si>
  <si>
    <t>静岡県磐田市</t>
  </si>
  <si>
    <t>222232</t>
  </si>
  <si>
    <t>014346</t>
  </si>
  <si>
    <t>熊本県氷川町</t>
  </si>
  <si>
    <t>131075</t>
  </si>
  <si>
    <t>長和町</t>
  </si>
  <si>
    <t>014338</t>
  </si>
  <si>
    <t>小田原市</t>
  </si>
  <si>
    <t>妹背牛町</t>
  </si>
  <si>
    <t>伊予市</t>
  </si>
  <si>
    <t>393444</t>
  </si>
  <si>
    <t>宮城県岩沼市</t>
  </si>
  <si>
    <t>大鰐町</t>
  </si>
  <si>
    <t>313297</t>
  </si>
  <si>
    <t>023078</t>
  </si>
  <si>
    <t>長野県南木曽町</t>
  </si>
  <si>
    <t>秩父別町</t>
  </si>
  <si>
    <t>④-Ⅰ．原油価格高騰対策</t>
    <rPh sb="4" eb="6">
      <t>ゲンユ</t>
    </rPh>
    <rPh sb="6" eb="8">
      <t>カカク</t>
    </rPh>
    <rPh sb="8" eb="10">
      <t>コウトウ</t>
    </rPh>
    <rPh sb="10" eb="12">
      <t>タイサク</t>
    </rPh>
    <phoneticPr fontId="20"/>
  </si>
  <si>
    <t>井手町</t>
  </si>
  <si>
    <t>062057</t>
  </si>
  <si>
    <t>二本松市</t>
  </si>
  <si>
    <t>福岡県みやま市</t>
  </si>
  <si>
    <t>016411</t>
  </si>
  <si>
    <t>東海市</t>
  </si>
  <si>
    <t>静岡県焼津市</t>
  </si>
  <si>
    <t>132187</t>
  </si>
  <si>
    <t>北竜町</t>
  </si>
  <si>
    <t>015857</t>
  </si>
  <si>
    <t>394025</t>
  </si>
  <si>
    <t>38213</t>
  </si>
  <si>
    <t>富士吉田市</t>
  </si>
  <si>
    <t>204161</t>
  </si>
  <si>
    <t>軽米町</t>
  </si>
  <si>
    <t>沼田町</t>
  </si>
  <si>
    <t>山形県飯豊町</t>
  </si>
  <si>
    <t>014524</t>
  </si>
  <si>
    <t>鉾田市</t>
  </si>
  <si>
    <t>矢掛町</t>
  </si>
  <si>
    <t>213829</t>
  </si>
  <si>
    <t>西尾市</t>
  </si>
  <si>
    <t>東神楽町</t>
  </si>
  <si>
    <t>044245</t>
  </si>
  <si>
    <t>014567</t>
  </si>
  <si>
    <t>新発田市</t>
  </si>
  <si>
    <t>兵庫県市川町</t>
  </si>
  <si>
    <t>洞爺湖町</t>
  </si>
  <si>
    <t>池田町</t>
  </si>
  <si>
    <t>082040</t>
  </si>
  <si>
    <t>愛別町</t>
  </si>
  <si>
    <t>広島県府中市</t>
  </si>
  <si>
    <t>172090</t>
  </si>
  <si>
    <t>014575</t>
  </si>
  <si>
    <t>南伊豆町</t>
  </si>
  <si>
    <t>上川町</t>
  </si>
  <si>
    <t>鹿児島県鹿児島市</t>
  </si>
  <si>
    <t>神奈川県湯河原町</t>
  </si>
  <si>
    <t>01393</t>
  </si>
  <si>
    <t>014583</t>
  </si>
  <si>
    <t>福岡県久留米市</t>
  </si>
  <si>
    <t>014591</t>
  </si>
  <si>
    <t>三沢市</t>
  </si>
  <si>
    <t>①新型コロナ禍の原油価格・物価高騰の影響を受けている住民の家計負担の軽減及び生活支援のために、20%のプレミア付商品券を発行する。
②プレミアム額10,000,000円
③発行総額100,000,000円
　商工会が発行する商品券について、発行額に対するプレミア率を20%に設定する。プレミア分（20,000千円）は、町と県が半額ずつ負担する。
④商品券購入者</t>
  </si>
  <si>
    <t>福岡県篠栗町</t>
  </si>
  <si>
    <t>山梨県西桂町</t>
  </si>
  <si>
    <t>天塩町</t>
  </si>
  <si>
    <t>美瑛町</t>
  </si>
  <si>
    <t>075051</t>
  </si>
  <si>
    <t>６次産業化市場規模拡大対策整備交付金</t>
    <rPh sb="1" eb="2">
      <t>ジ</t>
    </rPh>
    <rPh sb="2" eb="5">
      <t>サンギョウカ</t>
    </rPh>
    <rPh sb="5" eb="7">
      <t>シジョウ</t>
    </rPh>
    <rPh sb="7" eb="9">
      <t>キボ</t>
    </rPh>
    <rPh sb="9" eb="11">
      <t>カクダイ</t>
    </rPh>
    <rPh sb="11" eb="13">
      <t>タイサク</t>
    </rPh>
    <rPh sb="13" eb="15">
      <t>セイビ</t>
    </rPh>
    <rPh sb="15" eb="18">
      <t>コウフキン</t>
    </rPh>
    <phoneticPr fontId="40"/>
  </si>
  <si>
    <t>北海道奈井江町</t>
  </si>
  <si>
    <t>192112</t>
  </si>
  <si>
    <t>平取町</t>
  </si>
  <si>
    <t>212199</t>
  </si>
  <si>
    <t>24208</t>
  </si>
  <si>
    <t>112313</t>
  </si>
  <si>
    <t>014605</t>
  </si>
  <si>
    <t>014621</t>
  </si>
  <si>
    <t>222119</t>
  </si>
  <si>
    <t>南富良野町</t>
  </si>
  <si>
    <t>314013</t>
  </si>
  <si>
    <t>和寒町</t>
  </si>
  <si>
    <t>014681</t>
  </si>
  <si>
    <t>立川市</t>
  </si>
  <si>
    <t>美深町</t>
  </si>
  <si>
    <t>甘楽町</t>
  </si>
  <si>
    <t>音威子府村</t>
  </si>
  <si>
    <t>06203</t>
  </si>
  <si>
    <t>八峰町</t>
  </si>
  <si>
    <t>014711</t>
  </si>
  <si>
    <t>御杖村</t>
  </si>
  <si>
    <t>204463</t>
  </si>
  <si>
    <t>403491</t>
  </si>
  <si>
    <t>016390</t>
  </si>
  <si>
    <t>大阪府堺市</t>
  </si>
  <si>
    <t>223255</t>
  </si>
  <si>
    <t>014818</t>
  </si>
  <si>
    <t>小平町</t>
  </si>
  <si>
    <t>024465</t>
  </si>
  <si>
    <t>34202</t>
  </si>
  <si>
    <t>015865</t>
  </si>
  <si>
    <t>徳島県上板町</t>
  </si>
  <si>
    <t>長野県南相木村</t>
  </si>
  <si>
    <t>194301</t>
  </si>
  <si>
    <t>羽幌町</t>
  </si>
  <si>
    <t>35201</t>
  </si>
  <si>
    <t>丸亀市</t>
  </si>
  <si>
    <t>473812</t>
  </si>
  <si>
    <t>063665</t>
  </si>
  <si>
    <t>幌延町</t>
  </si>
  <si>
    <t>014851</t>
  </si>
  <si>
    <t>01550</t>
  </si>
  <si>
    <t>白山市</t>
  </si>
  <si>
    <t>075612</t>
  </si>
  <si>
    <t>高浜市</t>
  </si>
  <si>
    <t>014877</t>
  </si>
  <si>
    <t>015113</t>
  </si>
  <si>
    <t>四万十町</t>
  </si>
  <si>
    <t>015121</t>
  </si>
  <si>
    <t>千代田区</t>
  </si>
  <si>
    <t>015130</t>
  </si>
  <si>
    <t>082023</t>
  </si>
  <si>
    <t>07481</t>
  </si>
  <si>
    <t>北海道豊頃町</t>
  </si>
  <si>
    <t>中標津町</t>
  </si>
  <si>
    <t>中頓別町</t>
  </si>
  <si>
    <t>山元町</t>
  </si>
  <si>
    <t>鹿児島県龍郷町</t>
  </si>
  <si>
    <t>広島県海田町</t>
  </si>
  <si>
    <t>群馬県榛東村</t>
  </si>
  <si>
    <t>123421</t>
  </si>
  <si>
    <t>静岡県袋井市</t>
  </si>
  <si>
    <t>神奈川県箱根町</t>
  </si>
  <si>
    <t>073679</t>
  </si>
  <si>
    <t>精華町</t>
  </si>
  <si>
    <t>総務大臣</t>
    <rPh sb="0" eb="2">
      <t>ソウム</t>
    </rPh>
    <rPh sb="2" eb="4">
      <t>ダイジン</t>
    </rPh>
    <phoneticPr fontId="40"/>
  </si>
  <si>
    <t>015148</t>
  </si>
  <si>
    <t>石川県加賀市</t>
  </si>
  <si>
    <t>王滝村</t>
  </si>
  <si>
    <t>鹿児島県志布志市</t>
  </si>
  <si>
    <t>美幌町</t>
  </si>
  <si>
    <t>枝幸町</t>
  </si>
  <si>
    <t>高浜町</t>
  </si>
  <si>
    <t>243442</t>
  </si>
  <si>
    <t>015164</t>
  </si>
  <si>
    <t>26343</t>
  </si>
  <si>
    <t>豊富町</t>
  </si>
  <si>
    <t>岩手県西和賀町</t>
  </si>
  <si>
    <t>015172</t>
  </si>
  <si>
    <t>新潟県加茂市</t>
  </si>
  <si>
    <t>美郷町</t>
  </si>
  <si>
    <t>372021</t>
  </si>
  <si>
    <t>273414</t>
  </si>
  <si>
    <t>32441</t>
  </si>
  <si>
    <t>富加町</t>
  </si>
  <si>
    <t>礼文町</t>
  </si>
  <si>
    <t>04214</t>
  </si>
  <si>
    <t>234419</t>
  </si>
  <si>
    <t>御蔵島村</t>
  </si>
  <si>
    <t>015181</t>
  </si>
  <si>
    <t>016420</t>
  </si>
  <si>
    <t>福島県小野町</t>
  </si>
  <si>
    <t>前橋市</t>
  </si>
  <si>
    <t>015199</t>
  </si>
  <si>
    <t>栃木県</t>
  </si>
  <si>
    <t>長野県木祖村</t>
  </si>
  <si>
    <t>小清水町</t>
  </si>
  <si>
    <t>甲府市</t>
  </si>
  <si>
    <t>利尻富士町</t>
  </si>
  <si>
    <t>本宮市</t>
  </si>
  <si>
    <t>016446</t>
  </si>
  <si>
    <t>015202</t>
  </si>
  <si>
    <t>山形村</t>
  </si>
  <si>
    <t>082147</t>
  </si>
  <si>
    <t>015431</t>
  </si>
  <si>
    <t>日野町</t>
  </si>
  <si>
    <t>岡山県赤磐市</t>
  </si>
  <si>
    <t>燕市</t>
  </si>
  <si>
    <t>新冠町</t>
  </si>
  <si>
    <t>24204</t>
  </si>
  <si>
    <t>井原市</t>
  </si>
  <si>
    <t>22429</t>
  </si>
  <si>
    <t>舟形町</t>
  </si>
  <si>
    <t>173240</t>
  </si>
  <si>
    <t>015440</t>
  </si>
  <si>
    <t>355020</t>
  </si>
  <si>
    <t>09214</t>
  </si>
  <si>
    <t>一般廃棄物収集運搬許可事業者が収集運搬に使用している車両（当該許可を受ける際に町に提出した車両名簿に掲載されている共用していない車両）の100%＝15台</t>
  </si>
  <si>
    <t>斜里町</t>
  </si>
  <si>
    <t>静岡県御前崎市</t>
  </si>
  <si>
    <t>023621</t>
  </si>
  <si>
    <t>09208</t>
  </si>
  <si>
    <t>113263</t>
  </si>
  <si>
    <t>015466</t>
  </si>
  <si>
    <t>福岡県大任町</t>
  </si>
  <si>
    <t>272094</t>
  </si>
  <si>
    <t>33208</t>
  </si>
  <si>
    <t>越谷市</t>
  </si>
  <si>
    <t>清里町</t>
  </si>
  <si>
    <t>行橋市</t>
  </si>
  <si>
    <t>10525</t>
  </si>
  <si>
    <t>43505</t>
  </si>
  <si>
    <t>015491</t>
  </si>
  <si>
    <t>豊浦町</t>
  </si>
  <si>
    <t>尾花沢市</t>
  </si>
  <si>
    <t>⑤医療・介護・保育施設、公衆浴場等に対する物価高騰対策支援</t>
    <rPh sb="1" eb="3">
      <t>イリョウ</t>
    </rPh>
    <rPh sb="4" eb="6">
      <t>カイゴ</t>
    </rPh>
    <rPh sb="7" eb="9">
      <t>ホイク</t>
    </rPh>
    <rPh sb="9" eb="11">
      <t>シセツ</t>
    </rPh>
    <rPh sb="12" eb="14">
      <t>コウシュウ</t>
    </rPh>
    <rPh sb="14" eb="16">
      <t>ヨクジョウ</t>
    </rPh>
    <rPh sb="16" eb="17">
      <t>トウ</t>
    </rPh>
    <rPh sb="18" eb="19">
      <t>タイ</t>
    </rPh>
    <rPh sb="21" eb="23">
      <t>ブッカ</t>
    </rPh>
    <rPh sb="23" eb="25">
      <t>コウトウ</t>
    </rPh>
    <rPh sb="25" eb="27">
      <t>タイサク</t>
    </rPh>
    <rPh sb="27" eb="29">
      <t>シエン</t>
    </rPh>
    <phoneticPr fontId="20"/>
  </si>
  <si>
    <t>182061</t>
  </si>
  <si>
    <t>06207</t>
  </si>
  <si>
    <t>訓子府町</t>
  </si>
  <si>
    <t>南砺市</t>
  </si>
  <si>
    <t>015504</t>
  </si>
  <si>
    <t>北海道中頓別町</t>
  </si>
  <si>
    <t>082325</t>
  </si>
  <si>
    <t>重点交付金分　交付限度額⑥
（令和4年9月20日通知）（国のR4予算）</t>
    <rPh sb="0" eb="2">
      <t>ジュウテン</t>
    </rPh>
    <rPh sb="2" eb="5">
      <t>コウフキン</t>
    </rPh>
    <rPh sb="5" eb="6">
      <t>ブン</t>
    </rPh>
    <rPh sb="7" eb="9">
      <t>コウフ</t>
    </rPh>
    <rPh sb="9" eb="11">
      <t>ゲンド</t>
    </rPh>
    <rPh sb="11" eb="12">
      <t>ガク</t>
    </rPh>
    <rPh sb="15" eb="17">
      <t>レイワ</t>
    </rPh>
    <rPh sb="18" eb="19">
      <t>ネン</t>
    </rPh>
    <rPh sb="20" eb="21">
      <t>ガツ</t>
    </rPh>
    <rPh sb="23" eb="24">
      <t>ニチ</t>
    </rPh>
    <rPh sb="24" eb="26">
      <t>ツウチ</t>
    </rPh>
    <phoneticPr fontId="20"/>
  </si>
  <si>
    <t>横手市</t>
  </si>
  <si>
    <t>音更町</t>
  </si>
  <si>
    <t>015521</t>
  </si>
  <si>
    <t>072028</t>
  </si>
  <si>
    <t>遠軽町</t>
  </si>
  <si>
    <t>福岡県苅田町</t>
  </si>
  <si>
    <t>015598</t>
  </si>
  <si>
    <t>09201</t>
  </si>
  <si>
    <t>興部町</t>
  </si>
  <si>
    <t>西興部村</t>
  </si>
  <si>
    <t>01345</t>
  </si>
  <si>
    <t>愛媛県</t>
  </si>
  <si>
    <t>015636</t>
  </si>
  <si>
    <t>015644</t>
  </si>
  <si>
    <t>064611</t>
  </si>
  <si>
    <t>佐渡市</t>
  </si>
  <si>
    <t>02303</t>
  </si>
  <si>
    <t>矢板市</t>
  </si>
  <si>
    <t>015717</t>
  </si>
  <si>
    <t>愛媛県西条市</t>
  </si>
  <si>
    <t>102032</t>
  </si>
  <si>
    <t>015750</t>
  </si>
  <si>
    <t>東京都江戸川区</t>
  </si>
  <si>
    <t>39304</t>
  </si>
  <si>
    <t>白老町</t>
  </si>
  <si>
    <t>埼玉県上尾市</t>
  </si>
  <si>
    <t>壱岐市</t>
  </si>
  <si>
    <t>08442</t>
  </si>
  <si>
    <t>033219</t>
  </si>
  <si>
    <t>192091</t>
  </si>
  <si>
    <t>本別町</t>
  </si>
  <si>
    <t>015814</t>
  </si>
  <si>
    <t>462187</t>
  </si>
  <si>
    <t>093017</t>
  </si>
  <si>
    <t>01214</t>
  </si>
  <si>
    <t>北海道豊浦町</t>
  </si>
  <si>
    <t>古河市</t>
  </si>
  <si>
    <t>太子町</t>
  </si>
  <si>
    <t>福岡県大野城市</t>
  </si>
  <si>
    <t>田舎館村</t>
  </si>
  <si>
    <t>安平町</t>
  </si>
  <si>
    <t>宮崎市</t>
  </si>
  <si>
    <t>153079</t>
  </si>
  <si>
    <t>42205</t>
  </si>
  <si>
    <t>川崎市</t>
  </si>
  <si>
    <t>072044</t>
  </si>
  <si>
    <t>むかわ町</t>
  </si>
  <si>
    <t>町田市</t>
  </si>
  <si>
    <t>063673</t>
  </si>
  <si>
    <t>うるま市</t>
  </si>
  <si>
    <t>27214</t>
  </si>
  <si>
    <t>016012</t>
  </si>
  <si>
    <t>千葉県柏市</t>
  </si>
  <si>
    <t>日高町</t>
  </si>
  <si>
    <t>加美町</t>
  </si>
  <si>
    <t>113018</t>
  </si>
  <si>
    <t>016098</t>
  </si>
  <si>
    <t>016021</t>
  </si>
  <si>
    <t>016071</t>
  </si>
  <si>
    <t>21215</t>
  </si>
  <si>
    <t>13223</t>
  </si>
  <si>
    <t>南相木村</t>
  </si>
  <si>
    <t>洲本市</t>
  </si>
  <si>
    <t>13308</t>
  </si>
  <si>
    <t>032069</t>
  </si>
  <si>
    <t>10204</t>
  </si>
  <si>
    <t>豊後大野市</t>
  </si>
  <si>
    <t>浦河町</t>
  </si>
  <si>
    <t>鳥取県大山町</t>
  </si>
  <si>
    <t>都城市</t>
  </si>
  <si>
    <t>092029</t>
  </si>
  <si>
    <t>112356</t>
  </si>
  <si>
    <t>016918</t>
  </si>
  <si>
    <t>092169</t>
  </si>
  <si>
    <t>11212</t>
  </si>
  <si>
    <t>364011</t>
  </si>
  <si>
    <t>03216</t>
  </si>
  <si>
    <t>07407</t>
  </si>
  <si>
    <t>通常分
既配分額（国のR3予算・交付限度額①、②、③、④）</t>
    <rPh sb="0" eb="2">
      <t>ツウジョウ</t>
    </rPh>
    <rPh sb="2" eb="3">
      <t>ブン</t>
    </rPh>
    <rPh sb="4" eb="5">
      <t>キ</t>
    </rPh>
    <rPh sb="5" eb="7">
      <t>ハイブン</t>
    </rPh>
    <rPh sb="7" eb="8">
      <t>ガク</t>
    </rPh>
    <rPh sb="9" eb="10">
      <t>クニ</t>
    </rPh>
    <rPh sb="13" eb="15">
      <t>ヨサン</t>
    </rPh>
    <rPh sb="16" eb="18">
      <t>コウフ</t>
    </rPh>
    <rPh sb="18" eb="20">
      <t>ゲンド</t>
    </rPh>
    <rPh sb="20" eb="21">
      <t>ガク</t>
    </rPh>
    <phoneticPr fontId="20"/>
  </si>
  <si>
    <t>福島県会津坂下町</t>
  </si>
  <si>
    <t>016080</t>
  </si>
  <si>
    <t>406082</t>
  </si>
  <si>
    <t>山都町</t>
  </si>
  <si>
    <t>熊本県相良村</t>
  </si>
  <si>
    <t>ときがわ町</t>
  </si>
  <si>
    <t>074641</t>
  </si>
  <si>
    <t>02205</t>
  </si>
  <si>
    <t>23209</t>
  </si>
  <si>
    <t>新ひだか町</t>
  </si>
  <si>
    <t>062014</t>
  </si>
  <si>
    <t>羅臼町</t>
  </si>
  <si>
    <t>23213</t>
  </si>
  <si>
    <t>西会津町</t>
  </si>
  <si>
    <t>山口県阿武町</t>
  </si>
  <si>
    <t>群馬県高山村</t>
  </si>
  <si>
    <t>宮城県柴田町</t>
  </si>
  <si>
    <t>13207</t>
  </si>
  <si>
    <t>016331</t>
  </si>
  <si>
    <t>筑後市</t>
  </si>
  <si>
    <t>上士幌町</t>
  </si>
  <si>
    <t>長野県箕輪町</t>
  </si>
  <si>
    <t>千葉県匝瑳市</t>
  </si>
  <si>
    <t>114651</t>
  </si>
  <si>
    <t>高畠町</t>
  </si>
  <si>
    <t>01401</t>
  </si>
  <si>
    <t>132071</t>
  </si>
  <si>
    <t>和歌山県紀の川市</t>
  </si>
  <si>
    <t>016349</t>
  </si>
  <si>
    <t>29342</t>
  </si>
  <si>
    <t>016357</t>
  </si>
  <si>
    <t>新得町</t>
  </si>
  <si>
    <t>04302</t>
  </si>
  <si>
    <t>252131</t>
  </si>
  <si>
    <t>芽室町</t>
  </si>
  <si>
    <t>東京都羽村市</t>
  </si>
  <si>
    <t>043249</t>
  </si>
  <si>
    <t>中札内村</t>
  </si>
  <si>
    <t>座間市</t>
  </si>
  <si>
    <t>更別村</t>
  </si>
  <si>
    <t>053686</t>
  </si>
  <si>
    <t>212172</t>
  </si>
  <si>
    <t>41423</t>
  </si>
  <si>
    <t>広尾町</t>
  </si>
  <si>
    <t>182052</t>
  </si>
  <si>
    <t>273660</t>
  </si>
  <si>
    <t>幕別町</t>
  </si>
  <si>
    <t>豊頃町</t>
  </si>
  <si>
    <t>茂木町</t>
  </si>
  <si>
    <t>浦幌町</t>
  </si>
  <si>
    <t>北海道雨竜町</t>
  </si>
  <si>
    <t>342041</t>
  </si>
  <si>
    <t>016616</t>
  </si>
  <si>
    <t>242098</t>
  </si>
  <si>
    <t>大船渡市</t>
  </si>
  <si>
    <t>11207</t>
  </si>
  <si>
    <t>082121</t>
  </si>
  <si>
    <t>稲沢市</t>
  </si>
  <si>
    <t>釧路町</t>
  </si>
  <si>
    <t>01463</t>
  </si>
  <si>
    <t>エラー（AB、AC列記載漏れ）</t>
    <rPh sb="9" eb="10">
      <t>レツ</t>
    </rPh>
    <rPh sb="10" eb="12">
      <t>キサイ</t>
    </rPh>
    <rPh sb="12" eb="13">
      <t>モ</t>
    </rPh>
    <phoneticPr fontId="20"/>
  </si>
  <si>
    <t>402109</t>
  </si>
  <si>
    <t>016624</t>
  </si>
  <si>
    <t>東京都新島村</t>
  </si>
  <si>
    <t>074446</t>
  </si>
  <si>
    <t>長野県諏訪市</t>
  </si>
  <si>
    <t>湯沢市</t>
  </si>
  <si>
    <t>厚岸町</t>
  </si>
  <si>
    <t>浜中町</t>
  </si>
  <si>
    <t>023817</t>
  </si>
  <si>
    <t>指宿市</t>
  </si>
  <si>
    <t>茨城町</t>
  </si>
  <si>
    <t>標茶町</t>
  </si>
  <si>
    <t>082228</t>
  </si>
  <si>
    <t>宇治市</t>
  </si>
  <si>
    <t>09407</t>
  </si>
  <si>
    <t>10443</t>
  </si>
  <si>
    <t>富谷市</t>
    <rPh sb="2" eb="3">
      <t>シ</t>
    </rPh>
    <phoneticPr fontId="39"/>
  </si>
  <si>
    <t>016659</t>
  </si>
  <si>
    <t>弟子屈町</t>
  </si>
  <si>
    <t>鶴居村</t>
  </si>
  <si>
    <t>群馬県高崎市</t>
  </si>
  <si>
    <t>大仙市</t>
  </si>
  <si>
    <t>016926</t>
  </si>
  <si>
    <t>朝日町</t>
  </si>
  <si>
    <t>氷川町</t>
  </si>
  <si>
    <t>221007</t>
  </si>
  <si>
    <t>185019</t>
  </si>
  <si>
    <t>016934</t>
  </si>
  <si>
    <t>標津町</t>
  </si>
  <si>
    <t>沖縄県大宜味村</t>
  </si>
  <si>
    <t>徳島県吉野川市</t>
  </si>
  <si>
    <t>023841</t>
  </si>
  <si>
    <t>青森県</t>
  </si>
  <si>
    <t>滋賀県甲賀市</t>
  </si>
  <si>
    <t>075418</t>
  </si>
  <si>
    <t>40602</t>
  </si>
  <si>
    <t>152111</t>
  </si>
  <si>
    <t>藤崎町</t>
  </si>
  <si>
    <t>事業数</t>
    <rPh sb="0" eb="2">
      <t>ジギョウ</t>
    </rPh>
    <rPh sb="2" eb="3">
      <t>スウ</t>
    </rPh>
    <phoneticPr fontId="20"/>
  </si>
  <si>
    <t>富士市</t>
  </si>
  <si>
    <t>11346</t>
  </si>
  <si>
    <t>青森市</t>
  </si>
  <si>
    <t>23217</t>
  </si>
  <si>
    <t>092142</t>
  </si>
  <si>
    <t>302066</t>
  </si>
  <si>
    <t>山形県三川町</t>
  </si>
  <si>
    <t>024066</t>
  </si>
  <si>
    <t>弘前市</t>
  </si>
  <si>
    <t>平川市</t>
  </si>
  <si>
    <t>08564</t>
  </si>
  <si>
    <t>黒石市</t>
  </si>
  <si>
    <t>登米市</t>
  </si>
  <si>
    <t>三川町</t>
  </si>
  <si>
    <t>04401</t>
  </si>
  <si>
    <t>08208</t>
  </si>
  <si>
    <t>222224</t>
  </si>
  <si>
    <t>112194</t>
  </si>
  <si>
    <t>08309</t>
  </si>
  <si>
    <t>13109</t>
  </si>
  <si>
    <t>下野市</t>
  </si>
  <si>
    <t>神栖市</t>
  </si>
  <si>
    <t>埼玉県坂戸市</t>
  </si>
  <si>
    <t>07541</t>
  </si>
  <si>
    <t>022039</t>
  </si>
  <si>
    <t>27229</t>
  </si>
  <si>
    <t>香取市</t>
  </si>
  <si>
    <t>11238</t>
  </si>
  <si>
    <t>21000</t>
  </si>
  <si>
    <t>412104</t>
  </si>
  <si>
    <t>八戸市</t>
  </si>
  <si>
    <t>神奈川県相模原市</t>
  </si>
  <si>
    <t>022055</t>
  </si>
  <si>
    <t>063622</t>
  </si>
  <si>
    <t>五所川原市</t>
  </si>
  <si>
    <t>46468</t>
  </si>
  <si>
    <t>普代村</t>
  </si>
  <si>
    <t>294535</t>
  </si>
  <si>
    <t>062138</t>
  </si>
  <si>
    <t>01586</t>
  </si>
  <si>
    <t>43441</t>
  </si>
  <si>
    <t>022063</t>
  </si>
  <si>
    <t>矢巾町</t>
  </si>
  <si>
    <t>栃木県さくら市</t>
  </si>
  <si>
    <t>つがる市</t>
  </si>
  <si>
    <t>長瀞町</t>
  </si>
  <si>
    <t>023019</t>
  </si>
  <si>
    <t>023043</t>
  </si>
  <si>
    <t>東京都日の出町</t>
  </si>
  <si>
    <t>千代田町</t>
  </si>
  <si>
    <t>053279</t>
  </si>
  <si>
    <t>南小国町</t>
  </si>
  <si>
    <t>鳥取県倉吉市</t>
  </si>
  <si>
    <t>外ヶ浜町</t>
  </si>
  <si>
    <t>432041</t>
  </si>
  <si>
    <t>岐阜県養老町</t>
  </si>
  <si>
    <t>202061</t>
  </si>
  <si>
    <t>平戸市</t>
  </si>
  <si>
    <t>エラー（G列選択漏れ）</t>
    <rPh sb="5" eb="6">
      <t>レツ</t>
    </rPh>
    <rPh sb="6" eb="8">
      <t>センタク</t>
    </rPh>
    <rPh sb="8" eb="9">
      <t>モ</t>
    </rPh>
    <phoneticPr fontId="20"/>
  </si>
  <si>
    <t>鰺ヶ沢町</t>
  </si>
  <si>
    <t>023434</t>
  </si>
  <si>
    <t>R3.3</t>
  </si>
  <si>
    <t>埼玉県狭山市</t>
  </si>
  <si>
    <t>足利市</t>
  </si>
  <si>
    <t>泉大津市</t>
  </si>
  <si>
    <t>08220</t>
  </si>
  <si>
    <t>愛知県東海市</t>
  </si>
  <si>
    <t>飯綱町</t>
  </si>
  <si>
    <t>074616</t>
  </si>
  <si>
    <t>松田町</t>
  </si>
  <si>
    <t>重点交付金について、種類がきちんと選択されているか
（通常分交付金については-が選択されているか）</t>
    <rPh sb="0" eb="2">
      <t>ジュウテン</t>
    </rPh>
    <rPh sb="2" eb="5">
      <t>コウフキン</t>
    </rPh>
    <rPh sb="10" eb="12">
      <t>シュルイ</t>
    </rPh>
    <rPh sb="17" eb="19">
      <t>センタク</t>
    </rPh>
    <rPh sb="27" eb="29">
      <t>ツウジョウ</t>
    </rPh>
    <rPh sb="29" eb="30">
      <t>ブン</t>
    </rPh>
    <rPh sb="30" eb="33">
      <t>コウフキン</t>
    </rPh>
    <rPh sb="40" eb="42">
      <t>センタク</t>
    </rPh>
    <phoneticPr fontId="20"/>
  </si>
  <si>
    <t>河津町</t>
  </si>
  <si>
    <t>西目屋村</t>
  </si>
  <si>
    <t>052124</t>
  </si>
  <si>
    <t>023612</t>
  </si>
  <si>
    <t>北上市</t>
  </si>
  <si>
    <t>塩竈市</t>
  </si>
  <si>
    <t>長野県原村</t>
  </si>
  <si>
    <t>白子町</t>
  </si>
  <si>
    <t>023671</t>
  </si>
  <si>
    <t>板柳町</t>
  </si>
  <si>
    <t>075451</t>
  </si>
  <si>
    <t>362026</t>
  </si>
  <si>
    <t>023876</t>
  </si>
  <si>
    <t>秋田市</t>
  </si>
  <si>
    <t>土佐市</t>
  </si>
  <si>
    <t>204072</t>
  </si>
  <si>
    <t>024015</t>
  </si>
  <si>
    <t>上市町</t>
  </si>
  <si>
    <t>埼玉県嵐山町</t>
  </si>
  <si>
    <t>野辺地町</t>
  </si>
  <si>
    <t>上峰町</t>
  </si>
  <si>
    <t>035033</t>
  </si>
  <si>
    <t>飛島村</t>
  </si>
  <si>
    <t>七戸町</t>
  </si>
  <si>
    <t>23302</t>
  </si>
  <si>
    <t>024082</t>
  </si>
  <si>
    <t>南相馬市</t>
  </si>
  <si>
    <t>東北町</t>
  </si>
  <si>
    <t>024121</t>
  </si>
  <si>
    <t>古賀市</t>
  </si>
  <si>
    <t>234451</t>
  </si>
  <si>
    <t>西川町</t>
  </si>
  <si>
    <t>01633</t>
  </si>
  <si>
    <t>広陵町</t>
  </si>
  <si>
    <t>長野県松本市</t>
  </si>
  <si>
    <t>宜野座村</t>
  </si>
  <si>
    <t>阿南町</t>
  </si>
  <si>
    <t>26209</t>
  </si>
  <si>
    <t>大田区</t>
  </si>
  <si>
    <t>024252</t>
  </si>
  <si>
    <t>462039</t>
  </si>
  <si>
    <t>湯梨浜町</t>
  </si>
  <si>
    <t>福井県</t>
  </si>
  <si>
    <t>色麻町</t>
  </si>
  <si>
    <t>024261</t>
  </si>
  <si>
    <t>114421</t>
  </si>
  <si>
    <t>十日町市</t>
  </si>
  <si>
    <t>佐井村</t>
  </si>
  <si>
    <t>三戸町</t>
  </si>
  <si>
    <t>406465</t>
  </si>
  <si>
    <t>田野町</t>
  </si>
  <si>
    <t>14401</t>
  </si>
  <si>
    <t>024457</t>
  </si>
  <si>
    <t>374041</t>
  </si>
  <si>
    <t>南部町</t>
  </si>
  <si>
    <t>熊本県山鹿市</t>
  </si>
  <si>
    <t>河北町</t>
  </si>
  <si>
    <t>24000</t>
  </si>
  <si>
    <t>階上町</t>
  </si>
  <si>
    <t>のりあい定額タクシーの1日あたりの乗車人数12人以上</t>
  </si>
  <si>
    <t>20452</t>
  </si>
  <si>
    <t>桑折町</t>
  </si>
  <si>
    <t>常総市</t>
  </si>
  <si>
    <t>024503</t>
  </si>
  <si>
    <t>174637</t>
  </si>
  <si>
    <t>10211</t>
  </si>
  <si>
    <t>202177</t>
  </si>
  <si>
    <t>千葉県</t>
  </si>
  <si>
    <t>下妻市</t>
  </si>
  <si>
    <t>433683</t>
  </si>
  <si>
    <t>032018</t>
  </si>
  <si>
    <t>立山町</t>
  </si>
  <si>
    <t>岩手県</t>
  </si>
  <si>
    <t>吉富町</t>
  </si>
  <si>
    <t>盛岡市</t>
  </si>
  <si>
    <t>032026</t>
  </si>
  <si>
    <t>鶴岡市</t>
  </si>
  <si>
    <t>北名古屋市</t>
  </si>
  <si>
    <t>263435</t>
  </si>
  <si>
    <t>山形県大蔵村</t>
  </si>
  <si>
    <t>白川村</t>
  </si>
  <si>
    <t>032051</t>
  </si>
  <si>
    <t>043613</t>
  </si>
  <si>
    <t>44203</t>
  </si>
  <si>
    <t>363839</t>
  </si>
  <si>
    <t>花巻市</t>
  </si>
  <si>
    <t>233021</t>
  </si>
  <si>
    <t>38202</t>
  </si>
  <si>
    <t>032077</t>
  </si>
  <si>
    <t>402214</t>
  </si>
  <si>
    <t>04424</t>
  </si>
  <si>
    <t>033227</t>
  </si>
  <si>
    <t>東京都中央区</t>
  </si>
  <si>
    <t>遠野市</t>
  </si>
  <si>
    <t>奈良市</t>
  </si>
  <si>
    <t>上三川町</t>
  </si>
  <si>
    <t>23235</t>
  </si>
  <si>
    <t>一関市</t>
  </si>
  <si>
    <t>R4.9</t>
  </si>
  <si>
    <t>032107</t>
  </si>
  <si>
    <t>香春町</t>
  </si>
  <si>
    <t>神奈川県伊勢原市</t>
  </si>
  <si>
    <t>陸前高田市</t>
  </si>
  <si>
    <t>西予市</t>
  </si>
  <si>
    <t>奄美市</t>
  </si>
  <si>
    <t>兵庫県神河町</t>
  </si>
  <si>
    <t>032131</t>
  </si>
  <si>
    <t>112330</t>
  </si>
  <si>
    <t>二戸市</t>
  </si>
  <si>
    <t>豊中市</t>
  </si>
  <si>
    <t>032140</t>
  </si>
  <si>
    <t>01469</t>
  </si>
  <si>
    <t>八幡平市</t>
  </si>
  <si>
    <t>伊勢市</t>
  </si>
  <si>
    <t>小千谷市</t>
  </si>
  <si>
    <t>112020</t>
  </si>
  <si>
    <t>232271</t>
  </si>
  <si>
    <t>01212</t>
  </si>
  <si>
    <t>032158</t>
  </si>
  <si>
    <t>054631</t>
  </si>
  <si>
    <t>奥州市</t>
  </si>
  <si>
    <t>124273</t>
  </si>
  <si>
    <t>塩谷町</t>
  </si>
  <si>
    <t>03202</t>
  </si>
  <si>
    <t>423912</t>
  </si>
  <si>
    <t>342157</t>
  </si>
  <si>
    <t>033014</t>
  </si>
  <si>
    <t>雫石町</t>
  </si>
  <si>
    <t>岩手町</t>
  </si>
  <si>
    <t>エラー（プルダウン外の入力）</t>
    <rPh sb="9" eb="10">
      <t>ガイ</t>
    </rPh>
    <rPh sb="11" eb="13">
      <t>ニュウリョク</t>
    </rPh>
    <phoneticPr fontId="20"/>
  </si>
  <si>
    <t>能登町</t>
  </si>
  <si>
    <t>山梨市</t>
  </si>
  <si>
    <t>紫波町</t>
  </si>
  <si>
    <t>444626</t>
  </si>
  <si>
    <t>武蔵村山市</t>
  </si>
  <si>
    <t>総務大臣</t>
  </si>
  <si>
    <t>徳島県藍住町</t>
  </si>
  <si>
    <t>044211</t>
  </si>
  <si>
    <t>21521</t>
  </si>
  <si>
    <t>033669</t>
  </si>
  <si>
    <t>上小阿仁村</t>
  </si>
  <si>
    <t>263672</t>
  </si>
  <si>
    <t>東温市</t>
  </si>
  <si>
    <t>05202</t>
  </si>
  <si>
    <t>西和賀町</t>
  </si>
  <si>
    <t>三春町</t>
  </si>
  <si>
    <t>034029</t>
  </si>
  <si>
    <t>高槻市</t>
  </si>
  <si>
    <t>古座川町</t>
  </si>
  <si>
    <t>075043</t>
  </si>
  <si>
    <t>愛南町</t>
  </si>
  <si>
    <t>173860</t>
  </si>
  <si>
    <t>文部科学大臣</t>
    <rPh sb="0" eb="2">
      <t>モンブ</t>
    </rPh>
    <rPh sb="2" eb="4">
      <t>カガク</t>
    </rPh>
    <rPh sb="4" eb="6">
      <t>ダイジン</t>
    </rPh>
    <phoneticPr fontId="40"/>
  </si>
  <si>
    <t>奈良県大和郡山市</t>
  </si>
  <si>
    <t>143421</t>
  </si>
  <si>
    <t>平泉町</t>
  </si>
  <si>
    <t>東成瀬村</t>
  </si>
  <si>
    <t>山梨県</t>
  </si>
  <si>
    <t>群馬県上野村</t>
  </si>
  <si>
    <t>山形県河北町</t>
  </si>
  <si>
    <t>印西市</t>
  </si>
  <si>
    <t>034410</t>
  </si>
  <si>
    <t>住田町</t>
  </si>
  <si>
    <t>経済対策との関係_通常</t>
    <rPh sb="9" eb="11">
      <t>ツウジョウ</t>
    </rPh>
    <phoneticPr fontId="20"/>
  </si>
  <si>
    <t>082252</t>
  </si>
  <si>
    <t>16209</t>
  </si>
  <si>
    <t>232246</t>
  </si>
  <si>
    <t>公立学校情報通信ネットワーク環境施設整備費補助金</t>
    <rPh sb="0" eb="2">
      <t>コウリツ</t>
    </rPh>
    <rPh sb="2" eb="4">
      <t>ガッコウ</t>
    </rPh>
    <rPh sb="4" eb="6">
      <t>ジョウホウ</t>
    </rPh>
    <rPh sb="6" eb="8">
      <t>ツウシン</t>
    </rPh>
    <rPh sb="14" eb="16">
      <t>カンキョウ</t>
    </rPh>
    <rPh sb="16" eb="18">
      <t>シセツ</t>
    </rPh>
    <rPh sb="18" eb="21">
      <t>セイビヒ</t>
    </rPh>
    <rPh sb="21" eb="24">
      <t>ホジョキン</t>
    </rPh>
    <phoneticPr fontId="39"/>
  </si>
  <si>
    <t>034835</t>
  </si>
  <si>
    <t>奈良県山添村</t>
  </si>
  <si>
    <t>034843</t>
  </si>
  <si>
    <t>静岡県菊川市</t>
  </si>
  <si>
    <t>073229</t>
  </si>
  <si>
    <t>434841</t>
  </si>
  <si>
    <t>田野畑村</t>
  </si>
  <si>
    <t>中能登町</t>
  </si>
  <si>
    <t>092088</t>
  </si>
  <si>
    <t>034851</t>
  </si>
  <si>
    <t>035017</t>
  </si>
  <si>
    <t>姫路市</t>
  </si>
  <si>
    <t>九戸村</t>
  </si>
  <si>
    <t>035076</t>
  </si>
  <si>
    <t>035246</t>
  </si>
  <si>
    <t>15224</t>
  </si>
  <si>
    <t>一戸町</t>
  </si>
  <si>
    <t>北海道夕張市</t>
  </si>
  <si>
    <t>仙台市</t>
  </si>
  <si>
    <t>御宿町</t>
  </si>
  <si>
    <t>島根県</t>
  </si>
  <si>
    <t>042021</t>
  </si>
  <si>
    <t>石巻市</t>
  </si>
  <si>
    <t>長野県茅野市</t>
  </si>
  <si>
    <t>富山県氷見市</t>
  </si>
  <si>
    <t>042056</t>
  </si>
  <si>
    <t>01544</t>
  </si>
  <si>
    <t>気仙沼市</t>
  </si>
  <si>
    <t>岬町</t>
  </si>
  <si>
    <t>R4補正（国）</t>
  </si>
  <si>
    <t>01454</t>
  </si>
  <si>
    <t>042064</t>
  </si>
  <si>
    <t>白石市</t>
  </si>
  <si>
    <t>10203</t>
  </si>
  <si>
    <t>212156</t>
  </si>
  <si>
    <t>昭和村</t>
  </si>
  <si>
    <t>福岡県飯塚市</t>
  </si>
  <si>
    <t>福島県新地町</t>
  </si>
  <si>
    <t>40402</t>
  </si>
  <si>
    <t>193844</t>
  </si>
  <si>
    <t>つるぎ町</t>
  </si>
  <si>
    <t>042072</t>
  </si>
  <si>
    <t>福岡県中間市</t>
  </si>
  <si>
    <t>鳥取県若桜町</t>
  </si>
  <si>
    <t>名取市</t>
  </si>
  <si>
    <t>042081</t>
  </si>
  <si>
    <t>042099</t>
  </si>
  <si>
    <t>砥部町</t>
  </si>
  <si>
    <t>465259</t>
  </si>
  <si>
    <t>明和町</t>
  </si>
  <si>
    <t>40225</t>
  </si>
  <si>
    <t>多賀城市</t>
  </si>
  <si>
    <t>01487</t>
  </si>
  <si>
    <t>日立市</t>
  </si>
  <si>
    <t>042111</t>
  </si>
  <si>
    <t>女川町</t>
  </si>
  <si>
    <t>042129</t>
  </si>
  <si>
    <t>042137</t>
  </si>
  <si>
    <t>063011</t>
  </si>
  <si>
    <t>112399</t>
  </si>
  <si>
    <t>06428</t>
  </si>
  <si>
    <t>北海道遠別町</t>
  </si>
  <si>
    <t>栗原市</t>
  </si>
  <si>
    <t>152269</t>
  </si>
  <si>
    <t>063231</t>
  </si>
  <si>
    <t>01210</t>
  </si>
  <si>
    <t>長野県坂城町</t>
  </si>
  <si>
    <t>福島県本宮市</t>
  </si>
  <si>
    <t>12223</t>
  </si>
  <si>
    <t>103845</t>
  </si>
  <si>
    <t>東洋町</t>
  </si>
  <si>
    <t>121002</t>
  </si>
  <si>
    <t>北海道江別市</t>
  </si>
  <si>
    <t>大崎市</t>
  </si>
  <si>
    <t>廿日市市</t>
  </si>
  <si>
    <t>小金井市</t>
  </si>
  <si>
    <t>04421</t>
  </si>
  <si>
    <t>043010</t>
  </si>
  <si>
    <t>252026</t>
  </si>
  <si>
    <t>佐賀県嬉野市</t>
  </si>
  <si>
    <t>小海町</t>
  </si>
  <si>
    <t>三豊市</t>
  </si>
  <si>
    <t>島根県益田市</t>
  </si>
  <si>
    <t>国分寺市</t>
  </si>
  <si>
    <t>043028</t>
  </si>
  <si>
    <t>七ヶ宿町</t>
  </si>
  <si>
    <t>20451</t>
  </si>
  <si>
    <t>043214</t>
  </si>
  <si>
    <t>053660</t>
  </si>
  <si>
    <t>10464</t>
  </si>
  <si>
    <t>岩手県八幡平市</t>
  </si>
  <si>
    <t>鶴ヶ島市</t>
  </si>
  <si>
    <t>吉野町</t>
  </si>
  <si>
    <t>063614</t>
  </si>
  <si>
    <t>大河原町</t>
  </si>
  <si>
    <t>043222</t>
  </si>
  <si>
    <t>075442</t>
  </si>
  <si>
    <t>01236</t>
  </si>
  <si>
    <t>村田町</t>
  </si>
  <si>
    <t>沖縄県名護市</t>
  </si>
  <si>
    <t>064017</t>
  </si>
  <si>
    <t>043231</t>
  </si>
  <si>
    <t>三重県紀宝町</t>
  </si>
  <si>
    <t>柴田町</t>
  </si>
  <si>
    <t>東村</t>
  </si>
  <si>
    <t>212121</t>
  </si>
  <si>
    <t>桐生市</t>
  </si>
  <si>
    <t>飯舘村</t>
  </si>
  <si>
    <t>長浜市</t>
  </si>
  <si>
    <t>11408</t>
  </si>
  <si>
    <t>川崎町</t>
  </si>
  <si>
    <t>043419</t>
  </si>
  <si>
    <t>藤沢市</t>
  </si>
  <si>
    <t>20430</t>
  </si>
  <si>
    <t>丸森町</t>
  </si>
  <si>
    <t>西ノ島町</t>
  </si>
  <si>
    <t>040002</t>
  </si>
  <si>
    <t>亘理町</t>
  </si>
  <si>
    <t>茨城県</t>
  </si>
  <si>
    <t>093432</t>
  </si>
  <si>
    <t>千葉県御宿町</t>
  </si>
  <si>
    <t>043621</t>
  </si>
  <si>
    <t>044016</t>
  </si>
  <si>
    <t>072095</t>
  </si>
  <si>
    <r>
      <t>国庫補助事業と地方単独事業の別に間違いが無いか（制度要綱別表に掲載された事業の裏負担に充てる場合以外はすべて地方単独事業</t>
    </r>
    <r>
      <rPr>
        <sz val="14"/>
        <color auto="1"/>
        <rFont val="ＭＳ Ｐゴシック"/>
      </rPr>
      <t>。なお、制度要綱別表に掲載された事業以外の国庫補助事業等の地方負担に臨時交付金は充てられないことに留意すること。）</t>
    </r>
  </si>
  <si>
    <t>南牧村</t>
  </si>
  <si>
    <t>074462</t>
  </si>
  <si>
    <t>奈良県天川村</t>
  </si>
  <si>
    <t>12424</t>
  </si>
  <si>
    <t>七ヶ浜町</t>
  </si>
  <si>
    <t>三島市</t>
  </si>
  <si>
    <t>大和町</t>
  </si>
  <si>
    <t>高原町</t>
  </si>
  <si>
    <t>大阪府大阪市</t>
  </si>
  <si>
    <t>044229</t>
  </si>
  <si>
    <t>事業の概要に、①目的・効果、②交付金を充当する経費内容、③積算根拠（対象数、単価等）④事業の対象（交付対象者、対象施設等）について、記入要領等に基づきそれぞれ明記されているか</t>
  </si>
  <si>
    <t>岩手県山田町</t>
  </si>
  <si>
    <t>嬬恋村</t>
  </si>
  <si>
    <t>大郷町</t>
  </si>
  <si>
    <t>三重県津市</t>
  </si>
  <si>
    <t>大衡村</t>
  </si>
  <si>
    <t>塙町</t>
  </si>
  <si>
    <t>082236</t>
  </si>
  <si>
    <t>143847</t>
  </si>
  <si>
    <t>044458</t>
  </si>
  <si>
    <t>122068</t>
  </si>
  <si>
    <t>大石田町</t>
  </si>
  <si>
    <t>045012</t>
  </si>
  <si>
    <t>20407</t>
  </si>
  <si>
    <t>104213</t>
  </si>
  <si>
    <t>涌谷町</t>
  </si>
  <si>
    <t>303046</t>
  </si>
  <si>
    <t>154610</t>
  </si>
  <si>
    <t>082104</t>
  </si>
  <si>
    <t>045055</t>
  </si>
  <si>
    <t>33212</t>
  </si>
  <si>
    <t>213624</t>
  </si>
  <si>
    <t>杵築市</t>
  </si>
  <si>
    <t>美里町</t>
  </si>
  <si>
    <t>下関市</t>
  </si>
  <si>
    <t>045811</t>
  </si>
  <si>
    <t>162078</t>
  </si>
  <si>
    <t>083097</t>
  </si>
  <si>
    <t>宮城県美里町</t>
  </si>
  <si>
    <t>13303</t>
  </si>
  <si>
    <t>真室川町</t>
  </si>
  <si>
    <t>133035</t>
  </si>
  <si>
    <t>052141</t>
  </si>
  <si>
    <t>南三陸町</t>
  </si>
  <si>
    <t>津南町</t>
  </si>
  <si>
    <t>草加市</t>
  </si>
  <si>
    <t>北海道美幌町</t>
  </si>
  <si>
    <t>いの町</t>
  </si>
  <si>
    <t>104281</t>
  </si>
  <si>
    <t>324485</t>
  </si>
  <si>
    <t>29442</t>
  </si>
  <si>
    <t>勝山市</t>
  </si>
  <si>
    <t>喜多方市</t>
  </si>
  <si>
    <t>糸満市</t>
  </si>
  <si>
    <t>福島県広野町</t>
  </si>
  <si>
    <t>大江町</t>
  </si>
  <si>
    <t>甲賀市</t>
  </si>
  <si>
    <t>052019</t>
  </si>
  <si>
    <t>国庫補助事業の地方負担分について、交付金事業の名称が、制度要綱別表に記載された名称と一致しているか</t>
    <rPh sb="0" eb="2">
      <t>コッコ</t>
    </rPh>
    <rPh sb="2" eb="4">
      <t>ホジョ</t>
    </rPh>
    <rPh sb="4" eb="6">
      <t>ジギョウ</t>
    </rPh>
    <rPh sb="7" eb="9">
      <t>チホウ</t>
    </rPh>
    <rPh sb="9" eb="12">
      <t>フタンブン</t>
    </rPh>
    <phoneticPr fontId="20"/>
  </si>
  <si>
    <t>073687</t>
  </si>
  <si>
    <t>214019</t>
  </si>
  <si>
    <t>埼玉県秩父市</t>
  </si>
  <si>
    <t>秋田県</t>
  </si>
  <si>
    <t>322016</t>
  </si>
  <si>
    <t>172111</t>
  </si>
  <si>
    <t>01304</t>
  </si>
  <si>
    <t>052027</t>
  </si>
  <si>
    <t>392111</t>
  </si>
  <si>
    <t>46482</t>
  </si>
  <si>
    <t>343072</t>
  </si>
  <si>
    <t>能代市</t>
  </si>
  <si>
    <t>大分県日田市</t>
  </si>
  <si>
    <t>143626</t>
  </si>
  <si>
    <t>332160</t>
  </si>
  <si>
    <t>11227</t>
  </si>
  <si>
    <t>052035</t>
  </si>
  <si>
    <t>大館市</t>
  </si>
  <si>
    <t>303828</t>
  </si>
  <si>
    <t>052060</t>
  </si>
  <si>
    <t>290009</t>
  </si>
  <si>
    <t>01436</t>
  </si>
  <si>
    <t>R3.1</t>
  </si>
  <si>
    <t>075434</t>
  </si>
  <si>
    <t>404489</t>
  </si>
  <si>
    <t>406023</t>
  </si>
  <si>
    <t>群馬県明和町</t>
  </si>
  <si>
    <t>052078</t>
  </si>
  <si>
    <t>土佐清水市</t>
  </si>
  <si>
    <t>寒河江市</t>
  </si>
  <si>
    <t>大阪府交野市</t>
  </si>
  <si>
    <t>052094</t>
  </si>
  <si>
    <t>282243</t>
  </si>
  <si>
    <t>杉戸町</t>
  </si>
  <si>
    <t>22461</t>
  </si>
  <si>
    <t>052108</t>
  </si>
  <si>
    <t>243418</t>
  </si>
  <si>
    <t>神川町</t>
  </si>
  <si>
    <t>浪江町</t>
  </si>
  <si>
    <t>川越町</t>
  </si>
  <si>
    <t>052116</t>
  </si>
  <si>
    <t>瀬戸市</t>
  </si>
  <si>
    <t>福島県只見町</t>
  </si>
  <si>
    <t>潟上市</t>
  </si>
  <si>
    <t>神奈川県開成町</t>
  </si>
  <si>
    <t>052132</t>
  </si>
  <si>
    <t>①新型コロナウイルス感染症の影響が長期化する中にあって電気・ガス料金、ガソリン代等の高騰の影響を受けている障がい福祉サービス事業所等に対し、支援金を支給することで経費負担を軽減する
②訪問系事業所（50,000円×1事業所）
③訪問系（50,000円×3事業所）
④県指定以外の町内障害福祉サービス事業所等</t>
  </si>
  <si>
    <t>202037</t>
  </si>
  <si>
    <t>北秋田市</t>
  </si>
  <si>
    <t>愛知県東郷町</t>
  </si>
  <si>
    <t>広野町</t>
  </si>
  <si>
    <t>宮城県大郷町</t>
  </si>
  <si>
    <t>22205</t>
  </si>
  <si>
    <t>473545</t>
  </si>
  <si>
    <t>③-Ⅲ-２．地方を活性化し、世界とつながる「デジタル田園都市国家構想」</t>
    <rPh sb="6" eb="8">
      <t>チホウ</t>
    </rPh>
    <rPh sb="9" eb="12">
      <t>カッセイカ</t>
    </rPh>
    <rPh sb="14" eb="16">
      <t>セカイ</t>
    </rPh>
    <rPh sb="26" eb="28">
      <t>デンエン</t>
    </rPh>
    <rPh sb="28" eb="30">
      <t>トシ</t>
    </rPh>
    <rPh sb="30" eb="32">
      <t>コッカ</t>
    </rPh>
    <rPh sb="32" eb="34">
      <t>コウソウ</t>
    </rPh>
    <phoneticPr fontId="41"/>
  </si>
  <si>
    <t>にかほ市</t>
  </si>
  <si>
    <t>八千代町</t>
  </si>
  <si>
    <t>052159</t>
  </si>
  <si>
    <t>27202</t>
  </si>
  <si>
    <t>富士河口湖町</t>
  </si>
  <si>
    <t>28210</t>
  </si>
  <si>
    <t>053031</t>
  </si>
  <si>
    <t>08235</t>
  </si>
  <si>
    <t>小坂町</t>
  </si>
  <si>
    <t>11216</t>
  </si>
  <si>
    <t>三種町</t>
  </si>
  <si>
    <t>大和高田市</t>
  </si>
  <si>
    <t>13215</t>
  </si>
  <si>
    <t>053465</t>
  </si>
  <si>
    <t>401307</t>
  </si>
  <si>
    <t>122106</t>
  </si>
  <si>
    <t>香川県多度津町</t>
  </si>
  <si>
    <t>29344</t>
  </si>
  <si>
    <t>172031</t>
  </si>
  <si>
    <t>阿蘇市</t>
  </si>
  <si>
    <t>472093</t>
  </si>
  <si>
    <t>青森県大鰐町</t>
  </si>
  <si>
    <t>藤里町</t>
  </si>
  <si>
    <t>島根県津和野町</t>
  </si>
  <si>
    <t>富里市</t>
  </si>
  <si>
    <t>福岡県北九州市</t>
  </si>
  <si>
    <t>豊丘村</t>
  </si>
  <si>
    <t>北海道中富良野町</t>
  </si>
  <si>
    <t>053481</t>
  </si>
  <si>
    <t>宮城県松島町</t>
  </si>
  <si>
    <t>五城目町</t>
  </si>
  <si>
    <t>北海道旭川市</t>
  </si>
  <si>
    <t>熱海市</t>
  </si>
  <si>
    <t>373869</t>
  </si>
  <si>
    <t>39387</t>
  </si>
  <si>
    <t>井川町</t>
  </si>
  <si>
    <t>054348</t>
  </si>
  <si>
    <t>山形県</t>
  </si>
  <si>
    <t>336238</t>
  </si>
  <si>
    <t>岩手県一関市</t>
  </si>
  <si>
    <t>36203</t>
  </si>
  <si>
    <t>062022</t>
  </si>
  <si>
    <t>072117</t>
  </si>
  <si>
    <t>454419</t>
  </si>
  <si>
    <t>44207</t>
  </si>
  <si>
    <t>米沢市</t>
  </si>
  <si>
    <t>新座市</t>
  </si>
  <si>
    <t>10521</t>
  </si>
  <si>
    <t>072052</t>
  </si>
  <si>
    <t>104434</t>
  </si>
  <si>
    <t>363014</t>
  </si>
  <si>
    <t>062049</t>
  </si>
  <si>
    <t>酒田市</t>
  </si>
  <si>
    <t>塩尻市</t>
  </si>
  <si>
    <t>板倉町</t>
  </si>
  <si>
    <t>新庄市</t>
  </si>
  <si>
    <t>122327</t>
  </si>
  <si>
    <t>062103</t>
  </si>
  <si>
    <t>454044</t>
  </si>
  <si>
    <t>湧水町</t>
  </si>
  <si>
    <t>01405</t>
  </si>
  <si>
    <t>大阪府和泉市</t>
  </si>
  <si>
    <t>41345</t>
  </si>
  <si>
    <t>11222</t>
  </si>
  <si>
    <t>062073</t>
  </si>
  <si>
    <t>12349</t>
  </si>
  <si>
    <t>上山市</t>
  </si>
  <si>
    <t>岩手県一戸町</t>
  </si>
  <si>
    <t>尾張旭市</t>
  </si>
  <si>
    <t>084476</t>
  </si>
  <si>
    <t>062081</t>
  </si>
  <si>
    <t>三重県熊野市</t>
  </si>
  <si>
    <t>272183</t>
  </si>
  <si>
    <t>28220</t>
  </si>
  <si>
    <t>双葉町</t>
  </si>
  <si>
    <t>北海道浦幌町</t>
  </si>
  <si>
    <t>魚津市</t>
  </si>
  <si>
    <t>館山市</t>
  </si>
  <si>
    <t>202151</t>
  </si>
  <si>
    <t>26205</t>
  </si>
  <si>
    <t>363421</t>
  </si>
  <si>
    <t>村山市</t>
  </si>
  <si>
    <t>47311</t>
  </si>
  <si>
    <t>062090</t>
  </si>
  <si>
    <t>104442</t>
  </si>
  <si>
    <t>27100</t>
  </si>
  <si>
    <t>愛知県知多市</t>
  </si>
  <si>
    <t>池田市</t>
  </si>
  <si>
    <t>①新型コロナの感染が再拡大する中、家庭においては感染対策用品の購入に加え、感染の影響で休業や休校等による収入の減少や、家庭での追加支出を余儀なくされている上に、物価高騰の打撃を大きく受けている。10月1日から利用可能なクーポン券を配布することで、物価高騰の影響を受けている家計負担の軽減を図り町民生活を支援するとともに、町内の消費拡大を図ることで、住民と同様に原料費の調達価格の高騰の影響を受けている町内事業者を支援する。
②住民1人当たり10枚（1,000円毎に1枚使用できる500円クーポン券）
③事業費　85,326,000円
（通常:26,671,000、価格高騰:31,010,000、重点:27,645,000）
（内訳）
・クーポン16,000人×500円×10枚＝80,000,000円
・会計年度任用職員報酬　　146,000円
・会計年度任用職員費用弁償　　5,000円
・クーポン・ステッカー・チラシ・送付用封筒印刷費　2,417,000円
・郵送料　1,958,000円
・換金業務委託料　　800,000円
④町民</t>
  </si>
  <si>
    <t>天童市</t>
  </si>
  <si>
    <t>062111</t>
  </si>
  <si>
    <t>新潟県湯沢町</t>
  </si>
  <si>
    <t>東根市</t>
  </si>
  <si>
    <t>232360</t>
  </si>
  <si>
    <t>244619</t>
  </si>
  <si>
    <t>山辺町</t>
  </si>
  <si>
    <t>24324</t>
  </si>
  <si>
    <t>063029</t>
  </si>
  <si>
    <t>462195</t>
  </si>
  <si>
    <t>高山村</t>
  </si>
  <si>
    <t>中山町</t>
  </si>
  <si>
    <t>322067</t>
  </si>
  <si>
    <t>235628</t>
  </si>
  <si>
    <t>105228</t>
  </si>
  <si>
    <t>椎葉村</t>
  </si>
  <si>
    <t>063215</t>
  </si>
  <si>
    <t>29206</t>
  </si>
  <si>
    <t>03482</t>
  </si>
  <si>
    <t>063240</t>
  </si>
  <si>
    <t>131237</t>
  </si>
  <si>
    <t>東久留米市</t>
  </si>
  <si>
    <t>063410</t>
  </si>
  <si>
    <t>多度津町</t>
  </si>
  <si>
    <t>美咲町</t>
  </si>
  <si>
    <t>金山町</t>
  </si>
  <si>
    <t>北海道池田町</t>
  </si>
  <si>
    <t>千葉県多古町</t>
  </si>
  <si>
    <t>063631</t>
  </si>
  <si>
    <t>303909</t>
  </si>
  <si>
    <t>新潟県関川村</t>
  </si>
  <si>
    <t>063649</t>
  </si>
  <si>
    <t>232050</t>
  </si>
  <si>
    <t>25214</t>
  </si>
  <si>
    <t>063657</t>
  </si>
  <si>
    <t>154059</t>
  </si>
  <si>
    <t>戸沢村</t>
  </si>
  <si>
    <t>国見町</t>
  </si>
  <si>
    <t>川北町</t>
  </si>
  <si>
    <t>東員町</t>
  </si>
  <si>
    <t>063819</t>
  </si>
  <si>
    <t>青森県三戸町</t>
  </si>
  <si>
    <t>073016</t>
  </si>
  <si>
    <t>063827</t>
  </si>
  <si>
    <t>川西町</t>
  </si>
  <si>
    <t>212202</t>
  </si>
  <si>
    <t>小国町</t>
  </si>
  <si>
    <t>渋川市</t>
  </si>
  <si>
    <t>064025</t>
  </si>
  <si>
    <t>京都府久御山町</t>
  </si>
  <si>
    <t>白鷹町</t>
  </si>
  <si>
    <t>082341</t>
  </si>
  <si>
    <t>064033</t>
  </si>
  <si>
    <t>庄内町</t>
  </si>
  <si>
    <t>112127</t>
  </si>
  <si>
    <t>遊佐町</t>
  </si>
  <si>
    <t>北杜市</t>
  </si>
  <si>
    <t>三原市</t>
  </si>
  <si>
    <t>保育所等への制度の周知</t>
  </si>
  <si>
    <t>232289</t>
  </si>
  <si>
    <t>473286</t>
  </si>
  <si>
    <t>072010</t>
  </si>
  <si>
    <t>福島市</t>
  </si>
  <si>
    <t>中種子町</t>
  </si>
  <si>
    <t>愛知県美浜町</t>
  </si>
  <si>
    <t>122203</t>
  </si>
  <si>
    <t>082295</t>
  </si>
  <si>
    <t>363871</t>
  </si>
  <si>
    <t>072036</t>
  </si>
  <si>
    <t>334235</t>
  </si>
  <si>
    <t>茨城県鹿嶋市</t>
  </si>
  <si>
    <t>304247</t>
  </si>
  <si>
    <t>岡山県倉敷市</t>
  </si>
  <si>
    <t>郡山市</t>
  </si>
  <si>
    <t>美浦村</t>
  </si>
  <si>
    <t>いわき市</t>
  </si>
  <si>
    <t>075035</t>
  </si>
  <si>
    <t>稲敷市</t>
  </si>
  <si>
    <t>出雲崎町</t>
  </si>
  <si>
    <t>白河市</t>
  </si>
  <si>
    <t>雲仙市</t>
  </si>
  <si>
    <t>北海道京極町</t>
  </si>
  <si>
    <t>453820</t>
  </si>
  <si>
    <t>長野市</t>
  </si>
  <si>
    <t>042161</t>
  </si>
  <si>
    <t>日進市</t>
  </si>
  <si>
    <t>01549</t>
  </si>
  <si>
    <t>福島県北塩原村</t>
  </si>
  <si>
    <t>須賀川市</t>
  </si>
  <si>
    <t>神奈川県大井町</t>
  </si>
  <si>
    <t>千葉県南房総市</t>
  </si>
  <si>
    <t>宮城県丸森町</t>
  </si>
  <si>
    <t>19346</t>
  </si>
  <si>
    <t>10523</t>
  </si>
  <si>
    <t>072087</t>
  </si>
  <si>
    <t>鹿児島県西之表市</t>
  </si>
  <si>
    <t>佐賀県吉野ヶ里町</t>
  </si>
  <si>
    <t>072125</t>
  </si>
  <si>
    <t>新潟市</t>
  </si>
  <si>
    <t>長野県</t>
  </si>
  <si>
    <t>相馬市</t>
  </si>
  <si>
    <t>苅田町</t>
  </si>
  <si>
    <t>富山県小矢部市</t>
  </si>
  <si>
    <t>102024</t>
  </si>
  <si>
    <t>田村市</t>
  </si>
  <si>
    <t>082350</t>
  </si>
  <si>
    <t>奈良県奈良市</t>
  </si>
  <si>
    <t>輪之内町</t>
  </si>
  <si>
    <t>46452</t>
  </si>
  <si>
    <t>072141</t>
  </si>
  <si>
    <t>073032</t>
  </si>
  <si>
    <t>小笠原村</t>
  </si>
  <si>
    <t>川俣町</t>
  </si>
  <si>
    <t>玉村町</t>
  </si>
  <si>
    <t>232297</t>
  </si>
  <si>
    <t>宮崎県日向市</t>
  </si>
  <si>
    <t>大玉村</t>
  </si>
  <si>
    <t>30209</t>
  </si>
  <si>
    <t>敦賀市</t>
  </si>
  <si>
    <t>行方市</t>
  </si>
  <si>
    <t>132136</t>
  </si>
  <si>
    <t>073423</t>
  </si>
  <si>
    <t>板野町</t>
  </si>
  <si>
    <t>那珂市</t>
  </si>
  <si>
    <t>群馬県太田市</t>
  </si>
  <si>
    <t>鏡石町</t>
  </si>
  <si>
    <t>岩出市</t>
  </si>
  <si>
    <t>須坂市</t>
  </si>
  <si>
    <t>073440</t>
  </si>
  <si>
    <t>猪苗代町</t>
  </si>
  <si>
    <t>あさぎり町</t>
  </si>
  <si>
    <t>宮崎県五ヶ瀬町</t>
  </si>
  <si>
    <t>下郷町</t>
  </si>
  <si>
    <t>093459</t>
  </si>
  <si>
    <t>393061</t>
  </si>
  <si>
    <t>岡山県新庄村</t>
  </si>
  <si>
    <t>073644</t>
  </si>
  <si>
    <t>給食費の滞納率
⇒前年度比増加なし</t>
  </si>
  <si>
    <t>愛知県飛島村</t>
  </si>
  <si>
    <t>檜枝岐村</t>
  </si>
  <si>
    <t>402231</t>
  </si>
  <si>
    <t>只見町</t>
  </si>
  <si>
    <t>南会津町</t>
  </si>
  <si>
    <t>今治市</t>
  </si>
  <si>
    <t>074071</t>
  </si>
  <si>
    <t>02445</t>
  </si>
  <si>
    <t>03214</t>
  </si>
  <si>
    <t>奄美群島振興交付金</t>
    <rPh sb="0" eb="2">
      <t>アマミ</t>
    </rPh>
    <rPh sb="2" eb="4">
      <t>グントウ</t>
    </rPh>
    <rPh sb="4" eb="6">
      <t>シンコウ</t>
    </rPh>
    <rPh sb="6" eb="9">
      <t>コウフキン</t>
    </rPh>
    <phoneticPr fontId="40"/>
  </si>
  <si>
    <t>085642</t>
  </si>
  <si>
    <t>磐梯町</t>
  </si>
  <si>
    <t>074080</t>
  </si>
  <si>
    <t>愛知県瀬戸市</t>
  </si>
  <si>
    <t>湯川村</t>
  </si>
  <si>
    <t>柳津町</t>
  </si>
  <si>
    <t>122297</t>
  </si>
  <si>
    <t>三島町</t>
  </si>
  <si>
    <t>北区</t>
  </si>
  <si>
    <t>40210</t>
  </si>
  <si>
    <t>西郷村</t>
  </si>
  <si>
    <t>08211</t>
  </si>
  <si>
    <t>中津川市</t>
  </si>
  <si>
    <t>234427</t>
  </si>
  <si>
    <t>①災害等により避難してきた住民に対する新型コロナ感染防止
②マスク・消毒液等消耗品等の購入費
③事業費　440,000円
（内訳）消毒用アルコール　60,000円
　　　　 ごみ袋　　　　　　　100,000円
　　　　 ペーパータオル　　 60,000円
　　　　 パーティション用小テント　220,000円
④避難者及び避難所業務従事職員</t>
  </si>
  <si>
    <t>074659</t>
  </si>
  <si>
    <t>074667</t>
  </si>
  <si>
    <t>406473</t>
  </si>
  <si>
    <t>矢吹町</t>
  </si>
  <si>
    <t>笠間市</t>
  </si>
  <si>
    <t>東京都武蔵野市</t>
  </si>
  <si>
    <t>074811</t>
  </si>
  <si>
    <t>棚倉町</t>
  </si>
  <si>
    <t>074829</t>
  </si>
  <si>
    <t>223026</t>
  </si>
  <si>
    <t>Ｂ’</t>
  </si>
  <si>
    <t>矢祭町</t>
  </si>
  <si>
    <t>092053</t>
  </si>
  <si>
    <t>箕輪町</t>
  </si>
  <si>
    <t>猪名川町</t>
  </si>
  <si>
    <t>大川村</t>
  </si>
  <si>
    <t>三重県伊賀市</t>
  </si>
  <si>
    <t>074845</t>
  </si>
  <si>
    <t>075027</t>
  </si>
  <si>
    <t>群馬県草津町</t>
  </si>
  <si>
    <t>玉川村</t>
  </si>
  <si>
    <t>成田市</t>
  </si>
  <si>
    <t>454427</t>
  </si>
  <si>
    <t>岩手県盛岡市</t>
  </si>
  <si>
    <t>15211</t>
  </si>
  <si>
    <t>浅川町</t>
  </si>
  <si>
    <t>01233</t>
  </si>
  <si>
    <t>01642</t>
  </si>
  <si>
    <t>（学校等における感染症対策等支援事業）
①児童生徒の安心安全な学習環境を確保しつつ教育活動を着実に継続するため
②感染症対策等を講じる取組及び児童生徒の学びの保障をするための取組
③事業費45,000円
（内訳）
学校保健特別対策事業費補助金（No.7）の国補助1/2の裏を越える継足分に交付金充当
　国補助1/2の裏に交付金充当
④町内小・中学校</t>
  </si>
  <si>
    <t>田原本町</t>
  </si>
  <si>
    <t>44211</t>
  </si>
  <si>
    <t>古殿町</t>
  </si>
  <si>
    <t>075221</t>
  </si>
  <si>
    <t>162108</t>
  </si>
  <si>
    <t>静岡県南伊豆町</t>
  </si>
  <si>
    <t>小牧市</t>
  </si>
  <si>
    <t>小野町</t>
  </si>
  <si>
    <t>102067</t>
  </si>
  <si>
    <t>075426</t>
  </si>
  <si>
    <t>紀北町</t>
  </si>
  <si>
    <t>配分予定額計</t>
  </si>
  <si>
    <t>大熊町</t>
  </si>
  <si>
    <t>102121</t>
  </si>
  <si>
    <t>つくば市</t>
  </si>
  <si>
    <t>075469</t>
  </si>
  <si>
    <t>葛尾村</t>
  </si>
  <si>
    <t>栃木県矢板市</t>
  </si>
  <si>
    <t>筑西市</t>
  </si>
  <si>
    <t>刈谷市</t>
  </si>
  <si>
    <t>402192</t>
  </si>
  <si>
    <t>06461</t>
  </si>
  <si>
    <t>柏原市</t>
  </si>
  <si>
    <t>協力要請推進枠又は検査促進枠の地方負担分に充当</t>
    <rPh sb="0" eb="2">
      <t>キョウリョク</t>
    </rPh>
    <rPh sb="2" eb="4">
      <t>ヨウセイ</t>
    </rPh>
    <rPh sb="4" eb="6">
      <t>スイシン</t>
    </rPh>
    <rPh sb="6" eb="7">
      <t>ワク</t>
    </rPh>
    <rPh sb="7" eb="8">
      <t>マタ</t>
    </rPh>
    <rPh sb="9" eb="11">
      <t>ケンサ</t>
    </rPh>
    <rPh sb="11" eb="13">
      <t>ソクシン</t>
    </rPh>
    <rPh sb="13" eb="14">
      <t>ワク</t>
    </rPh>
    <rPh sb="15" eb="17">
      <t>チホウ</t>
    </rPh>
    <rPh sb="17" eb="20">
      <t>フタンブン</t>
    </rPh>
    <rPh sb="21" eb="23">
      <t>ジュウトウ</t>
    </rPh>
    <phoneticPr fontId="20"/>
  </si>
  <si>
    <t>水戸市</t>
  </si>
  <si>
    <t>082031</t>
  </si>
  <si>
    <t>北海道稚内市</t>
  </si>
  <si>
    <t>飯能市</t>
  </si>
  <si>
    <t>131172</t>
  </si>
  <si>
    <t>土浦市</t>
  </si>
  <si>
    <t>082074</t>
  </si>
  <si>
    <t>沖縄県南大東村</t>
  </si>
  <si>
    <t>結城市</t>
  </si>
  <si>
    <t>鹿児島県知名町</t>
  </si>
  <si>
    <t>42411</t>
  </si>
  <si>
    <t>082082</t>
  </si>
  <si>
    <t>082112</t>
  </si>
  <si>
    <t>325279</t>
  </si>
  <si>
    <t>岡垣町</t>
  </si>
  <si>
    <t>岡山県奈義町</t>
  </si>
  <si>
    <t>常陸太田市</t>
  </si>
  <si>
    <t>122394</t>
  </si>
  <si>
    <t>安中市</t>
  </si>
  <si>
    <t>高萩市</t>
  </si>
  <si>
    <t>与那国町</t>
  </si>
  <si>
    <t>27217</t>
  </si>
  <si>
    <t>082155</t>
  </si>
  <si>
    <t>HP等への掲載</t>
  </si>
  <si>
    <t>40381</t>
  </si>
  <si>
    <t>水上村</t>
  </si>
  <si>
    <t>09345</t>
  </si>
  <si>
    <t>高岡市</t>
  </si>
  <si>
    <t>北茨城市</t>
  </si>
  <si>
    <t>白石町</t>
  </si>
  <si>
    <t>薩摩川内市</t>
  </si>
  <si>
    <t>47382</t>
  </si>
  <si>
    <t>162027</t>
  </si>
  <si>
    <t>403431</t>
  </si>
  <si>
    <t>取手市</t>
  </si>
  <si>
    <t>01333</t>
  </si>
  <si>
    <t>岡山県岡山市</t>
  </si>
  <si>
    <t>福島県双葉町</t>
  </si>
  <si>
    <t>082198</t>
  </si>
  <si>
    <t>三重県木曽岬町</t>
  </si>
  <si>
    <t>牛久市</t>
  </si>
  <si>
    <t>宮崎県宮崎市</t>
  </si>
  <si>
    <t>33213</t>
  </si>
  <si>
    <t>神流町</t>
  </si>
  <si>
    <t>鹿嶋市</t>
  </si>
  <si>
    <t>和木町</t>
  </si>
  <si>
    <t>01404</t>
  </si>
  <si>
    <t>262137</t>
  </si>
  <si>
    <t>安芸市</t>
  </si>
  <si>
    <t>御代田町</t>
  </si>
  <si>
    <t>082201</t>
  </si>
  <si>
    <t>潮来市</t>
  </si>
  <si>
    <t>千葉県袖ケ浦市</t>
  </si>
  <si>
    <t>45207</t>
  </si>
  <si>
    <t>信濃町</t>
  </si>
  <si>
    <t>082244</t>
  </si>
  <si>
    <t>17210</t>
  </si>
  <si>
    <t>守谷市</t>
  </si>
  <si>
    <t>広島県大竹市</t>
  </si>
  <si>
    <t>453617</t>
  </si>
  <si>
    <t>①新型コロナウイルス感染症の影響が長期化する中にあって原油価格高騰の影響を特に受けている畜産農家に対し、飼養する家畜の頭羽数に応じて支援金を給付し、地元畜産農家の事業継続の下支えをすることを目的とする。
②保有する畜種別に飼料高騰の額を算定
　　牛：1頭あたり11,600円
　　鶏：100羽あたり6,900円
③事業費3,201,000円
(内訳)牛：270頭×11,600円＝3,132,000円
　　　　鶏：1000羽×690円＝69,000円
④町内の畜産農家</t>
  </si>
  <si>
    <t>広島県北広島町</t>
  </si>
  <si>
    <t>192066</t>
  </si>
  <si>
    <t>三朝町</t>
  </si>
  <si>
    <t>082261</t>
  </si>
  <si>
    <t>271004</t>
  </si>
  <si>
    <t>16210</t>
  </si>
  <si>
    <t>213021</t>
  </si>
  <si>
    <t>082279</t>
  </si>
  <si>
    <t>23236</t>
  </si>
  <si>
    <t>東白川村</t>
  </si>
  <si>
    <t>082287</t>
  </si>
  <si>
    <t>202193</t>
  </si>
  <si>
    <t>04323</t>
  </si>
  <si>
    <t>栃木県益子町</t>
  </si>
  <si>
    <t>131211</t>
  </si>
  <si>
    <t>坂東市</t>
  </si>
  <si>
    <t>福島県大玉村</t>
  </si>
  <si>
    <t>38210</t>
  </si>
  <si>
    <t>23204</t>
  </si>
  <si>
    <t>082317</t>
  </si>
  <si>
    <t>天龍村</t>
  </si>
  <si>
    <t>112402</t>
  </si>
  <si>
    <t>193682</t>
  </si>
  <si>
    <t>282065</t>
  </si>
  <si>
    <t>桜川市</t>
  </si>
  <si>
    <t>082368</t>
  </si>
  <si>
    <t>特定事業者等支援</t>
    <rPh sb="0" eb="2">
      <t>トクテイ</t>
    </rPh>
    <rPh sb="2" eb="5">
      <t>ジギョウシャ</t>
    </rPh>
    <rPh sb="5" eb="6">
      <t>トウ</t>
    </rPh>
    <rPh sb="6" eb="8">
      <t>シエン</t>
    </rPh>
    <phoneticPr fontId="20"/>
  </si>
  <si>
    <t>213811</t>
  </si>
  <si>
    <t>083020</t>
  </si>
  <si>
    <t>142051</t>
  </si>
  <si>
    <t>大月市</t>
  </si>
  <si>
    <t>462161</t>
  </si>
  <si>
    <t>352021</t>
  </si>
  <si>
    <t>02450</t>
  </si>
  <si>
    <t>08443</t>
  </si>
  <si>
    <t>大洗町</t>
  </si>
  <si>
    <t>小松島市</t>
  </si>
  <si>
    <t>笛吹市</t>
  </si>
  <si>
    <t>085219</t>
  </si>
  <si>
    <t>東郷町</t>
  </si>
  <si>
    <t>083101</t>
  </si>
  <si>
    <t>城里町</t>
  </si>
  <si>
    <t>岩手県大槌町</t>
  </si>
  <si>
    <t>13118</t>
  </si>
  <si>
    <t>083411</t>
  </si>
  <si>
    <t>04301</t>
  </si>
  <si>
    <t>大子町</t>
  </si>
  <si>
    <t>地方消費者行政強化交付金</t>
    <rPh sb="0" eb="2">
      <t>チホウ</t>
    </rPh>
    <rPh sb="2" eb="5">
      <t>ショウヒシャ</t>
    </rPh>
    <rPh sb="5" eb="7">
      <t>ギョウセイ</t>
    </rPh>
    <rPh sb="7" eb="9">
      <t>キョウカ</t>
    </rPh>
    <rPh sb="9" eb="12">
      <t>コウフキン</t>
    </rPh>
    <phoneticPr fontId="39"/>
  </si>
  <si>
    <t>埼玉県横瀬町</t>
  </si>
  <si>
    <t>084425</t>
  </si>
  <si>
    <t>山県市</t>
  </si>
  <si>
    <t>152102</t>
  </si>
  <si>
    <t>084433</t>
  </si>
  <si>
    <t>③-Ⅰ-４．事業者への支援</t>
    <rPh sb="6" eb="9">
      <t>ジギョウシャ</t>
    </rPh>
    <rPh sb="11" eb="13">
      <t>シエン</t>
    </rPh>
    <phoneticPr fontId="42"/>
  </si>
  <si>
    <t>39305</t>
  </si>
  <si>
    <t>232025</t>
  </si>
  <si>
    <t>さつま町</t>
  </si>
  <si>
    <t>鹿児島県十島村</t>
  </si>
  <si>
    <t>鴨川市</t>
  </si>
  <si>
    <t>085421</t>
  </si>
  <si>
    <t>八千代市</t>
  </si>
  <si>
    <t>五霞町</t>
  </si>
  <si>
    <t>茨城県古河市</t>
  </si>
  <si>
    <t>085464</t>
  </si>
  <si>
    <t>境町</t>
  </si>
  <si>
    <t>10202</t>
  </si>
  <si>
    <t>193658</t>
  </si>
  <si>
    <t>福島県田村市</t>
  </si>
  <si>
    <t>利根町</t>
  </si>
  <si>
    <t>宇都宮市</t>
  </si>
  <si>
    <t>北海道当別町</t>
  </si>
  <si>
    <t>七宗町</t>
  </si>
  <si>
    <t>熊本県苓北町</t>
  </si>
  <si>
    <t>092037</t>
  </si>
  <si>
    <t>352128</t>
  </si>
  <si>
    <t>45000</t>
  </si>
  <si>
    <t>292117</t>
  </si>
  <si>
    <t>222194</t>
  </si>
  <si>
    <t>092045</t>
  </si>
  <si>
    <t>庁舎感染拡大防止事業</t>
  </si>
  <si>
    <t>埼玉県皆野町</t>
  </si>
  <si>
    <t>112453</t>
  </si>
  <si>
    <t>佐野市</t>
  </si>
  <si>
    <t>01637</t>
  </si>
  <si>
    <t>R5.3</t>
  </si>
  <si>
    <t>壬生町</t>
  </si>
  <si>
    <t>212181</t>
  </si>
  <si>
    <t>45405</t>
  </si>
  <si>
    <t>462152</t>
  </si>
  <si>
    <t>鹿沼市</t>
  </si>
  <si>
    <t>根羽村</t>
  </si>
  <si>
    <t>日光市</t>
  </si>
  <si>
    <t>みなかみ町</t>
  </si>
  <si>
    <t>小山市</t>
  </si>
  <si>
    <t>092096</t>
  </si>
  <si>
    <t>25208</t>
  </si>
  <si>
    <t>092100</t>
  </si>
  <si>
    <t>湯浅町</t>
  </si>
  <si>
    <t>大田原市</t>
  </si>
  <si>
    <t>272299</t>
  </si>
  <si>
    <t>交野市</t>
  </si>
  <si>
    <t>30406</t>
  </si>
  <si>
    <t>092151</t>
  </si>
  <si>
    <t>092118</t>
  </si>
  <si>
    <t>田布施町</t>
  </si>
  <si>
    <t>宿毛市</t>
  </si>
  <si>
    <t>江南市</t>
  </si>
  <si>
    <t>403814</t>
  </si>
  <si>
    <t>131024</t>
  </si>
  <si>
    <t>092134</t>
  </si>
  <si>
    <t>セルフレジ導入事業</t>
  </si>
  <si>
    <t>105236</t>
  </si>
  <si>
    <t>那須塩原市</t>
  </si>
  <si>
    <t>安曇野市</t>
  </si>
  <si>
    <t>那須烏山市</t>
  </si>
  <si>
    <t>岩手県遠野市</t>
  </si>
  <si>
    <t>173614</t>
  </si>
  <si>
    <t>交付対象経費</t>
    <rPh sb="0" eb="2">
      <t>コウフ</t>
    </rPh>
    <rPh sb="2" eb="4">
      <t>タイショウ</t>
    </rPh>
    <rPh sb="4" eb="6">
      <t>ケイヒ</t>
    </rPh>
    <phoneticPr fontId="20"/>
  </si>
  <si>
    <t>093424</t>
  </si>
  <si>
    <t>204153</t>
  </si>
  <si>
    <t>益子町</t>
  </si>
  <si>
    <t>宮城県白石市</t>
  </si>
  <si>
    <t>244422</t>
  </si>
  <si>
    <t>093441</t>
  </si>
  <si>
    <t>262013</t>
  </si>
  <si>
    <t>熊本市</t>
  </si>
  <si>
    <t>01602</t>
  </si>
  <si>
    <t>122343</t>
  </si>
  <si>
    <t>市貝町</t>
  </si>
  <si>
    <t>093840</t>
  </si>
  <si>
    <t>212041</t>
  </si>
  <si>
    <t>合志市</t>
  </si>
  <si>
    <t>福島県会津美里町</t>
  </si>
  <si>
    <t>093866</t>
  </si>
  <si>
    <t>長野県須坂市</t>
  </si>
  <si>
    <t>中野市</t>
  </si>
  <si>
    <t>愛知県田原市</t>
  </si>
  <si>
    <t>10429</t>
  </si>
  <si>
    <t>37000</t>
  </si>
  <si>
    <t>高根沢町</t>
  </si>
  <si>
    <t>35216</t>
  </si>
  <si>
    <t>094111</t>
  </si>
  <si>
    <t>282197</t>
  </si>
  <si>
    <t>勝浦町</t>
  </si>
  <si>
    <t>葉山町</t>
  </si>
  <si>
    <t>102016</t>
  </si>
  <si>
    <t>01204</t>
  </si>
  <si>
    <t>神奈川県南足柄市</t>
  </si>
  <si>
    <t>473138</t>
  </si>
  <si>
    <t>01228</t>
  </si>
  <si>
    <t>群馬県板倉町</t>
  </si>
  <si>
    <t>群馬県</t>
  </si>
  <si>
    <t>福島県平田村</t>
  </si>
  <si>
    <t>青森県五戸町</t>
  </si>
  <si>
    <t>高崎市</t>
  </si>
  <si>
    <t>102041</t>
  </si>
  <si>
    <t>小林市</t>
  </si>
  <si>
    <t>01424</t>
  </si>
  <si>
    <t>105210</t>
  </si>
  <si>
    <t>215023</t>
  </si>
  <si>
    <t>伊勢崎市</t>
  </si>
  <si>
    <t>32448</t>
  </si>
  <si>
    <t>港区</t>
  </si>
  <si>
    <t>那智勝浦町</t>
  </si>
  <si>
    <t>102059</t>
  </si>
  <si>
    <t>愛知県豊川市</t>
  </si>
  <si>
    <t>22306</t>
  </si>
  <si>
    <t>太田市</t>
  </si>
  <si>
    <t>三木市</t>
  </si>
  <si>
    <t>重点交付金分
既配分額（国のR4予算・交付限度額⑥）</t>
    <rPh sb="0" eb="2">
      <t>ジュウテン</t>
    </rPh>
    <rPh sb="2" eb="5">
      <t>コウフキン</t>
    </rPh>
    <rPh sb="5" eb="6">
      <t>ブン</t>
    </rPh>
    <rPh sb="7" eb="8">
      <t>キ</t>
    </rPh>
    <rPh sb="8" eb="10">
      <t>ハイブン</t>
    </rPh>
    <rPh sb="10" eb="11">
      <t>ガク</t>
    </rPh>
    <rPh sb="12" eb="13">
      <t>クニ</t>
    </rPh>
    <rPh sb="16" eb="18">
      <t>ヨサン</t>
    </rPh>
    <rPh sb="19" eb="21">
      <t>コウフ</t>
    </rPh>
    <rPh sb="21" eb="23">
      <t>ゲンド</t>
    </rPh>
    <rPh sb="23" eb="24">
      <t>ガク</t>
    </rPh>
    <phoneticPr fontId="20"/>
  </si>
  <si>
    <t>沖縄県与那国町</t>
  </si>
  <si>
    <t>松伏町</t>
  </si>
  <si>
    <t>館林市</t>
  </si>
  <si>
    <t>韮崎市</t>
  </si>
  <si>
    <t>富山県高岡市</t>
  </si>
  <si>
    <t>152242</t>
  </si>
  <si>
    <t>伊根町</t>
  </si>
  <si>
    <t>山口県</t>
  </si>
  <si>
    <t>旭市</t>
  </si>
  <si>
    <t>貝塚市</t>
  </si>
  <si>
    <t>102091</t>
  </si>
  <si>
    <t>志木市</t>
  </si>
  <si>
    <t>12210</t>
  </si>
  <si>
    <t>112119</t>
  </si>
  <si>
    <t>富岡市</t>
  </si>
  <si>
    <t>393649</t>
  </si>
  <si>
    <t>北海道小清水町</t>
  </si>
  <si>
    <t>行田市</t>
  </si>
  <si>
    <t>みどり市</t>
  </si>
  <si>
    <t>桶川市</t>
  </si>
  <si>
    <t>福智町</t>
  </si>
  <si>
    <t>榛東村</t>
  </si>
  <si>
    <t>283657</t>
  </si>
  <si>
    <t>北海道むかわ町</t>
  </si>
  <si>
    <t>103675</t>
  </si>
  <si>
    <t>高知県東洋町</t>
  </si>
  <si>
    <t>北中城村</t>
  </si>
  <si>
    <t>103454</t>
  </si>
  <si>
    <t>福岡県古賀市</t>
  </si>
  <si>
    <t>吉岡町</t>
  </si>
  <si>
    <t>北海道蘭越町</t>
  </si>
  <si>
    <t>103667</t>
  </si>
  <si>
    <t>東京都府中市</t>
  </si>
  <si>
    <t>28203</t>
  </si>
  <si>
    <t>103829</t>
  </si>
  <si>
    <t>鹿児島県日置市</t>
  </si>
  <si>
    <t>静岡県森町</t>
  </si>
  <si>
    <t>下仁田町</t>
  </si>
  <si>
    <t>立科町</t>
  </si>
  <si>
    <t>長野県上松町</t>
  </si>
  <si>
    <t>103837</t>
  </si>
  <si>
    <t>294012</t>
  </si>
  <si>
    <t>104248</t>
  </si>
  <si>
    <t>西東京市</t>
  </si>
  <si>
    <t>215031</t>
  </si>
  <si>
    <t>北谷町</t>
  </si>
  <si>
    <t>東京都神津島村</t>
  </si>
  <si>
    <t>長野原町</t>
  </si>
  <si>
    <t>五島市</t>
  </si>
  <si>
    <t>104256</t>
  </si>
  <si>
    <t>北海道広尾町</t>
  </si>
  <si>
    <t>羽島市</t>
  </si>
  <si>
    <t>岩倉市</t>
  </si>
  <si>
    <t>46404</t>
  </si>
  <si>
    <t>104264</t>
  </si>
  <si>
    <t>青森県黒石市</t>
  </si>
  <si>
    <t>東吾妻町</t>
  </si>
  <si>
    <t>片品村</t>
  </si>
  <si>
    <t>472158</t>
  </si>
  <si>
    <t>四日市市</t>
  </si>
  <si>
    <t>石川県白山市</t>
  </si>
  <si>
    <t>215074</t>
  </si>
  <si>
    <t>川場村</t>
  </si>
  <si>
    <t>304069</t>
  </si>
  <si>
    <t>104493</t>
  </si>
  <si>
    <t>232149</t>
  </si>
  <si>
    <t>104647</t>
  </si>
  <si>
    <t>44201</t>
  </si>
  <si>
    <t>24472</t>
  </si>
  <si>
    <t>武蔵野市</t>
  </si>
  <si>
    <t>105244</t>
  </si>
  <si>
    <t>大泉町</t>
  </si>
  <si>
    <t>安芸太田町</t>
  </si>
  <si>
    <t>105252</t>
  </si>
  <si>
    <t>安城市</t>
  </si>
  <si>
    <t>邑楽町</t>
  </si>
  <si>
    <t>徳島県神山町</t>
  </si>
  <si>
    <t>40448</t>
  </si>
  <si>
    <t>163228</t>
  </si>
  <si>
    <t>111007</t>
  </si>
  <si>
    <t>372030</t>
  </si>
  <si>
    <t>131113</t>
  </si>
  <si>
    <t>234273</t>
  </si>
  <si>
    <t>埼玉県</t>
  </si>
  <si>
    <t>熊本県津奈木町</t>
  </si>
  <si>
    <t>青森県風間浦村</t>
  </si>
  <si>
    <t>12238</t>
  </si>
  <si>
    <t>さいたま市</t>
  </si>
  <si>
    <t>山梨県南部町</t>
  </si>
  <si>
    <t>112011</t>
  </si>
  <si>
    <t>川越市</t>
  </si>
  <si>
    <t>熊谷市</t>
  </si>
  <si>
    <t>玖珠町</t>
  </si>
  <si>
    <t>川口市</t>
  </si>
  <si>
    <t>324493</t>
  </si>
  <si>
    <t>宮崎県串間市</t>
  </si>
  <si>
    <t>112038</t>
  </si>
  <si>
    <t>272116</t>
  </si>
  <si>
    <t>南風原町</t>
  </si>
  <si>
    <t>愛知県名古屋市</t>
    <rPh sb="3" eb="7">
      <t>ナゴヤシ</t>
    </rPh>
    <phoneticPr fontId="20"/>
  </si>
  <si>
    <t>112062</t>
  </si>
  <si>
    <t>272167</t>
  </si>
  <si>
    <t>稲城市</t>
  </si>
  <si>
    <t>112071</t>
  </si>
  <si>
    <t>周防大島町</t>
  </si>
  <si>
    <t>平群町</t>
  </si>
  <si>
    <t>エラー（事業終期選択漏れ）</t>
    <rPh sb="4" eb="6">
      <t>ジギョウ</t>
    </rPh>
    <rPh sb="6" eb="8">
      <t>シュウキ</t>
    </rPh>
    <rPh sb="8" eb="10">
      <t>センタク</t>
    </rPh>
    <rPh sb="10" eb="11">
      <t>モ</t>
    </rPh>
    <phoneticPr fontId="20"/>
  </si>
  <si>
    <t>45402</t>
  </si>
  <si>
    <t>162043</t>
  </si>
  <si>
    <t>47210</t>
  </si>
  <si>
    <t>秩父市</t>
  </si>
  <si>
    <t>愛知県幸田町</t>
  </si>
  <si>
    <t>112089</t>
  </si>
  <si>
    <t>07522</t>
  </si>
  <si>
    <t>24344</t>
  </si>
  <si>
    <t>所沢市</t>
  </si>
  <si>
    <t>01367</t>
  </si>
  <si>
    <t>112097</t>
  </si>
  <si>
    <t>112101</t>
  </si>
  <si>
    <t>豊山町</t>
  </si>
  <si>
    <t>加須市</t>
  </si>
  <si>
    <t>09215</t>
  </si>
  <si>
    <t>143014</t>
  </si>
  <si>
    <t>本庄市</t>
  </si>
  <si>
    <t>412091</t>
  </si>
  <si>
    <t>26100</t>
  </si>
  <si>
    <t>東松山市</t>
  </si>
  <si>
    <t>★★★★★令和４年度　新型コロナウイルス感染症対応地方創生臨時交付金実施計画</t>
    <rPh sb="5" eb="7">
      <t>レイワ</t>
    </rPh>
    <rPh sb="11" eb="13">
      <t>シンガタ</t>
    </rPh>
    <rPh sb="20" eb="23">
      <t>カンセンショウ</t>
    </rPh>
    <rPh sb="23" eb="25">
      <t>タイオウ</t>
    </rPh>
    <rPh sb="25" eb="27">
      <t>チホウ</t>
    </rPh>
    <rPh sb="27" eb="29">
      <t>ソウセイ</t>
    </rPh>
    <rPh sb="29" eb="31">
      <t>リンジ</t>
    </rPh>
    <rPh sb="31" eb="34">
      <t>コウフキン</t>
    </rPh>
    <phoneticPr fontId="20"/>
  </si>
  <si>
    <t>香川県綾川町</t>
  </si>
  <si>
    <t>112151</t>
  </si>
  <si>
    <t>11203</t>
  </si>
  <si>
    <t>狭山市</t>
  </si>
  <si>
    <t>千葉県白井市</t>
  </si>
  <si>
    <t>112160</t>
  </si>
  <si>
    <t>笠松町</t>
  </si>
  <si>
    <t>兵庫県三田市</t>
  </si>
  <si>
    <t>羽生市</t>
  </si>
  <si>
    <t>07421</t>
  </si>
  <si>
    <t>45429</t>
  </si>
  <si>
    <t>112178</t>
  </si>
  <si>
    <t>通常分　交付限度額③
（令和4年４月以降補助裏分）（国のR3予算）</t>
    <rPh sb="0" eb="2">
      <t>ツウジョウ</t>
    </rPh>
    <rPh sb="2" eb="3">
      <t>ブン</t>
    </rPh>
    <phoneticPr fontId="20"/>
  </si>
  <si>
    <t>安堵町</t>
  </si>
  <si>
    <t>愛知県小牧市</t>
  </si>
  <si>
    <t>47302</t>
  </si>
  <si>
    <t>生坂村</t>
  </si>
  <si>
    <t>鴻巣市</t>
  </si>
  <si>
    <t>佐賀県佐賀市</t>
  </si>
  <si>
    <t>01641</t>
  </si>
  <si>
    <t>茅野市</t>
  </si>
  <si>
    <t>112186</t>
  </si>
  <si>
    <t>深谷市</t>
  </si>
  <si>
    <t>434337</t>
  </si>
  <si>
    <t>埼玉県志木市</t>
  </si>
  <si>
    <t>01560</t>
  </si>
  <si>
    <t>下呂市</t>
  </si>
  <si>
    <t>112216</t>
  </si>
  <si>
    <t>福岡市</t>
  </si>
  <si>
    <t>465348</t>
  </si>
  <si>
    <t>青森県五所川原市</t>
  </si>
  <si>
    <t>112224</t>
  </si>
  <si>
    <t>地方単独事業</t>
    <rPh sb="0" eb="2">
      <t>チホウ</t>
    </rPh>
    <rPh sb="2" eb="4">
      <t>タンドク</t>
    </rPh>
    <rPh sb="4" eb="6">
      <t>ジギョウ</t>
    </rPh>
    <phoneticPr fontId="20"/>
  </si>
  <si>
    <t>津山市</t>
  </si>
  <si>
    <t>452017</t>
  </si>
  <si>
    <t>04324</t>
  </si>
  <si>
    <t>133086</t>
  </si>
  <si>
    <t>112232</t>
  </si>
  <si>
    <t>01512</t>
  </si>
  <si>
    <t>錦町</t>
  </si>
  <si>
    <t>01511</t>
  </si>
  <si>
    <t>112241</t>
  </si>
  <si>
    <t>26407</t>
  </si>
  <si>
    <t>413411</t>
  </si>
  <si>
    <t>27000</t>
  </si>
  <si>
    <t>横浜市</t>
  </si>
  <si>
    <t>戸田市</t>
  </si>
  <si>
    <t>112259</t>
  </si>
  <si>
    <t>新潟県南魚沼市</t>
  </si>
  <si>
    <t>入間市</t>
  </si>
  <si>
    <t>岐阜県多治見市</t>
  </si>
  <si>
    <t>北海道様似町</t>
  </si>
  <si>
    <t>北海道剣淵町</t>
  </si>
  <si>
    <t>村上市</t>
  </si>
  <si>
    <t>34210</t>
  </si>
  <si>
    <t>223051</t>
  </si>
  <si>
    <t>112275</t>
  </si>
  <si>
    <t>朝霞市</t>
  </si>
  <si>
    <t>豊根村</t>
  </si>
  <si>
    <t>112283</t>
  </si>
  <si>
    <t>364681</t>
  </si>
  <si>
    <t>和光市</t>
  </si>
  <si>
    <t>07544</t>
  </si>
  <si>
    <t>黒部市</t>
  </si>
  <si>
    <t>112321</t>
  </si>
  <si>
    <t>三好市</t>
  </si>
  <si>
    <t>長野県南箕輪村</t>
  </si>
  <si>
    <t>473537</t>
  </si>
  <si>
    <t>Ｂ’’’’</t>
  </si>
  <si>
    <t>久喜市</t>
  </si>
  <si>
    <t>02443</t>
  </si>
  <si>
    <t>112348</t>
  </si>
  <si>
    <t>205834</t>
  </si>
  <si>
    <t>弥彦村</t>
  </si>
  <si>
    <t>みよし市</t>
  </si>
  <si>
    <t>沖縄県宮古島市</t>
  </si>
  <si>
    <t>442046</t>
  </si>
  <si>
    <t>八潮市</t>
  </si>
  <si>
    <t>112372</t>
  </si>
  <si>
    <t>14382</t>
  </si>
  <si>
    <t>栄村</t>
  </si>
  <si>
    <t>妊娠出産子育て支援交付金</t>
    <rPh sb="0" eb="2">
      <t>ニンシン</t>
    </rPh>
    <rPh sb="2" eb="4">
      <t>シュッサン</t>
    </rPh>
    <rPh sb="4" eb="6">
      <t>コソダ</t>
    </rPh>
    <rPh sb="7" eb="9">
      <t>シエン</t>
    </rPh>
    <rPh sb="9" eb="12">
      <t>コウフキン</t>
    </rPh>
    <phoneticPr fontId="20"/>
  </si>
  <si>
    <t>福岡県宇美町</t>
  </si>
  <si>
    <t>三郷市</t>
  </si>
  <si>
    <t>富山県富山市</t>
  </si>
  <si>
    <t>112381</t>
  </si>
  <si>
    <t>蓮田市</t>
  </si>
  <si>
    <t>坂戸市</t>
  </si>
  <si>
    <t>133825</t>
  </si>
  <si>
    <t>幸手市</t>
  </si>
  <si>
    <t>204226</t>
  </si>
  <si>
    <t>184420</t>
  </si>
  <si>
    <t>112411</t>
  </si>
  <si>
    <t>24210</t>
  </si>
  <si>
    <t>日高市</t>
  </si>
  <si>
    <t>434426</t>
  </si>
  <si>
    <t>10428</t>
  </si>
  <si>
    <t>133817</t>
  </si>
  <si>
    <t>112437</t>
  </si>
  <si>
    <t>133612</t>
  </si>
  <si>
    <t>岐阜県中津川市</t>
  </si>
  <si>
    <t>28217</t>
  </si>
  <si>
    <t>ふじみ野市</t>
  </si>
  <si>
    <t>01465</t>
  </si>
  <si>
    <t>113247</t>
  </si>
  <si>
    <t>毛呂山町</t>
  </si>
  <si>
    <t>東京都日野市</t>
  </si>
  <si>
    <t>北海道壮瞥町</t>
  </si>
  <si>
    <t>113417</t>
  </si>
  <si>
    <t>401005</t>
  </si>
  <si>
    <t>184837</t>
  </si>
  <si>
    <t>新潟県新潟市</t>
  </si>
  <si>
    <t>滑川町</t>
  </si>
  <si>
    <t>113425</t>
  </si>
  <si>
    <t>嵐山町</t>
  </si>
  <si>
    <t>竹富町</t>
  </si>
  <si>
    <t>113433</t>
  </si>
  <si>
    <t>382051</t>
  </si>
  <si>
    <t>113468</t>
  </si>
  <si>
    <t>272191</t>
  </si>
  <si>
    <t>川島町</t>
  </si>
  <si>
    <t>甲州市</t>
  </si>
  <si>
    <t>113476</t>
  </si>
  <si>
    <t>435015</t>
  </si>
  <si>
    <t>吉見町</t>
  </si>
  <si>
    <t>小矢部市</t>
  </si>
  <si>
    <t>42212</t>
  </si>
  <si>
    <t>宝達志水町</t>
  </si>
  <si>
    <t>28464</t>
  </si>
  <si>
    <t>鳩山町</t>
  </si>
  <si>
    <t>113611</t>
  </si>
  <si>
    <t>113620</t>
  </si>
  <si>
    <t>緊急支援の対象となる町内の畜産農家からの申請率
⇒100%</t>
  </si>
  <si>
    <t>皆野町</t>
  </si>
  <si>
    <t>富津市</t>
  </si>
  <si>
    <t>113654</t>
  </si>
  <si>
    <t>埼玉県東秩父村</t>
  </si>
  <si>
    <t>124249</t>
  </si>
  <si>
    <t>33606</t>
  </si>
  <si>
    <t>小鹿野町</t>
  </si>
  <si>
    <t>新潟県粟島浦村</t>
  </si>
  <si>
    <t>113697</t>
  </si>
  <si>
    <t>クラスターによる園（所）の閉鎖回数
⇒2回以内</t>
  </si>
  <si>
    <t>東京都台東区</t>
  </si>
  <si>
    <t>394122</t>
  </si>
  <si>
    <t>東秩父村</t>
  </si>
  <si>
    <t>113832</t>
  </si>
  <si>
    <t>国頭村</t>
  </si>
  <si>
    <t>山梨県中央市</t>
  </si>
  <si>
    <t>新島村</t>
  </si>
  <si>
    <t>上里町</t>
  </si>
  <si>
    <t>熊本県菊陽町</t>
  </si>
  <si>
    <t>石井町</t>
  </si>
  <si>
    <t>04606</t>
  </si>
  <si>
    <t>寄居町</t>
  </si>
  <si>
    <t>栃木県真岡市</t>
  </si>
  <si>
    <t>37207</t>
  </si>
  <si>
    <t>272175</t>
  </si>
  <si>
    <t>11218</t>
  </si>
  <si>
    <t>194247</t>
  </si>
  <si>
    <t>宮代町</t>
  </si>
  <si>
    <t>212075</t>
  </si>
  <si>
    <t>総社市</t>
  </si>
  <si>
    <t>282049</t>
  </si>
  <si>
    <t>114642</t>
  </si>
  <si>
    <t>千葉市</t>
  </si>
  <si>
    <t>384224</t>
  </si>
  <si>
    <t>板橋区</t>
  </si>
  <si>
    <t>122025</t>
  </si>
  <si>
    <t>374032</t>
  </si>
  <si>
    <t>与那原町</t>
  </si>
  <si>
    <t>19366</t>
  </si>
  <si>
    <t>飛騨市</t>
  </si>
  <si>
    <t>狛江市</t>
  </si>
  <si>
    <t>銚子市</t>
  </si>
  <si>
    <t>市川市</t>
  </si>
  <si>
    <t>吉野川市</t>
  </si>
  <si>
    <t>131083</t>
  </si>
  <si>
    <t>船橋市</t>
  </si>
  <si>
    <t>262072</t>
  </si>
  <si>
    <t>静岡県牧之原市</t>
  </si>
  <si>
    <t>202126</t>
  </si>
  <si>
    <t>122050</t>
  </si>
  <si>
    <t>上越市</t>
  </si>
  <si>
    <t>45406</t>
  </si>
  <si>
    <t>木更津市</t>
  </si>
  <si>
    <t>38386</t>
  </si>
  <si>
    <t>06213</t>
  </si>
  <si>
    <t>123471</t>
  </si>
  <si>
    <t>122076</t>
  </si>
  <si>
    <t>31390</t>
  </si>
  <si>
    <t>半田市</t>
  </si>
  <si>
    <t>242012</t>
  </si>
  <si>
    <t>212091</t>
  </si>
  <si>
    <t>松戸市</t>
  </si>
  <si>
    <t>122084</t>
  </si>
  <si>
    <t>01224</t>
  </si>
  <si>
    <t>野田市</t>
  </si>
  <si>
    <t>373419</t>
  </si>
  <si>
    <t>茂原市</t>
  </si>
  <si>
    <t>岡山県和気町</t>
  </si>
  <si>
    <t>岡崎市</t>
  </si>
  <si>
    <t>01584</t>
  </si>
  <si>
    <t>08232</t>
  </si>
  <si>
    <t>山ノ内町</t>
  </si>
  <si>
    <t>122386</t>
  </si>
  <si>
    <t>122122</t>
  </si>
  <si>
    <t>佐倉市</t>
  </si>
  <si>
    <t>122131</t>
  </si>
  <si>
    <t>甲良町</t>
  </si>
  <si>
    <t>兵庫県西脇市</t>
  </si>
  <si>
    <t>座間味村</t>
  </si>
  <si>
    <t>東金市</t>
  </si>
  <si>
    <t>122165</t>
  </si>
  <si>
    <t>交付対象事業として以下のものを計上していないか</t>
  </si>
  <si>
    <t>習志野市</t>
  </si>
  <si>
    <t>283011</t>
  </si>
  <si>
    <t>横芝光町</t>
  </si>
  <si>
    <t>122181</t>
  </si>
  <si>
    <t>11234</t>
  </si>
  <si>
    <t>46220</t>
  </si>
  <si>
    <t>勝浦市</t>
  </si>
  <si>
    <t>122190</t>
  </si>
  <si>
    <t>07521</t>
  </si>
  <si>
    <t>岐阜県池田町</t>
  </si>
  <si>
    <t>市原市</t>
  </si>
  <si>
    <t>141305</t>
  </si>
  <si>
    <t>流山市</t>
  </si>
  <si>
    <t>あわら市</t>
  </si>
  <si>
    <t>122211</t>
  </si>
  <si>
    <t>群馬県みどり市</t>
  </si>
  <si>
    <t>122220</t>
  </si>
  <si>
    <t>20543</t>
  </si>
  <si>
    <t>182028</t>
  </si>
  <si>
    <t>我孫子市</t>
  </si>
  <si>
    <t>406210</t>
  </si>
  <si>
    <t>193666</t>
  </si>
  <si>
    <t>122238</t>
  </si>
  <si>
    <t>373222</t>
  </si>
  <si>
    <t>08521</t>
  </si>
  <si>
    <t>11225</t>
  </si>
  <si>
    <t>01578</t>
  </si>
  <si>
    <t>山形県小国町</t>
  </si>
  <si>
    <t>122246</t>
  </si>
  <si>
    <t>鎌ケ谷市</t>
  </si>
  <si>
    <t>瑞穂町</t>
  </si>
  <si>
    <t>122254</t>
  </si>
  <si>
    <t>沖縄県北中城村</t>
  </si>
  <si>
    <t>松本市</t>
  </si>
  <si>
    <t>君津市</t>
  </si>
  <si>
    <t>403831</t>
  </si>
  <si>
    <t>美祢市</t>
  </si>
  <si>
    <t>島根県大田市</t>
  </si>
  <si>
    <t>佐久穂町</t>
  </si>
  <si>
    <t>432148</t>
  </si>
  <si>
    <t>204030</t>
  </si>
  <si>
    <t>駒ヶ根市</t>
  </si>
  <si>
    <t>小竹町</t>
  </si>
  <si>
    <t>日向市</t>
  </si>
  <si>
    <t>122271</t>
  </si>
  <si>
    <t>浦安市</t>
  </si>
  <si>
    <t>R3.8</t>
  </si>
  <si>
    <t>132209</t>
  </si>
  <si>
    <t>嬉野市</t>
  </si>
  <si>
    <t>452050</t>
  </si>
  <si>
    <t>町内全ての私立保育所からの交付申請率100%に対する補助</t>
  </si>
  <si>
    <t>奈良県野迫川村</t>
  </si>
  <si>
    <t>122289</t>
  </si>
  <si>
    <t>袖ケ浦市</t>
  </si>
  <si>
    <t>香川県丸亀市</t>
  </si>
  <si>
    <t>43204</t>
  </si>
  <si>
    <t>14211</t>
  </si>
  <si>
    <t>192015</t>
  </si>
  <si>
    <t>384429</t>
  </si>
  <si>
    <t>埼玉県小川町</t>
  </si>
  <si>
    <t>122301</t>
  </si>
  <si>
    <t>大阪府豊中市</t>
  </si>
  <si>
    <t>172014</t>
  </si>
  <si>
    <t>八街市</t>
  </si>
  <si>
    <t>01221</t>
  </si>
  <si>
    <t>39412</t>
  </si>
  <si>
    <t>122319</t>
  </si>
  <si>
    <t>岡山県西粟倉村</t>
  </si>
  <si>
    <t>東京都世田谷区</t>
  </si>
  <si>
    <t>09343</t>
  </si>
  <si>
    <t>岐阜県各務原市</t>
  </si>
  <si>
    <t>白井市</t>
  </si>
  <si>
    <t>406015</t>
  </si>
  <si>
    <t>千葉県いすみ市</t>
  </si>
  <si>
    <t>155861</t>
  </si>
  <si>
    <t>30201</t>
  </si>
  <si>
    <t>122335</t>
  </si>
  <si>
    <t>丹波山村</t>
  </si>
  <si>
    <t>132225</t>
  </si>
  <si>
    <t>122351</t>
  </si>
  <si>
    <t>01400</t>
  </si>
  <si>
    <t>36404</t>
  </si>
  <si>
    <t>141500</t>
  </si>
  <si>
    <t>匝瑳市</t>
  </si>
  <si>
    <t>122360</t>
  </si>
  <si>
    <t>122378</t>
  </si>
  <si>
    <t>山武市</t>
  </si>
  <si>
    <t>いすみ市</t>
  </si>
  <si>
    <t>福岡県福津市</t>
  </si>
  <si>
    <t>富士見町</t>
  </si>
  <si>
    <t>123226</t>
  </si>
  <si>
    <t>長野県富士見町</t>
  </si>
  <si>
    <t>酒々井町</t>
  </si>
  <si>
    <t>福岡県赤村</t>
  </si>
  <si>
    <t>栄町</t>
  </si>
  <si>
    <t>神崎町</t>
  </si>
  <si>
    <t>基山町</t>
  </si>
  <si>
    <t>43368</t>
  </si>
  <si>
    <t>215040</t>
  </si>
  <si>
    <t>02441</t>
  </si>
  <si>
    <t>宇陀市</t>
  </si>
  <si>
    <t>01396</t>
  </si>
  <si>
    <t>34203</t>
  </si>
  <si>
    <t>133621</t>
  </si>
  <si>
    <t>124036</t>
  </si>
  <si>
    <t>沖縄県那覇市</t>
  </si>
  <si>
    <t>九十九里町</t>
  </si>
  <si>
    <t>47355</t>
  </si>
  <si>
    <t>124095</t>
  </si>
  <si>
    <t>124109</t>
  </si>
  <si>
    <t>11326</t>
  </si>
  <si>
    <t>124214</t>
  </si>
  <si>
    <t>長野県大町市</t>
  </si>
  <si>
    <t>睦沢町</t>
  </si>
  <si>
    <t>124231</t>
  </si>
  <si>
    <t>204170</t>
  </si>
  <si>
    <t>④-Ⅳ．コロナ禍において物価高騰等に直面する生活困窮者等への支援</t>
    <rPh sb="7" eb="8">
      <t>カ</t>
    </rPh>
    <rPh sb="12" eb="14">
      <t>ブッカ</t>
    </rPh>
    <rPh sb="14" eb="16">
      <t>コウトウ</t>
    </rPh>
    <rPh sb="16" eb="17">
      <t>トウ</t>
    </rPh>
    <rPh sb="18" eb="20">
      <t>チョクメン</t>
    </rPh>
    <rPh sb="22" eb="24">
      <t>セイカツ</t>
    </rPh>
    <rPh sb="24" eb="27">
      <t>コンキュウシャ</t>
    </rPh>
    <rPh sb="27" eb="28">
      <t>トウ</t>
    </rPh>
    <rPh sb="30" eb="32">
      <t>シエン</t>
    </rPh>
    <phoneticPr fontId="20"/>
  </si>
  <si>
    <t>長生村</t>
  </si>
  <si>
    <t>01434</t>
  </si>
  <si>
    <t>沼津市</t>
  </si>
  <si>
    <t>124265</t>
  </si>
  <si>
    <t>大分県中津市</t>
  </si>
  <si>
    <t>福井県高浜町</t>
  </si>
  <si>
    <t>下諏訪町</t>
  </si>
  <si>
    <t>福島県檜枝岐村</t>
  </si>
  <si>
    <t>長柄町</t>
  </si>
  <si>
    <t>宮崎県綾町</t>
  </si>
  <si>
    <t>124419</t>
  </si>
  <si>
    <t>124435</t>
  </si>
  <si>
    <t>29452</t>
  </si>
  <si>
    <t>131016</t>
  </si>
  <si>
    <t>272264</t>
  </si>
  <si>
    <t>中央区</t>
  </si>
  <si>
    <t>海津市</t>
  </si>
  <si>
    <t>131041</t>
  </si>
  <si>
    <t>273015</t>
  </si>
  <si>
    <t>392014</t>
  </si>
  <si>
    <t>02446</t>
  </si>
  <si>
    <t>新宿区</t>
  </si>
  <si>
    <t>203882</t>
  </si>
  <si>
    <t>養父市</t>
  </si>
  <si>
    <t>倉敷市</t>
  </si>
  <si>
    <t>40205</t>
  </si>
  <si>
    <t>131059</t>
  </si>
  <si>
    <t>131067</t>
  </si>
  <si>
    <t>墨田区</t>
  </si>
  <si>
    <t>15216</t>
  </si>
  <si>
    <t>江東区</t>
  </si>
  <si>
    <t>19212</t>
  </si>
  <si>
    <t>131091</t>
  </si>
  <si>
    <t>大月町</t>
  </si>
  <si>
    <t>393029</t>
  </si>
  <si>
    <t>品川区</t>
  </si>
  <si>
    <t>兵庫県新温泉町</t>
  </si>
  <si>
    <t>131105</t>
  </si>
  <si>
    <t>462144</t>
  </si>
  <si>
    <t>20521</t>
  </si>
  <si>
    <t>目黒区</t>
  </si>
  <si>
    <t>131121</t>
  </si>
  <si>
    <t>世田谷区</t>
  </si>
  <si>
    <t>予算区分_補助</t>
    <rPh sb="0" eb="2">
      <t>ヨサン</t>
    </rPh>
    <rPh sb="2" eb="4">
      <t>クブン</t>
    </rPh>
    <rPh sb="5" eb="7">
      <t>ホジョ</t>
    </rPh>
    <phoneticPr fontId="20"/>
  </si>
  <si>
    <t>土岐市</t>
  </si>
  <si>
    <t>福岡県大木町</t>
  </si>
  <si>
    <t>131130</t>
  </si>
  <si>
    <t>青森県東北町</t>
  </si>
  <si>
    <t>渋谷区</t>
  </si>
  <si>
    <t>324418</t>
  </si>
  <si>
    <t>23238</t>
  </si>
  <si>
    <t>01205</t>
  </si>
  <si>
    <t>240001</t>
  </si>
  <si>
    <t>131148</t>
  </si>
  <si>
    <t>192104</t>
  </si>
  <si>
    <t>中野区</t>
  </si>
  <si>
    <t>東京都御蔵島村</t>
  </si>
  <si>
    <t>28221</t>
  </si>
  <si>
    <t>131156</t>
  </si>
  <si>
    <t>和水町</t>
  </si>
  <si>
    <t>玄海町</t>
  </si>
  <si>
    <t>杉並区</t>
  </si>
  <si>
    <t>131164</t>
  </si>
  <si>
    <t>豊島区</t>
  </si>
  <si>
    <t>472115</t>
  </si>
  <si>
    <t>132110</t>
  </si>
  <si>
    <t>131181</t>
  </si>
  <si>
    <t>北海道札幌市</t>
  </si>
  <si>
    <t>204293</t>
  </si>
  <si>
    <t>沖縄県沖縄市</t>
  </si>
  <si>
    <t>荒川区</t>
  </si>
  <si>
    <t>131199</t>
  </si>
  <si>
    <t>鹿児島県南種子町</t>
  </si>
  <si>
    <t>郡上市</t>
  </si>
  <si>
    <t>131202</t>
  </si>
  <si>
    <t>282251</t>
  </si>
  <si>
    <t>長島町</t>
  </si>
  <si>
    <t>練馬区</t>
  </si>
  <si>
    <t>北海道当麻町</t>
  </si>
  <si>
    <t>37406</t>
  </si>
  <si>
    <t>足立区</t>
  </si>
  <si>
    <t>232343</t>
  </si>
  <si>
    <t>25203</t>
  </si>
  <si>
    <t>07464</t>
  </si>
  <si>
    <t>28481</t>
  </si>
  <si>
    <t>葛飾区</t>
  </si>
  <si>
    <t>462047</t>
  </si>
  <si>
    <t>132012</t>
  </si>
  <si>
    <t>04361</t>
  </si>
  <si>
    <t>八王子市</t>
  </si>
  <si>
    <t>472107</t>
  </si>
  <si>
    <t>養老町</t>
  </si>
  <si>
    <t>132021</t>
  </si>
  <si>
    <t>132047</t>
  </si>
  <si>
    <t>252140</t>
  </si>
  <si>
    <t>岡山市</t>
  </si>
  <si>
    <t>272281</t>
  </si>
  <si>
    <t>上島町</t>
  </si>
  <si>
    <t>事業始期_フラグ</t>
    <rPh sb="0" eb="2">
      <t>ジギョウ</t>
    </rPh>
    <rPh sb="2" eb="4">
      <t>シキ</t>
    </rPh>
    <phoneticPr fontId="20"/>
  </si>
  <si>
    <t>豊橋市</t>
  </si>
  <si>
    <t>地域鉄道支援事業</t>
  </si>
  <si>
    <t>三鷹市</t>
  </si>
  <si>
    <t>交付対象経費が0より大きくなっているか</t>
    <rPh sb="0" eb="2">
      <t>コウフ</t>
    </rPh>
    <rPh sb="2" eb="4">
      <t>タイショウ</t>
    </rPh>
    <rPh sb="4" eb="6">
      <t>ケイヒ</t>
    </rPh>
    <rPh sb="10" eb="11">
      <t>オオ</t>
    </rPh>
    <phoneticPr fontId="20"/>
  </si>
  <si>
    <t>132055</t>
  </si>
  <si>
    <t>21201</t>
  </si>
  <si>
    <t>132063</t>
  </si>
  <si>
    <t>47360</t>
  </si>
  <si>
    <t>204862</t>
  </si>
  <si>
    <t>愛知県高浜市</t>
  </si>
  <si>
    <t>昭島市</t>
  </si>
  <si>
    <t>亀岡市</t>
  </si>
  <si>
    <t>10384</t>
  </si>
  <si>
    <t>介護サービス・事業所に対する物価高騰対策支援金給付事業</t>
  </si>
  <si>
    <t>132080</t>
  </si>
  <si>
    <t>46218</t>
  </si>
  <si>
    <t>46206</t>
  </si>
  <si>
    <t>調布市</t>
  </si>
  <si>
    <t>05346</t>
  </si>
  <si>
    <t>132101</t>
  </si>
  <si>
    <t>福岡県川崎町</t>
  </si>
  <si>
    <t>394033</t>
  </si>
  <si>
    <t>132128</t>
  </si>
  <si>
    <t>132144</t>
  </si>
  <si>
    <t>282278</t>
  </si>
  <si>
    <t>宮崎県国富町</t>
  </si>
  <si>
    <t>39411</t>
  </si>
  <si>
    <t>204021</t>
  </si>
  <si>
    <t>中小企業経営支援等対策費補助金</t>
    <rPh sb="0" eb="2">
      <t>チュウショウ</t>
    </rPh>
    <rPh sb="2" eb="4">
      <t>キギョウ</t>
    </rPh>
    <rPh sb="4" eb="6">
      <t>ケイエイ</t>
    </rPh>
    <rPh sb="6" eb="8">
      <t>シエン</t>
    </rPh>
    <rPh sb="8" eb="9">
      <t>トウ</t>
    </rPh>
    <rPh sb="9" eb="11">
      <t>タイサク</t>
    </rPh>
    <rPh sb="11" eb="12">
      <t>ヒ</t>
    </rPh>
    <rPh sb="12" eb="15">
      <t>ホジョキン</t>
    </rPh>
    <phoneticPr fontId="40"/>
  </si>
  <si>
    <t>地域子供の未来応援交付金</t>
  </si>
  <si>
    <t>国立市</t>
  </si>
  <si>
    <t>北海道喜茂別町</t>
  </si>
  <si>
    <t>132195</t>
  </si>
  <si>
    <t>12204</t>
  </si>
  <si>
    <t>東大和市</t>
  </si>
  <si>
    <t>土佐町</t>
  </si>
  <si>
    <t>01646</t>
  </si>
  <si>
    <t>132217</t>
  </si>
  <si>
    <t>兵庫県相生市</t>
  </si>
  <si>
    <t>12232</t>
  </si>
  <si>
    <t>132233</t>
  </si>
  <si>
    <t>三原村</t>
  </si>
  <si>
    <t>東京都西東京市</t>
  </si>
  <si>
    <t>福井市</t>
  </si>
  <si>
    <t>多摩市</t>
  </si>
  <si>
    <t>435066</t>
  </si>
  <si>
    <t>132250</t>
  </si>
  <si>
    <t>羽村市</t>
  </si>
  <si>
    <t>132284</t>
  </si>
  <si>
    <t>鹿児島県奄美市</t>
  </si>
  <si>
    <t>あきる野市</t>
  </si>
  <si>
    <t>有田町</t>
  </si>
  <si>
    <t>愛知県北名古屋市</t>
  </si>
  <si>
    <t>132292</t>
  </si>
  <si>
    <t>水俣市</t>
  </si>
  <si>
    <t>14206</t>
  </si>
  <si>
    <t>133051</t>
  </si>
  <si>
    <t>日の出町</t>
  </si>
  <si>
    <t>303810</t>
  </si>
  <si>
    <t>33666</t>
  </si>
  <si>
    <t>12342</t>
  </si>
  <si>
    <t>133078</t>
  </si>
  <si>
    <t>檜原村</t>
  </si>
  <si>
    <t>46531</t>
  </si>
  <si>
    <t>奥多摩町</t>
  </si>
  <si>
    <t>粟島浦村</t>
  </si>
  <si>
    <t>草津市</t>
  </si>
  <si>
    <t>長野県伊那市</t>
  </si>
  <si>
    <t>大島町</t>
  </si>
  <si>
    <t>南国市</t>
  </si>
  <si>
    <t>利島村</t>
  </si>
  <si>
    <t>133647</t>
  </si>
  <si>
    <t>瀬戸内市</t>
  </si>
  <si>
    <t>神津島村</t>
  </si>
  <si>
    <t>津市</t>
  </si>
  <si>
    <t>長崎県長与町</t>
  </si>
  <si>
    <t>15202</t>
  </si>
  <si>
    <t>伊勢原市</t>
  </si>
  <si>
    <t>三宅村</t>
  </si>
  <si>
    <t>232351</t>
  </si>
  <si>
    <t>205621</t>
  </si>
  <si>
    <t>八丈町</t>
  </si>
  <si>
    <t>233421</t>
  </si>
  <si>
    <t>134023</t>
  </si>
  <si>
    <t>綾瀬市</t>
  </si>
  <si>
    <t>青ヶ島村</t>
  </si>
  <si>
    <t>山形県長井市</t>
  </si>
  <si>
    <t>熊取町</t>
  </si>
  <si>
    <t>134210</t>
  </si>
  <si>
    <t>213039</t>
  </si>
  <si>
    <t>141003</t>
  </si>
  <si>
    <t>神奈川県</t>
  </si>
  <si>
    <t>埼玉県東松山市</t>
  </si>
  <si>
    <t>相模原市</t>
  </si>
  <si>
    <t>142018</t>
  </si>
  <si>
    <t>周南市</t>
  </si>
  <si>
    <t>横須賀市</t>
  </si>
  <si>
    <t>富田林市</t>
  </si>
  <si>
    <t>家族介護支援における物価高騰対策費補助金給付事業</t>
  </si>
  <si>
    <t>142034</t>
  </si>
  <si>
    <t>秋田県東成瀬村</t>
  </si>
  <si>
    <t>小川村</t>
  </si>
  <si>
    <t>142042</t>
  </si>
  <si>
    <t>142085</t>
  </si>
  <si>
    <t>逗子市</t>
  </si>
  <si>
    <t>久米南町</t>
  </si>
  <si>
    <t>28381</t>
  </si>
  <si>
    <t>07465</t>
  </si>
  <si>
    <t>鹿児島県枕崎市</t>
  </si>
  <si>
    <t>東京都青ヶ島村</t>
  </si>
  <si>
    <t>142107</t>
  </si>
  <si>
    <t>三浦市</t>
  </si>
  <si>
    <t>山江村</t>
  </si>
  <si>
    <t>464929</t>
  </si>
  <si>
    <t>142115</t>
  </si>
  <si>
    <t>32501</t>
  </si>
  <si>
    <t>06362</t>
  </si>
  <si>
    <t>秦野市</t>
  </si>
  <si>
    <t>272141</t>
  </si>
  <si>
    <t>23227</t>
  </si>
  <si>
    <t>142123</t>
  </si>
  <si>
    <t>06301</t>
  </si>
  <si>
    <t>223069</t>
  </si>
  <si>
    <t>11211</t>
  </si>
  <si>
    <t>滋賀県湖南市</t>
  </si>
  <si>
    <t>厚木市</t>
  </si>
  <si>
    <t>462241</t>
  </si>
  <si>
    <t>142131</t>
  </si>
  <si>
    <t>香川県東かがわ市</t>
  </si>
  <si>
    <t>西伊豆町</t>
  </si>
  <si>
    <t>大和市</t>
  </si>
  <si>
    <t>奈良県明日香村</t>
  </si>
  <si>
    <t>142140</t>
  </si>
  <si>
    <t>栃木県足利市</t>
  </si>
  <si>
    <t>142166</t>
  </si>
  <si>
    <t>142174</t>
  </si>
  <si>
    <t>142182</t>
  </si>
  <si>
    <t>千葉県市川市</t>
  </si>
  <si>
    <t>寒川町</t>
  </si>
  <si>
    <t>143413</t>
  </si>
  <si>
    <t>413879</t>
  </si>
  <si>
    <t>162086</t>
  </si>
  <si>
    <t>10208</t>
  </si>
  <si>
    <t>大磯町</t>
  </si>
  <si>
    <t>143618</t>
  </si>
  <si>
    <t>403423</t>
  </si>
  <si>
    <t>中井町</t>
  </si>
  <si>
    <t>大井町</t>
  </si>
  <si>
    <t>疾病予防対策事業費等補助金</t>
  </si>
  <si>
    <t>202100</t>
  </si>
  <si>
    <t>21204</t>
  </si>
  <si>
    <t>143634</t>
  </si>
  <si>
    <t>宮古島市</t>
  </si>
  <si>
    <t>21208</t>
  </si>
  <si>
    <t>143642</t>
  </si>
  <si>
    <t>山北町</t>
  </si>
  <si>
    <t>442071</t>
  </si>
  <si>
    <t>143669</t>
  </si>
  <si>
    <t>143821</t>
  </si>
  <si>
    <t>423220</t>
  </si>
  <si>
    <t>143839</t>
  </si>
  <si>
    <t>真鶴町</t>
  </si>
  <si>
    <t>206024</t>
  </si>
  <si>
    <t>02301</t>
  </si>
  <si>
    <t>妙高市</t>
  </si>
  <si>
    <t>出水市</t>
  </si>
  <si>
    <t>272051</t>
  </si>
  <si>
    <t>本部町</t>
  </si>
  <si>
    <t>湯河原町</t>
  </si>
  <si>
    <t>402036</t>
  </si>
  <si>
    <t>大阪府枚方市</t>
  </si>
  <si>
    <t>愛川町</t>
  </si>
  <si>
    <t>02367</t>
  </si>
  <si>
    <t>清川村</t>
  </si>
  <si>
    <t>151009</t>
  </si>
  <si>
    <t>新潟県</t>
  </si>
  <si>
    <t>272108</t>
  </si>
  <si>
    <t>152021</t>
  </si>
  <si>
    <t>344311</t>
  </si>
  <si>
    <t>防府市</t>
  </si>
  <si>
    <t>入善町</t>
  </si>
  <si>
    <t>152048</t>
  </si>
  <si>
    <t>三条市</t>
  </si>
  <si>
    <t>152056</t>
  </si>
  <si>
    <t>19202</t>
  </si>
  <si>
    <t>152064</t>
  </si>
  <si>
    <t>152081</t>
  </si>
  <si>
    <t>270008</t>
  </si>
  <si>
    <t>紀の川市</t>
  </si>
  <si>
    <t>01213</t>
  </si>
  <si>
    <t>152099</t>
  </si>
  <si>
    <t>道志村</t>
  </si>
  <si>
    <t>07209</t>
  </si>
  <si>
    <t>加茂市</t>
  </si>
  <si>
    <t>01645</t>
  </si>
  <si>
    <t>北海道えりも町</t>
  </si>
  <si>
    <t>奈義町</t>
  </si>
  <si>
    <t>北海道別海町</t>
  </si>
  <si>
    <t>224243</t>
  </si>
  <si>
    <t>152137</t>
  </si>
  <si>
    <t>162116</t>
  </si>
  <si>
    <t>糸魚川市</t>
  </si>
  <si>
    <t>松茂町</t>
  </si>
  <si>
    <t>382035</t>
  </si>
  <si>
    <t>152170</t>
  </si>
  <si>
    <t>152188</t>
  </si>
  <si>
    <t>加賀市</t>
  </si>
  <si>
    <t>五泉市</t>
  </si>
  <si>
    <t>07301</t>
  </si>
  <si>
    <t>152234</t>
  </si>
  <si>
    <t>阿賀野市</t>
  </si>
  <si>
    <t>01409</t>
  </si>
  <si>
    <t>46213</t>
  </si>
  <si>
    <t>南魚沼市</t>
  </si>
  <si>
    <t>152277</t>
  </si>
  <si>
    <t>01561</t>
  </si>
  <si>
    <t>33445</t>
  </si>
  <si>
    <t>282189</t>
  </si>
  <si>
    <t>胎内市</t>
  </si>
  <si>
    <t>東京都東村山市</t>
  </si>
  <si>
    <t>153613</t>
  </si>
  <si>
    <t>群馬県長野原町</t>
  </si>
  <si>
    <t>田上町</t>
  </si>
  <si>
    <t>神埼市</t>
  </si>
  <si>
    <t>153851</t>
  </si>
  <si>
    <t>訪日外国人旅行者周遊促進事業費補助金</t>
    <rPh sb="0" eb="2">
      <t>ホウニチ</t>
    </rPh>
    <rPh sb="2" eb="4">
      <t>ガイコク</t>
    </rPh>
    <rPh sb="4" eb="5">
      <t>ジン</t>
    </rPh>
    <rPh sb="5" eb="8">
      <t>リョコウシャ</t>
    </rPh>
    <rPh sb="8" eb="10">
      <t>シュウユウ</t>
    </rPh>
    <rPh sb="10" eb="12">
      <t>ソクシン</t>
    </rPh>
    <rPh sb="12" eb="15">
      <t>ジギョウヒ</t>
    </rPh>
    <rPh sb="15" eb="18">
      <t>ホジョキン</t>
    </rPh>
    <phoneticPr fontId="39"/>
  </si>
  <si>
    <t>40000</t>
  </si>
  <si>
    <t>湯沢町</t>
  </si>
  <si>
    <t>長野県売木村</t>
  </si>
  <si>
    <t>16211</t>
  </si>
  <si>
    <t>322024</t>
  </si>
  <si>
    <t>433675</t>
  </si>
  <si>
    <t>216046</t>
  </si>
  <si>
    <t>154822</t>
  </si>
  <si>
    <t>関川村</t>
  </si>
  <si>
    <t>364053</t>
  </si>
  <si>
    <t>12218</t>
  </si>
  <si>
    <t>162019</t>
  </si>
  <si>
    <t>40421</t>
  </si>
  <si>
    <t>富山県</t>
  </si>
  <si>
    <t>富山市</t>
  </si>
  <si>
    <t>埼玉県熊谷市</t>
  </si>
  <si>
    <t>162051</t>
  </si>
  <si>
    <t>氷見市</t>
  </si>
  <si>
    <t>砺波市</t>
  </si>
  <si>
    <t>⑦中小企業に対するエネルギー価格高騰対策支援</t>
    <rPh sb="1" eb="3">
      <t>チュウショウ</t>
    </rPh>
    <rPh sb="3" eb="5">
      <t>キギョウ</t>
    </rPh>
    <rPh sb="6" eb="7">
      <t>タイ</t>
    </rPh>
    <rPh sb="14" eb="16">
      <t>カカク</t>
    </rPh>
    <rPh sb="16" eb="18">
      <t>コウトウ</t>
    </rPh>
    <rPh sb="18" eb="20">
      <t>タイサク</t>
    </rPh>
    <rPh sb="20" eb="22">
      <t>シエン</t>
    </rPh>
    <phoneticPr fontId="20"/>
  </si>
  <si>
    <t>射水市</t>
  </si>
  <si>
    <t>163210</t>
  </si>
  <si>
    <t>小豆島町</t>
  </si>
  <si>
    <t>172073</t>
  </si>
  <si>
    <t>舟橋村</t>
  </si>
  <si>
    <t>徳島県東みよし町</t>
  </si>
  <si>
    <t>04445</t>
  </si>
  <si>
    <t>大阪府寝屋川市</t>
  </si>
  <si>
    <t>163236</t>
  </si>
  <si>
    <t>163422</t>
  </si>
  <si>
    <t>金沢市</t>
  </si>
  <si>
    <t>越前市</t>
  </si>
  <si>
    <t>172120</t>
  </si>
  <si>
    <t>佐賀県玄海町</t>
  </si>
  <si>
    <t>173657</t>
  </si>
  <si>
    <t>長野県王滝村</t>
  </si>
  <si>
    <t>172022</t>
  </si>
  <si>
    <t>七尾市</t>
  </si>
  <si>
    <t>05204</t>
  </si>
  <si>
    <t>小松市</t>
  </si>
  <si>
    <t>エラー（事業始期・終期比較）</t>
    <rPh sb="4" eb="6">
      <t>ジギョウ</t>
    </rPh>
    <rPh sb="6" eb="8">
      <t>シキ</t>
    </rPh>
    <rPh sb="9" eb="11">
      <t>シュウキ</t>
    </rPh>
    <rPh sb="11" eb="13">
      <t>ヒカク</t>
    </rPh>
    <phoneticPr fontId="20"/>
  </si>
  <si>
    <t>宮城県村田町</t>
  </si>
  <si>
    <t>28446</t>
  </si>
  <si>
    <t>27216</t>
  </si>
  <si>
    <t>01209</t>
  </si>
  <si>
    <t>172057</t>
  </si>
  <si>
    <t>珠洲市</t>
  </si>
  <si>
    <t>172065</t>
  </si>
  <si>
    <t>06209</t>
  </si>
  <si>
    <t>本省繰越希望額
（R4補正予算により措置された補助裏分（法定率事業に限る）交付限度額⑦に係る希望額）</t>
    <rPh sb="0" eb="2">
      <t>ホンショウ</t>
    </rPh>
    <rPh sb="2" eb="4">
      <t>クリコシ</t>
    </rPh>
    <rPh sb="4" eb="7">
      <t>キボウガク</t>
    </rPh>
    <rPh sb="11" eb="13">
      <t>ホセイ</t>
    </rPh>
    <rPh sb="13" eb="15">
      <t>ヨサン</t>
    </rPh>
    <rPh sb="18" eb="20">
      <t>ソチ</t>
    </rPh>
    <rPh sb="23" eb="25">
      <t>ホジョ</t>
    </rPh>
    <rPh sb="25" eb="26">
      <t>ウラ</t>
    </rPh>
    <rPh sb="26" eb="27">
      <t>ブン</t>
    </rPh>
    <rPh sb="28" eb="30">
      <t>ホウテイ</t>
    </rPh>
    <rPh sb="30" eb="31">
      <t>リツ</t>
    </rPh>
    <rPh sb="31" eb="33">
      <t>ジギョウ</t>
    </rPh>
    <rPh sb="34" eb="35">
      <t>カギ</t>
    </rPh>
    <rPh sb="37" eb="39">
      <t>コウフ</t>
    </rPh>
    <rPh sb="39" eb="42">
      <t>ゲンドガク</t>
    </rPh>
    <rPh sb="44" eb="45">
      <t>カカ</t>
    </rPh>
    <rPh sb="46" eb="49">
      <t>キボウガク</t>
    </rPh>
    <phoneticPr fontId="20"/>
  </si>
  <si>
    <t>垂井町</t>
  </si>
  <si>
    <t>羽咋市</t>
  </si>
  <si>
    <t>203611</t>
  </si>
  <si>
    <t>滋賀県大津市</t>
  </si>
  <si>
    <t>かほく市</t>
  </si>
  <si>
    <t>津幡町</t>
  </si>
  <si>
    <t>群馬県片品村</t>
  </si>
  <si>
    <t>市川三郷町</t>
  </si>
  <si>
    <t>内灘町</t>
  </si>
  <si>
    <t>太宰府市</t>
  </si>
  <si>
    <t>大野市</t>
  </si>
  <si>
    <t>22223</t>
  </si>
  <si>
    <t>07201</t>
  </si>
  <si>
    <t>174076</t>
  </si>
  <si>
    <t>174611</t>
  </si>
  <si>
    <t>高知県大豊町</t>
  </si>
  <si>
    <t>山中湖村</t>
  </si>
  <si>
    <t>北海道七飯町</t>
  </si>
  <si>
    <t>穴水町</t>
  </si>
  <si>
    <t>大阪府熊取町</t>
  </si>
  <si>
    <t>山口市</t>
  </si>
  <si>
    <t>454290</t>
  </si>
  <si>
    <t>182010</t>
  </si>
  <si>
    <t>314021</t>
  </si>
  <si>
    <t>小浜市</t>
  </si>
  <si>
    <t>通常交付金</t>
    <rPh sb="0" eb="2">
      <t>ツウジョウ</t>
    </rPh>
    <rPh sb="2" eb="5">
      <t>コウフキン</t>
    </rPh>
    <phoneticPr fontId="20"/>
  </si>
  <si>
    <t>和歌山県</t>
  </si>
  <si>
    <t>342114</t>
  </si>
  <si>
    <t>24341</t>
  </si>
  <si>
    <t>182079</t>
  </si>
  <si>
    <t>182087</t>
  </si>
  <si>
    <t>182095</t>
  </si>
  <si>
    <t>坂井市</t>
  </si>
  <si>
    <t>203823</t>
  </si>
  <si>
    <t>183229</t>
  </si>
  <si>
    <t>永平寺町</t>
  </si>
  <si>
    <t>千葉県九十九里町</t>
  </si>
  <si>
    <t>294420</t>
  </si>
  <si>
    <t>184047</t>
  </si>
  <si>
    <t>南越前町</t>
  </si>
  <si>
    <t>美浜町</t>
  </si>
  <si>
    <t>184811</t>
  </si>
  <si>
    <t>若狭町</t>
  </si>
  <si>
    <t>東御市</t>
  </si>
  <si>
    <t>192023</t>
  </si>
  <si>
    <t>01229</t>
  </si>
  <si>
    <t>222208</t>
  </si>
  <si>
    <t>上板町</t>
  </si>
  <si>
    <t>192040</t>
  </si>
  <si>
    <t>都留市</t>
  </si>
  <si>
    <t>愛知県弥富市</t>
  </si>
  <si>
    <t>茨城県水戸市</t>
  </si>
  <si>
    <t>192058</t>
  </si>
  <si>
    <t>192074</t>
  </si>
  <si>
    <t>02207</t>
  </si>
  <si>
    <t>192082</t>
  </si>
  <si>
    <t>東京都港区</t>
  </si>
  <si>
    <t>13381</t>
  </si>
  <si>
    <t>南アルプス市</t>
  </si>
  <si>
    <t>08364</t>
  </si>
  <si>
    <t>徳島県石井町</t>
  </si>
  <si>
    <t>甲斐市</t>
  </si>
  <si>
    <t>192121</t>
  </si>
  <si>
    <t>11224</t>
  </si>
  <si>
    <t>北海道清水町</t>
  </si>
  <si>
    <t>高取町</t>
  </si>
  <si>
    <t>192147</t>
  </si>
  <si>
    <t>01664</t>
  </si>
  <si>
    <t>463035</t>
  </si>
  <si>
    <t>06363</t>
  </si>
  <si>
    <t>193640</t>
  </si>
  <si>
    <t>38401</t>
  </si>
  <si>
    <t>454435</t>
  </si>
  <si>
    <t>鳥取県智頭町</t>
  </si>
  <si>
    <t>早川町</t>
  </si>
  <si>
    <t>303445</t>
  </si>
  <si>
    <t>上松町</t>
  </si>
  <si>
    <t>194221</t>
  </si>
  <si>
    <t>鳥取県八頭町</t>
  </si>
  <si>
    <t>北海道下川町</t>
  </si>
  <si>
    <t>194239</t>
  </si>
  <si>
    <t>353213</t>
  </si>
  <si>
    <t>西桂町</t>
  </si>
  <si>
    <t>203629</t>
  </si>
  <si>
    <t>234249</t>
  </si>
  <si>
    <t>忍野村</t>
  </si>
  <si>
    <t>神奈川県綾瀬市</t>
  </si>
  <si>
    <t>194255</t>
  </si>
  <si>
    <t>402125</t>
  </si>
  <si>
    <t>194298</t>
  </si>
  <si>
    <t>宮城県大和町</t>
  </si>
  <si>
    <t>高千穂町</t>
  </si>
  <si>
    <t>194425</t>
  </si>
  <si>
    <t>47328</t>
  </si>
  <si>
    <t>小菅村</t>
  </si>
  <si>
    <t>194433</t>
  </si>
  <si>
    <t>222216</t>
  </si>
  <si>
    <t>知夫村</t>
  </si>
  <si>
    <t>神奈川県横須賀市</t>
  </si>
  <si>
    <t>202011</t>
  </si>
  <si>
    <t>二酸化炭素排出抑制対策事業費等補助金</t>
  </si>
  <si>
    <t>202029</t>
  </si>
  <si>
    <t>202045</t>
  </si>
  <si>
    <t>202053</t>
  </si>
  <si>
    <t>諏訪市</t>
  </si>
  <si>
    <t>263443</t>
  </si>
  <si>
    <t>202070</t>
  </si>
  <si>
    <t>202088</t>
  </si>
  <si>
    <t>小諸市</t>
  </si>
  <si>
    <t>202096</t>
  </si>
  <si>
    <t>06201</t>
  </si>
  <si>
    <t>愛知県尾張旭市</t>
  </si>
  <si>
    <t>23562</t>
  </si>
  <si>
    <t>07203</t>
  </si>
  <si>
    <t>202118</t>
  </si>
  <si>
    <t>202134</t>
  </si>
  <si>
    <t>飯山市</t>
  </si>
  <si>
    <t>西原村</t>
  </si>
  <si>
    <t>213837</t>
  </si>
  <si>
    <t>三重県四日市市</t>
  </si>
  <si>
    <t>202142</t>
  </si>
  <si>
    <t>312029</t>
  </si>
  <si>
    <t>重点交付金分　今回配分予定額
（国のR4予算・交付限度額⑥）</t>
    <rPh sb="0" eb="2">
      <t>ジュウテン</t>
    </rPh>
    <rPh sb="2" eb="5">
      <t>コウフキン</t>
    </rPh>
    <rPh sb="5" eb="6">
      <t>ブン</t>
    </rPh>
    <rPh sb="7" eb="9">
      <t>コンカイ</t>
    </rPh>
    <rPh sb="9" eb="11">
      <t>ハイブン</t>
    </rPh>
    <rPh sb="11" eb="13">
      <t>ヨテイ</t>
    </rPh>
    <rPh sb="13" eb="14">
      <t>ガク</t>
    </rPh>
    <rPh sb="16" eb="17">
      <t>クニ</t>
    </rPh>
    <rPh sb="20" eb="22">
      <t>ヨサン</t>
    </rPh>
    <rPh sb="23" eb="25">
      <t>コウフ</t>
    </rPh>
    <rPh sb="25" eb="27">
      <t>ゲンド</t>
    </rPh>
    <rPh sb="27" eb="28">
      <t>ガク</t>
    </rPh>
    <phoneticPr fontId="20"/>
  </si>
  <si>
    <t>千曲市</t>
  </si>
  <si>
    <t>02423</t>
  </si>
  <si>
    <t>202207</t>
  </si>
  <si>
    <t>203033</t>
  </si>
  <si>
    <t>422100</t>
  </si>
  <si>
    <t>332089</t>
  </si>
  <si>
    <t>安田町</t>
  </si>
  <si>
    <t>203041</t>
  </si>
  <si>
    <t>13305</t>
  </si>
  <si>
    <t>07402</t>
  </si>
  <si>
    <t>215058</t>
  </si>
  <si>
    <t>川上村</t>
  </si>
  <si>
    <t>篠栗町</t>
  </si>
  <si>
    <t>203076</t>
  </si>
  <si>
    <t>美濃加茂市</t>
  </si>
  <si>
    <t>北相木村</t>
  </si>
  <si>
    <t>394271</t>
  </si>
  <si>
    <t>06206</t>
  </si>
  <si>
    <t>45341</t>
  </si>
  <si>
    <t>203211</t>
  </si>
  <si>
    <t>大崎町</t>
  </si>
  <si>
    <t>通常分　交付限度額①
（令和3年度本省繰越分）（国のR3予算）</t>
    <rPh sb="0" eb="2">
      <t>ツウジョウ</t>
    </rPh>
    <rPh sb="2" eb="3">
      <t>ブン</t>
    </rPh>
    <phoneticPr fontId="20"/>
  </si>
  <si>
    <t>軽井沢町</t>
  </si>
  <si>
    <t>大阪府大阪狭山市</t>
  </si>
  <si>
    <t>203246</t>
  </si>
  <si>
    <t>203491</t>
  </si>
  <si>
    <t>国富町</t>
  </si>
  <si>
    <t>青木村</t>
  </si>
  <si>
    <t>麻績村</t>
  </si>
  <si>
    <t>203505</t>
  </si>
  <si>
    <t>03206</t>
  </si>
  <si>
    <t>与論町</t>
  </si>
  <si>
    <t>三重県紀北町</t>
  </si>
  <si>
    <t>21213</t>
  </si>
  <si>
    <t>辰野町</t>
  </si>
  <si>
    <t>294268</t>
  </si>
  <si>
    <t>203831</t>
  </si>
  <si>
    <t>07423</t>
  </si>
  <si>
    <t>203840</t>
  </si>
  <si>
    <t>飯島町</t>
  </si>
  <si>
    <t>203858</t>
  </si>
  <si>
    <t>36342</t>
  </si>
  <si>
    <t>吉田町</t>
  </si>
  <si>
    <t>中川村</t>
  </si>
  <si>
    <t>宮田村</t>
  </si>
  <si>
    <t>30361</t>
  </si>
  <si>
    <t>松川町</t>
  </si>
  <si>
    <t>高森町</t>
  </si>
  <si>
    <t>384020</t>
  </si>
  <si>
    <t>基金対象事業について、地方単独事業（協力要請推進枠や検査促進枠の地方負担分に充当する場合を除く）となっているか</t>
    <rPh sb="0" eb="2">
      <t>キキン</t>
    </rPh>
    <rPh sb="2" eb="4">
      <t>タイショウ</t>
    </rPh>
    <rPh sb="4" eb="6">
      <t>ジギョウ</t>
    </rPh>
    <rPh sb="11" eb="13">
      <t>チホウ</t>
    </rPh>
    <rPh sb="13" eb="15">
      <t>タンドク</t>
    </rPh>
    <rPh sb="15" eb="17">
      <t>ジギョウ</t>
    </rPh>
    <rPh sb="18" eb="20">
      <t>キョウリョク</t>
    </rPh>
    <rPh sb="20" eb="22">
      <t>ヨウセイ</t>
    </rPh>
    <rPh sb="22" eb="24">
      <t>スイシン</t>
    </rPh>
    <rPh sb="24" eb="25">
      <t>ワク</t>
    </rPh>
    <rPh sb="26" eb="28">
      <t>ケンサ</t>
    </rPh>
    <rPh sb="28" eb="30">
      <t>ソクシン</t>
    </rPh>
    <rPh sb="30" eb="31">
      <t>ワク</t>
    </rPh>
    <rPh sb="32" eb="34">
      <t>チホウ</t>
    </rPh>
    <rPh sb="34" eb="37">
      <t>フタンブン</t>
    </rPh>
    <rPh sb="38" eb="40">
      <t>ジュウトウ</t>
    </rPh>
    <rPh sb="42" eb="44">
      <t>バアイ</t>
    </rPh>
    <rPh sb="45" eb="46">
      <t>ノゾ</t>
    </rPh>
    <phoneticPr fontId="20"/>
  </si>
  <si>
    <t>21218</t>
  </si>
  <si>
    <t>204048</t>
  </si>
  <si>
    <t>204099</t>
  </si>
  <si>
    <t>平谷村</t>
  </si>
  <si>
    <t>204102</t>
  </si>
  <si>
    <t>松崎町</t>
  </si>
  <si>
    <t>204111</t>
  </si>
  <si>
    <t>422053</t>
  </si>
  <si>
    <t>浦添市</t>
  </si>
  <si>
    <t>204129</t>
  </si>
  <si>
    <t>R2補正（地）</t>
    <rPh sb="2" eb="4">
      <t>ホセイ</t>
    </rPh>
    <rPh sb="5" eb="6">
      <t>チ</t>
    </rPh>
    <phoneticPr fontId="20"/>
  </si>
  <si>
    <t>売木村</t>
  </si>
  <si>
    <t>R4.5</t>
  </si>
  <si>
    <t>北海道羅臼町</t>
  </si>
  <si>
    <t>岐阜県</t>
  </si>
  <si>
    <t>342025</t>
  </si>
  <si>
    <t>25443</t>
  </si>
  <si>
    <t>204145</t>
  </si>
  <si>
    <t>40503</t>
  </si>
  <si>
    <t>喬木村</t>
  </si>
  <si>
    <t>204234</t>
  </si>
  <si>
    <t>19422</t>
  </si>
  <si>
    <t>204307</t>
  </si>
  <si>
    <t>204323</t>
  </si>
  <si>
    <t>204480</t>
  </si>
  <si>
    <t>342131</t>
  </si>
  <si>
    <t>岐阜県輪之内町</t>
  </si>
  <si>
    <t>204510</t>
  </si>
  <si>
    <t>03301</t>
  </si>
  <si>
    <t>青森県三沢市</t>
  </si>
  <si>
    <t>宗像市</t>
  </si>
  <si>
    <t>204528</t>
  </si>
  <si>
    <t>204820</t>
  </si>
  <si>
    <t>222143</t>
  </si>
  <si>
    <t>212130</t>
  </si>
  <si>
    <t>212105</t>
  </si>
  <si>
    <t>松川村</t>
  </si>
  <si>
    <t>204854</t>
  </si>
  <si>
    <t>白馬村</t>
  </si>
  <si>
    <t>小谷村</t>
  </si>
  <si>
    <t>北海道北竜町</t>
  </si>
  <si>
    <t>43212</t>
  </si>
  <si>
    <t>隠岐の島町</t>
  </si>
  <si>
    <t>205214</t>
  </si>
  <si>
    <t>363880</t>
  </si>
  <si>
    <t>205419</t>
  </si>
  <si>
    <t>若桜町</t>
  </si>
  <si>
    <t>205613</t>
  </si>
  <si>
    <t>天川村</t>
  </si>
  <si>
    <t>木島平村</t>
  </si>
  <si>
    <t>豊明市</t>
  </si>
  <si>
    <t>205630</t>
  </si>
  <si>
    <t>基金_補助</t>
    <rPh sb="0" eb="2">
      <t>キキン</t>
    </rPh>
    <rPh sb="3" eb="5">
      <t>ホジョ</t>
    </rPh>
    <phoneticPr fontId="20"/>
  </si>
  <si>
    <t>野沢温泉村</t>
  </si>
  <si>
    <t>205885</t>
  </si>
  <si>
    <t>205907</t>
  </si>
  <si>
    <t>212016</t>
  </si>
  <si>
    <t>212024</t>
  </si>
  <si>
    <t>212032</t>
  </si>
  <si>
    <t>高山市</t>
  </si>
  <si>
    <t>40228</t>
  </si>
  <si>
    <t>多治見市</t>
  </si>
  <si>
    <t>212059</t>
  </si>
  <si>
    <t>鹿児島県鹿屋市</t>
  </si>
  <si>
    <t>関市</t>
  </si>
  <si>
    <t>22219</t>
  </si>
  <si>
    <t>212067</t>
  </si>
  <si>
    <t>美濃市</t>
  </si>
  <si>
    <t>新潟県聖籠町</t>
  </si>
  <si>
    <t>30366</t>
  </si>
  <si>
    <t>212083</t>
  </si>
  <si>
    <t>10345</t>
  </si>
  <si>
    <t>④省エネ家電等への買い換え促進による生活者支援</t>
    <rPh sb="1" eb="2">
      <t>ショウ</t>
    </rPh>
    <rPh sb="4" eb="6">
      <t>カデン</t>
    </rPh>
    <rPh sb="6" eb="7">
      <t>トウ</t>
    </rPh>
    <rPh sb="9" eb="10">
      <t>カ</t>
    </rPh>
    <rPh sb="11" eb="12">
      <t>カ</t>
    </rPh>
    <rPh sb="13" eb="15">
      <t>ソクシン</t>
    </rPh>
    <rPh sb="18" eb="21">
      <t>セイカツシャ</t>
    </rPh>
    <rPh sb="21" eb="23">
      <t>シエン</t>
    </rPh>
    <phoneticPr fontId="20"/>
  </si>
  <si>
    <t>39301</t>
  </si>
  <si>
    <t>222089</t>
  </si>
  <si>
    <t>瑞浪市</t>
  </si>
  <si>
    <t>東京都三鷹市</t>
  </si>
  <si>
    <t>吉野ヶ里町</t>
  </si>
  <si>
    <t>恵那市</t>
  </si>
  <si>
    <t>212113</t>
  </si>
  <si>
    <t>徳島県鳴門市</t>
  </si>
  <si>
    <t>18483</t>
  </si>
  <si>
    <t>232033</t>
  </si>
  <si>
    <t>212148</t>
  </si>
  <si>
    <t>可児市</t>
  </si>
  <si>
    <t>393037</t>
  </si>
  <si>
    <t>212164</t>
  </si>
  <si>
    <t>08214</t>
  </si>
  <si>
    <t>岐南町</t>
  </si>
  <si>
    <t>本巣市</t>
  </si>
  <si>
    <t>名古屋市</t>
    <rPh sb="0" eb="4">
      <t>ナゴヤシ</t>
    </rPh>
    <phoneticPr fontId="20"/>
  </si>
  <si>
    <t>荒尾市</t>
  </si>
  <si>
    <t>奈良県御所市</t>
  </si>
  <si>
    <t>212211</t>
  </si>
  <si>
    <t>282090</t>
  </si>
  <si>
    <t>関ケ原町</t>
  </si>
  <si>
    <t>07214</t>
  </si>
  <si>
    <t>神戸町</t>
  </si>
  <si>
    <t>244414</t>
  </si>
  <si>
    <t>07408</t>
  </si>
  <si>
    <t>揖斐川町</t>
  </si>
  <si>
    <t>大野町</t>
  </si>
  <si>
    <t>262102</t>
  </si>
  <si>
    <t>重点交付金</t>
  </si>
  <si>
    <t>214213</t>
  </si>
  <si>
    <t>広島県庄原市</t>
  </si>
  <si>
    <t>北方町</t>
  </si>
  <si>
    <t>千葉県芝山町</t>
  </si>
  <si>
    <t>215015</t>
  </si>
  <si>
    <t>坂祝町</t>
  </si>
  <si>
    <t>川辺町</t>
  </si>
  <si>
    <t>215066</t>
  </si>
  <si>
    <t>白川町</t>
  </si>
  <si>
    <t>北海道長沼町</t>
  </si>
  <si>
    <t>47353</t>
  </si>
  <si>
    <t>215210</t>
  </si>
  <si>
    <t>454061</t>
  </si>
  <si>
    <t>御嵩町</t>
  </si>
  <si>
    <t>千葉県流山市</t>
  </si>
  <si>
    <t>福島県湯川村</t>
  </si>
  <si>
    <t>静岡県</t>
  </si>
  <si>
    <t>16205</t>
  </si>
  <si>
    <t>12463</t>
  </si>
  <si>
    <t>静岡市</t>
  </si>
  <si>
    <t>221309</t>
  </si>
  <si>
    <t>浜松市</t>
  </si>
  <si>
    <t>福岡県直方市</t>
  </si>
  <si>
    <t>10424</t>
  </si>
  <si>
    <t>222038</t>
  </si>
  <si>
    <t>鹿児島県喜界町</t>
  </si>
  <si>
    <t>北海道浜頓別町</t>
  </si>
  <si>
    <t>碧南市</t>
  </si>
  <si>
    <t>渡嘉敷村</t>
  </si>
  <si>
    <t>222054</t>
  </si>
  <si>
    <t>エラー（予算年度と対象経費が不一致）</t>
    <rPh sb="4" eb="6">
      <t>ヨサン</t>
    </rPh>
    <rPh sb="6" eb="8">
      <t>ネンド</t>
    </rPh>
    <rPh sb="9" eb="11">
      <t>タイショウ</t>
    </rPh>
    <rPh sb="11" eb="13">
      <t>ケイヒ</t>
    </rPh>
    <rPh sb="14" eb="17">
      <t>フイッチ</t>
    </rPh>
    <phoneticPr fontId="20"/>
  </si>
  <si>
    <t>28219</t>
  </si>
  <si>
    <t>222062</t>
  </si>
  <si>
    <t>422070</t>
  </si>
  <si>
    <t>222071</t>
  </si>
  <si>
    <t>224294</t>
  </si>
  <si>
    <t>富士宮市</t>
  </si>
  <si>
    <t>海南市</t>
  </si>
  <si>
    <t>神奈川県大磯町</t>
  </si>
  <si>
    <t>伊東市</t>
  </si>
  <si>
    <t>222097</t>
  </si>
  <si>
    <t>39204</t>
  </si>
  <si>
    <t>庄原市</t>
  </si>
  <si>
    <t>三重県桑名市</t>
  </si>
  <si>
    <t>15461</t>
  </si>
  <si>
    <t>222101</t>
  </si>
  <si>
    <t>磐田市</t>
  </si>
  <si>
    <t>222127</t>
  </si>
  <si>
    <t>焼津市</t>
  </si>
  <si>
    <t>01610</t>
  </si>
  <si>
    <t>363219</t>
  </si>
  <si>
    <t>01220</t>
  </si>
  <si>
    <t>掛川市</t>
  </si>
  <si>
    <t>222151</t>
  </si>
  <si>
    <t>袋井市</t>
  </si>
  <si>
    <t>下田市</t>
  </si>
  <si>
    <t>裾野市</t>
  </si>
  <si>
    <t>湖西市</t>
  </si>
  <si>
    <t>稲美町</t>
  </si>
  <si>
    <t>三重県伊勢市</t>
  </si>
  <si>
    <t>御前崎市</t>
  </si>
  <si>
    <t>222241</t>
  </si>
  <si>
    <t>222259</t>
  </si>
  <si>
    <t>牧之原市</t>
  </si>
  <si>
    <t>223018</t>
  </si>
  <si>
    <t>錦江町</t>
  </si>
  <si>
    <t>01332</t>
  </si>
  <si>
    <t>奈良県三郷町</t>
  </si>
  <si>
    <t>東伊豆町</t>
  </si>
  <si>
    <t>沖縄県伊江村</t>
  </si>
  <si>
    <t>223425</t>
  </si>
  <si>
    <t>長泉町</t>
  </si>
  <si>
    <t>岐阜県白川町</t>
  </si>
  <si>
    <t>23425</t>
  </si>
  <si>
    <t>小山町</t>
  </si>
  <si>
    <t>愛知県</t>
  </si>
  <si>
    <t>一宮市</t>
  </si>
  <si>
    <t>232041</t>
  </si>
  <si>
    <t>春日井市</t>
  </si>
  <si>
    <t>21404</t>
  </si>
  <si>
    <t>01632</t>
  </si>
  <si>
    <t>26366</t>
  </si>
  <si>
    <t>232076</t>
  </si>
  <si>
    <t>豊川市</t>
  </si>
  <si>
    <t>232084</t>
  </si>
  <si>
    <t>津島市</t>
  </si>
  <si>
    <t>473758</t>
  </si>
  <si>
    <t>山口県田布施町</t>
  </si>
  <si>
    <t>徳島県</t>
  </si>
  <si>
    <t>08203</t>
  </si>
  <si>
    <t>11214</t>
  </si>
  <si>
    <t>21209</t>
  </si>
  <si>
    <t>232092</t>
  </si>
  <si>
    <t>294462</t>
  </si>
  <si>
    <t>①町職員の親族等が陽性者となり職員が濃厚接触者になった際、隔離期間を短縮するために自費でPCR検査を受けるようになった場合の検査費用の一部を助成することで、感染拡大防止に資することを目的とする。
②自費診療となるPCR検査費用の一部
③事業費：150,000円
〔内訳〕職員：10名×15,000円×1回
④町職員</t>
  </si>
  <si>
    <t>232106</t>
  </si>
  <si>
    <t>豊田市</t>
  </si>
  <si>
    <t>472140</t>
  </si>
  <si>
    <t>01425</t>
  </si>
  <si>
    <t>07483</t>
  </si>
  <si>
    <t>232131</t>
  </si>
  <si>
    <t>293431</t>
  </si>
  <si>
    <t>433641</t>
  </si>
  <si>
    <t>静岡県裾野市</t>
  </si>
  <si>
    <t>蒲郡市</t>
  </si>
  <si>
    <t>28229</t>
  </si>
  <si>
    <t>232157</t>
  </si>
  <si>
    <t>04422</t>
  </si>
  <si>
    <t>232165</t>
  </si>
  <si>
    <t>常滑市</t>
  </si>
  <si>
    <t>エラー（交付対象経費0）</t>
    <rPh sb="4" eb="6">
      <t>コウフ</t>
    </rPh>
    <rPh sb="6" eb="8">
      <t>タイショウ</t>
    </rPh>
    <rPh sb="8" eb="10">
      <t>ケイヒ</t>
    </rPh>
    <phoneticPr fontId="20"/>
  </si>
  <si>
    <t>232173</t>
  </si>
  <si>
    <t>322091</t>
  </si>
  <si>
    <t>北海道幌延町</t>
  </si>
  <si>
    <t>273210</t>
  </si>
  <si>
    <t>232190</t>
  </si>
  <si>
    <t>宮津市</t>
  </si>
  <si>
    <t>北海道赤井川村</t>
  </si>
  <si>
    <t>232203</t>
  </si>
  <si>
    <t>434680</t>
  </si>
  <si>
    <t>岐阜県瑞浪市</t>
  </si>
  <si>
    <t>新城市</t>
  </si>
  <si>
    <t>01000</t>
  </si>
  <si>
    <t>336220</t>
  </si>
  <si>
    <t>長野県平谷村</t>
  </si>
  <si>
    <t>福島県西郷村</t>
  </si>
  <si>
    <t>232238</t>
  </si>
  <si>
    <t>43510</t>
  </si>
  <si>
    <t>大府市</t>
  </si>
  <si>
    <t>岡山県久米南町</t>
  </si>
  <si>
    <t>知多市</t>
  </si>
  <si>
    <t>435121</t>
  </si>
  <si>
    <t>07545</t>
  </si>
  <si>
    <t>知立市</t>
  </si>
  <si>
    <t>462063</t>
  </si>
  <si>
    <t>05201</t>
  </si>
  <si>
    <t>北海道佐呂間町</t>
  </si>
  <si>
    <t>232262</t>
  </si>
  <si>
    <t>232301</t>
  </si>
  <si>
    <t>232319</t>
  </si>
  <si>
    <t>田原市</t>
  </si>
  <si>
    <t>232327</t>
  </si>
  <si>
    <t>愛西市</t>
  </si>
  <si>
    <t>262111</t>
  </si>
  <si>
    <t>232335</t>
  </si>
  <si>
    <t>佐用町</t>
  </si>
  <si>
    <t>41201</t>
  </si>
  <si>
    <t>清須市</t>
  </si>
  <si>
    <t>大分県津久見市</t>
  </si>
  <si>
    <t>弥富市</t>
  </si>
  <si>
    <t>みやき町</t>
  </si>
  <si>
    <t>232378</t>
  </si>
  <si>
    <t>あま市</t>
  </si>
  <si>
    <t>長久手市</t>
  </si>
  <si>
    <t>宮崎県高原町</t>
  </si>
  <si>
    <t>13401</t>
  </si>
  <si>
    <t>233617</t>
  </si>
  <si>
    <t>大口町</t>
  </si>
  <si>
    <t>扶桑町</t>
  </si>
  <si>
    <t>大治町</t>
  </si>
  <si>
    <t>蟹江町</t>
  </si>
  <si>
    <t>阿久比町</t>
  </si>
  <si>
    <t>東浦町</t>
  </si>
  <si>
    <t>南知多町</t>
  </si>
  <si>
    <t>印南町</t>
  </si>
  <si>
    <t>障がい福祉サービス事業所に対する物価高騰対策支援金給付事業</t>
  </si>
  <si>
    <t>本省繰越希望額
（R4予備費により措置された通常交付金分交付限度額⑤に係る希望額）</t>
    <rPh sb="0" eb="2">
      <t>ホンショウ</t>
    </rPh>
    <rPh sb="2" eb="4">
      <t>クリコシ</t>
    </rPh>
    <rPh sb="4" eb="7">
      <t>キボウガク</t>
    </rPh>
    <rPh sb="11" eb="14">
      <t>ヨビヒ</t>
    </rPh>
    <rPh sb="17" eb="19">
      <t>ソチ</t>
    </rPh>
    <rPh sb="22" eb="24">
      <t>ツウジョウ</t>
    </rPh>
    <rPh sb="24" eb="27">
      <t>コウフキン</t>
    </rPh>
    <rPh sb="27" eb="28">
      <t>ブン</t>
    </rPh>
    <rPh sb="28" eb="30">
      <t>コウフ</t>
    </rPh>
    <rPh sb="30" eb="33">
      <t>ゲンドガク</t>
    </rPh>
    <rPh sb="35" eb="36">
      <t>カカ</t>
    </rPh>
    <rPh sb="37" eb="40">
      <t>キボウガク</t>
    </rPh>
    <phoneticPr fontId="20"/>
  </si>
  <si>
    <t>18442</t>
  </si>
  <si>
    <t>234478</t>
  </si>
  <si>
    <t>10206</t>
  </si>
  <si>
    <t>武豊町</t>
  </si>
  <si>
    <t>埼玉県上里町</t>
  </si>
  <si>
    <t>埼玉県草加市</t>
  </si>
  <si>
    <t>262129</t>
  </si>
  <si>
    <t>235016</t>
  </si>
  <si>
    <t>茨城県那珂市</t>
  </si>
  <si>
    <t>29209</t>
  </si>
  <si>
    <t>幸田町</t>
  </si>
  <si>
    <t>235610</t>
  </si>
  <si>
    <t>16207</t>
  </si>
  <si>
    <t>設楽町</t>
  </si>
  <si>
    <t>東栄町</t>
  </si>
  <si>
    <t>235636</t>
  </si>
  <si>
    <t>44213</t>
  </si>
  <si>
    <t>三重県</t>
  </si>
  <si>
    <t>242021</t>
  </si>
  <si>
    <t>242039</t>
  </si>
  <si>
    <t>松阪市</t>
  </si>
  <si>
    <t>11243</t>
  </si>
  <si>
    <t>東京都品川区</t>
  </si>
  <si>
    <t>242055</t>
  </si>
  <si>
    <t>04444</t>
  </si>
  <si>
    <t>長野県東御市</t>
  </si>
  <si>
    <t>桑名市</t>
  </si>
  <si>
    <t>09342</t>
  </si>
  <si>
    <t>福島県猪苗代町</t>
  </si>
  <si>
    <t>242071</t>
  </si>
  <si>
    <t>神奈川県三浦市</t>
  </si>
  <si>
    <t>鈴鹿市</t>
  </si>
  <si>
    <t>242080</t>
  </si>
  <si>
    <t>08204</t>
  </si>
  <si>
    <t>08205</t>
  </si>
  <si>
    <t>27224</t>
  </si>
  <si>
    <t>名張市</t>
  </si>
  <si>
    <t>412082</t>
  </si>
  <si>
    <t>07542</t>
  </si>
  <si>
    <t>尾鷲市</t>
  </si>
  <si>
    <t>242101</t>
  </si>
  <si>
    <t>473561</t>
  </si>
  <si>
    <t>佐賀県唐津市</t>
  </si>
  <si>
    <t>亀山市</t>
  </si>
  <si>
    <t>242110</t>
  </si>
  <si>
    <t>北川村</t>
  </si>
  <si>
    <t>水巻町</t>
  </si>
  <si>
    <t>大阪府松原市</t>
  </si>
  <si>
    <t>242128</t>
  </si>
  <si>
    <t>宇治田原町</t>
  </si>
  <si>
    <t>四国中央市</t>
  </si>
  <si>
    <t>熊野市</t>
  </si>
  <si>
    <t>242144</t>
  </si>
  <si>
    <t>益田市</t>
  </si>
  <si>
    <t>393053</t>
  </si>
  <si>
    <t>該当の事業所からの交付申請率100%</t>
  </si>
  <si>
    <t>いなべ市</t>
  </si>
  <si>
    <t>33100</t>
  </si>
  <si>
    <t>尼崎市</t>
  </si>
  <si>
    <t>242152</t>
  </si>
  <si>
    <t>西海市</t>
  </si>
  <si>
    <t>46203</t>
  </si>
  <si>
    <t>志摩市</t>
  </si>
  <si>
    <t>久留米市</t>
  </si>
  <si>
    <t>長崎県新上五島町</t>
  </si>
  <si>
    <t>242161</t>
  </si>
  <si>
    <t>伊賀市</t>
  </si>
  <si>
    <t>432130</t>
  </si>
  <si>
    <t>08229</t>
  </si>
  <si>
    <t>木曽岬町</t>
  </si>
  <si>
    <t>243248</t>
  </si>
  <si>
    <t>菰野町</t>
  </si>
  <si>
    <t>静岡県長泉町</t>
  </si>
  <si>
    <t>多気町</t>
  </si>
  <si>
    <t>392057</t>
  </si>
  <si>
    <t>39303</t>
  </si>
  <si>
    <t>大台町</t>
  </si>
  <si>
    <t>大竹市</t>
  </si>
  <si>
    <t>文部科学大臣</t>
  </si>
  <si>
    <t>玉城町</t>
  </si>
  <si>
    <t>37202</t>
  </si>
  <si>
    <t>度会町</t>
  </si>
  <si>
    <t>244716</t>
  </si>
  <si>
    <t>大紀町</t>
  </si>
  <si>
    <t>244724</t>
  </si>
  <si>
    <t>南伊勢町</t>
  </si>
  <si>
    <t>304212</t>
  </si>
  <si>
    <t>245437</t>
  </si>
  <si>
    <t>245615</t>
  </si>
  <si>
    <t>05348</t>
  </si>
  <si>
    <t>07204</t>
  </si>
  <si>
    <t>01647</t>
  </si>
  <si>
    <t>御浜町</t>
  </si>
  <si>
    <t>245623</t>
  </si>
  <si>
    <t>紀宝町</t>
  </si>
  <si>
    <t>鹿児島県伊佐市</t>
  </si>
  <si>
    <t>252018</t>
  </si>
  <si>
    <t>452033</t>
  </si>
  <si>
    <t>滋賀県</t>
  </si>
  <si>
    <t>交付金の区分</t>
    <rPh sb="0" eb="3">
      <t>コウフキン</t>
    </rPh>
    <rPh sb="4" eb="6">
      <t>クブン</t>
    </rPh>
    <phoneticPr fontId="20"/>
  </si>
  <si>
    <t>大津市</t>
  </si>
  <si>
    <t>彦根市</t>
  </si>
  <si>
    <t>雲南市</t>
  </si>
  <si>
    <t>032166</t>
  </si>
  <si>
    <t>252034</t>
  </si>
  <si>
    <t>252077</t>
  </si>
  <si>
    <t>23214</t>
  </si>
  <si>
    <t>守山市</t>
  </si>
  <si>
    <t>豊前市</t>
  </si>
  <si>
    <t>01607</t>
  </si>
  <si>
    <t>403440</t>
  </si>
  <si>
    <t>252085</t>
  </si>
  <si>
    <t>252093</t>
  </si>
  <si>
    <t>473081</t>
  </si>
  <si>
    <t>252107</t>
  </si>
  <si>
    <t>46223</t>
  </si>
  <si>
    <t>野洲市</t>
  </si>
  <si>
    <t>472123</t>
  </si>
  <si>
    <t>252115</t>
  </si>
  <si>
    <t>大阪狭山市</t>
  </si>
  <si>
    <t>室戸市</t>
  </si>
  <si>
    <t>湖南市</t>
  </si>
  <si>
    <t>沖縄県伊平屋村</t>
  </si>
  <si>
    <t>勝央町</t>
  </si>
  <si>
    <t>11221</t>
  </si>
  <si>
    <t>R3</t>
  </si>
  <si>
    <t>高島市</t>
  </si>
  <si>
    <t>徳島県阿南市</t>
  </si>
  <si>
    <t>303411</t>
  </si>
  <si>
    <t>12347</t>
  </si>
  <si>
    <t>東近江市</t>
  </si>
  <si>
    <t>253839</t>
  </si>
  <si>
    <t>253847</t>
  </si>
  <si>
    <t>種類</t>
    <rPh sb="0" eb="2">
      <t>シュルイ</t>
    </rPh>
    <phoneticPr fontId="20"/>
  </si>
  <si>
    <t>254258</t>
  </si>
  <si>
    <t>豊郷町</t>
  </si>
  <si>
    <t>01222</t>
  </si>
  <si>
    <t>東京都江東区</t>
  </si>
  <si>
    <t>12213</t>
  </si>
  <si>
    <t>愛荘町</t>
  </si>
  <si>
    <t>254410</t>
  </si>
  <si>
    <t>田辺市</t>
  </si>
  <si>
    <t>254428</t>
  </si>
  <si>
    <t>254436</t>
  </si>
  <si>
    <t>多賀町</t>
  </si>
  <si>
    <t>261009</t>
  </si>
  <si>
    <t>京都府</t>
  </si>
  <si>
    <t>11100</t>
  </si>
  <si>
    <t>京都市</t>
  </si>
  <si>
    <t>福知山市</t>
  </si>
  <si>
    <t>群馬県伊勢崎市</t>
  </si>
  <si>
    <t>262021</t>
  </si>
  <si>
    <t>神石高原町</t>
  </si>
  <si>
    <t>舞鶴市</t>
  </si>
  <si>
    <t>11206</t>
  </si>
  <si>
    <t>262030</t>
  </si>
  <si>
    <t>20415</t>
  </si>
  <si>
    <t>綾部市</t>
  </si>
  <si>
    <t>382027</t>
  </si>
  <si>
    <t>262048</t>
  </si>
  <si>
    <t>城陽市</t>
  </si>
  <si>
    <t>23208</t>
  </si>
  <si>
    <t>観音寺市</t>
  </si>
  <si>
    <t>262081</t>
  </si>
  <si>
    <t>22100</t>
  </si>
  <si>
    <t>長岡京市</t>
  </si>
  <si>
    <t>八幡市</t>
  </si>
  <si>
    <t>342106</t>
  </si>
  <si>
    <t>07213</t>
  </si>
  <si>
    <t>京田辺市</t>
  </si>
  <si>
    <t>京丹後市</t>
  </si>
  <si>
    <t>R4補正（地）</t>
  </si>
  <si>
    <t>福岡県嘉麻市</t>
  </si>
  <si>
    <t>462225</t>
  </si>
  <si>
    <t>262145</t>
  </si>
  <si>
    <t>大山崎町</t>
  </si>
  <si>
    <t>06361</t>
  </si>
  <si>
    <t>三重県川越町</t>
  </si>
  <si>
    <t>03303</t>
  </si>
  <si>
    <t>263222</t>
  </si>
  <si>
    <t>01486</t>
  </si>
  <si>
    <t>久御山町</t>
  </si>
  <si>
    <t>263648</t>
  </si>
  <si>
    <t>兵庫県明石市</t>
  </si>
  <si>
    <t>笠置町</t>
  </si>
  <si>
    <t>千葉県浦安市</t>
  </si>
  <si>
    <t>263656</t>
  </si>
  <si>
    <t>383864</t>
  </si>
  <si>
    <t>和束町</t>
  </si>
  <si>
    <t>264075</t>
  </si>
  <si>
    <t>HP等への掲載、該当事業所への個別通知</t>
  </si>
  <si>
    <t>264636</t>
  </si>
  <si>
    <t>大任町</t>
  </si>
  <si>
    <t>長崎県松浦市</t>
  </si>
  <si>
    <t>264652</t>
  </si>
  <si>
    <t>470007</t>
  </si>
  <si>
    <t>与謝野町</t>
  </si>
  <si>
    <t>大阪府</t>
  </si>
  <si>
    <t>271403</t>
  </si>
  <si>
    <t>05366</t>
  </si>
  <si>
    <t>堺市</t>
  </si>
  <si>
    <t>272027</t>
  </si>
  <si>
    <t>11245</t>
  </si>
  <si>
    <t>東京都渋谷区</t>
  </si>
  <si>
    <t>築上町</t>
  </si>
  <si>
    <t>埼玉県ふじみ野市</t>
  </si>
  <si>
    <t>19205</t>
  </si>
  <si>
    <t>岸和田市</t>
  </si>
  <si>
    <t>45208</t>
  </si>
  <si>
    <t>15405</t>
  </si>
  <si>
    <t>272035</t>
  </si>
  <si>
    <t>吹田市</t>
  </si>
  <si>
    <t>23342</t>
  </si>
  <si>
    <t>272060</t>
  </si>
  <si>
    <t>飯南町</t>
  </si>
  <si>
    <t>枚方市</t>
  </si>
  <si>
    <t>47357</t>
  </si>
  <si>
    <t>茨木市</t>
  </si>
  <si>
    <t>272124</t>
  </si>
  <si>
    <t>岩手県奥州市</t>
  </si>
  <si>
    <t>八尾市</t>
  </si>
  <si>
    <t>272132</t>
  </si>
  <si>
    <t>334618</t>
  </si>
  <si>
    <t>北海道紋別市</t>
  </si>
  <si>
    <t>泉佐野市</t>
  </si>
  <si>
    <t>272159</t>
  </si>
  <si>
    <t>寝屋川市</t>
  </si>
  <si>
    <t>河内長野市</t>
  </si>
  <si>
    <t>31401</t>
  </si>
  <si>
    <t>粟国村</t>
  </si>
  <si>
    <t>松原市</t>
  </si>
  <si>
    <t>大東市</t>
  </si>
  <si>
    <t>和泉市</t>
  </si>
  <si>
    <t>12228</t>
  </si>
  <si>
    <t>272205</t>
  </si>
  <si>
    <t>事業終期_フラグ</t>
    <rPh sb="0" eb="2">
      <t>ジギョウ</t>
    </rPh>
    <rPh sb="2" eb="4">
      <t>シュウキ</t>
    </rPh>
    <phoneticPr fontId="20"/>
  </si>
  <si>
    <t>長崎県島原市</t>
  </si>
  <si>
    <t>01547</t>
  </si>
  <si>
    <t>箕面市</t>
  </si>
  <si>
    <t>エラー（K列選択漏れ）</t>
    <rPh sb="5" eb="6">
      <t>レツ</t>
    </rPh>
    <rPh sb="6" eb="8">
      <t>センタク</t>
    </rPh>
    <rPh sb="8" eb="9">
      <t>モ</t>
    </rPh>
    <phoneticPr fontId="20"/>
  </si>
  <si>
    <t>272213</t>
  </si>
  <si>
    <t>高知県</t>
  </si>
  <si>
    <t>西米良村</t>
  </si>
  <si>
    <t>甲佐町</t>
  </si>
  <si>
    <t>272221</t>
  </si>
  <si>
    <t>三重県東員町</t>
  </si>
  <si>
    <t>43367</t>
  </si>
  <si>
    <t>羽曳野市</t>
  </si>
  <si>
    <t>47362</t>
  </si>
  <si>
    <t>06365</t>
  </si>
  <si>
    <t>272230</t>
  </si>
  <si>
    <t>埼玉県蓮田市</t>
  </si>
  <si>
    <t>01230</t>
  </si>
  <si>
    <t>門真市</t>
  </si>
  <si>
    <t>293636</t>
  </si>
  <si>
    <t>272248</t>
  </si>
  <si>
    <t>20217</t>
  </si>
  <si>
    <t>01433</t>
  </si>
  <si>
    <t>摂津市</t>
  </si>
  <si>
    <t>京都府向日市</t>
  </si>
  <si>
    <t>272256</t>
  </si>
  <si>
    <t>高石市</t>
  </si>
  <si>
    <t>藤井寺市</t>
  </si>
  <si>
    <t>東大阪市</t>
  </si>
  <si>
    <t>泉南市</t>
  </si>
  <si>
    <t>四條畷市</t>
  </si>
  <si>
    <t>272302</t>
  </si>
  <si>
    <t>05434</t>
  </si>
  <si>
    <t>272311</t>
  </si>
  <si>
    <t>272329</t>
  </si>
  <si>
    <t>阪南市</t>
  </si>
  <si>
    <t>橋本市</t>
  </si>
  <si>
    <t>島本町</t>
  </si>
  <si>
    <t>豊能町</t>
  </si>
  <si>
    <t>04505</t>
  </si>
  <si>
    <t>③-Ⅰ-１．医療提供体制の強化</t>
  </si>
  <si>
    <t>170003</t>
  </si>
  <si>
    <t>273228</t>
  </si>
  <si>
    <t>熊本県芦北町</t>
  </si>
  <si>
    <t>能勢町</t>
  </si>
  <si>
    <t>292087</t>
  </si>
  <si>
    <t>忠岡町</t>
  </si>
  <si>
    <t>273619</t>
  </si>
  <si>
    <t>273627</t>
  </si>
  <si>
    <t>273813</t>
  </si>
  <si>
    <t>筑前町</t>
  </si>
  <si>
    <t>国のR4予算分（交付限度額⑦）</t>
  </si>
  <si>
    <t>273821</t>
  </si>
  <si>
    <t>273830</t>
  </si>
  <si>
    <t>281000</t>
  </si>
  <si>
    <t>千葉県富里市</t>
  </si>
  <si>
    <t>神戸市</t>
  </si>
  <si>
    <t>282014</t>
  </si>
  <si>
    <t>22224</t>
  </si>
  <si>
    <t>01363</t>
  </si>
  <si>
    <t>282022</t>
  </si>
  <si>
    <t>10207</t>
  </si>
  <si>
    <t>徳島県松茂町</t>
  </si>
  <si>
    <t>282031</t>
  </si>
  <si>
    <t>西宮市</t>
  </si>
  <si>
    <t>新潟県小千谷市</t>
  </si>
  <si>
    <t>鳥栖市</t>
  </si>
  <si>
    <t>282057</t>
  </si>
  <si>
    <t>28443</t>
  </si>
  <si>
    <t>赤磐市</t>
  </si>
  <si>
    <t>芦屋市</t>
  </si>
  <si>
    <t>東京都練馬区</t>
  </si>
  <si>
    <t>282073</t>
  </si>
  <si>
    <t>山形県金山町</t>
  </si>
  <si>
    <t>通常分　今回配分予定額
（国のR4予算・交付限度額⑦）</t>
    <rPh sb="0" eb="2">
      <t>ツウジョウ</t>
    </rPh>
    <rPh sb="2" eb="3">
      <t>ブン</t>
    </rPh>
    <rPh sb="4" eb="6">
      <t>コンカイ</t>
    </rPh>
    <rPh sb="6" eb="8">
      <t>ハイブン</t>
    </rPh>
    <rPh sb="8" eb="10">
      <t>ヨテイ</t>
    </rPh>
    <rPh sb="10" eb="11">
      <t>ガク</t>
    </rPh>
    <rPh sb="13" eb="14">
      <t>クニ</t>
    </rPh>
    <rPh sb="17" eb="19">
      <t>ヨサン</t>
    </rPh>
    <rPh sb="20" eb="22">
      <t>コウフ</t>
    </rPh>
    <rPh sb="22" eb="24">
      <t>ゲンド</t>
    </rPh>
    <rPh sb="24" eb="25">
      <t>ガク</t>
    </rPh>
    <phoneticPr fontId="20"/>
  </si>
  <si>
    <t>473251</t>
  </si>
  <si>
    <t>伊丹市</t>
  </si>
  <si>
    <t>282081</t>
  </si>
  <si>
    <t>04501</t>
  </si>
  <si>
    <t>豊岡市</t>
  </si>
  <si>
    <t>282103</t>
  </si>
  <si>
    <t>282120</t>
  </si>
  <si>
    <t>栃木県野木町</t>
  </si>
  <si>
    <t>赤穂市</t>
  </si>
  <si>
    <t>282138</t>
  </si>
  <si>
    <t>454052</t>
  </si>
  <si>
    <t>282146</t>
  </si>
  <si>
    <t>宝塚市</t>
  </si>
  <si>
    <t>453838</t>
  </si>
  <si>
    <t>宮城県七ヶ浜町</t>
  </si>
  <si>
    <t>山形県山辺町</t>
  </si>
  <si>
    <t>282154</t>
  </si>
  <si>
    <t>282162</t>
  </si>
  <si>
    <t>萩市</t>
  </si>
  <si>
    <t>高砂市</t>
  </si>
  <si>
    <t>282171</t>
  </si>
  <si>
    <t>01211</t>
  </si>
  <si>
    <t>川西市</t>
  </si>
  <si>
    <t>小野市</t>
  </si>
  <si>
    <t>三田市</t>
  </si>
  <si>
    <t>福島県矢祭町</t>
  </si>
  <si>
    <t>322075</t>
  </si>
  <si>
    <t>282201</t>
  </si>
  <si>
    <t>加西市</t>
  </si>
  <si>
    <t>京都府与謝野町</t>
  </si>
  <si>
    <t>安来市</t>
  </si>
  <si>
    <t>282219</t>
  </si>
  <si>
    <t>282227</t>
  </si>
  <si>
    <t>292095</t>
  </si>
  <si>
    <t>丹波市</t>
  </si>
  <si>
    <t>南あわじ市</t>
  </si>
  <si>
    <t>282260</t>
  </si>
  <si>
    <t>13114</t>
  </si>
  <si>
    <t>宍粟市</t>
  </si>
  <si>
    <t>282286</t>
  </si>
  <si>
    <t>08224</t>
  </si>
  <si>
    <t>新富町</t>
  </si>
  <si>
    <t>293628</t>
  </si>
  <si>
    <t>加東市</t>
  </si>
  <si>
    <t>22206</t>
  </si>
  <si>
    <t>282294</t>
  </si>
  <si>
    <t>17324</t>
  </si>
  <si>
    <t>06367</t>
  </si>
  <si>
    <t>たつの市</t>
  </si>
  <si>
    <t>多可町</t>
  </si>
  <si>
    <t>472077</t>
  </si>
  <si>
    <t>460001</t>
  </si>
  <si>
    <t>283819</t>
  </si>
  <si>
    <t>28442</t>
  </si>
  <si>
    <t>45442</t>
  </si>
  <si>
    <t>283827</t>
  </si>
  <si>
    <t>20208</t>
  </si>
  <si>
    <t>40214</t>
  </si>
  <si>
    <t>香川県坂出市</t>
  </si>
  <si>
    <t>播磨町</t>
  </si>
  <si>
    <t>384844</t>
  </si>
  <si>
    <t>上富田町</t>
  </si>
  <si>
    <t>284424</t>
  </si>
  <si>
    <t>市川町</t>
  </si>
  <si>
    <t>福崎町</t>
  </si>
  <si>
    <t>R2.12</t>
  </si>
  <si>
    <t>284467</t>
  </si>
  <si>
    <t>上関町</t>
  </si>
  <si>
    <t>商品券の町内利用による単純経済効果
⇒120,000千円（販売総額+プレミア額）</t>
  </si>
  <si>
    <t>284815</t>
  </si>
  <si>
    <t>上郡町</t>
  </si>
  <si>
    <t>06382</t>
  </si>
  <si>
    <t>285013</t>
  </si>
  <si>
    <t>いちき串木野市</t>
  </si>
  <si>
    <t>285854</t>
  </si>
  <si>
    <t>31389</t>
  </si>
  <si>
    <t>香美町</t>
  </si>
  <si>
    <t>09386</t>
  </si>
  <si>
    <t>285862</t>
  </si>
  <si>
    <t>38214</t>
  </si>
  <si>
    <t>教育支援体制整備事業費補助金</t>
    <rPh sb="0" eb="2">
      <t>キョウイク</t>
    </rPh>
    <rPh sb="2" eb="4">
      <t>シエン</t>
    </rPh>
    <rPh sb="4" eb="6">
      <t>タイセイ</t>
    </rPh>
    <rPh sb="6" eb="8">
      <t>セイビ</t>
    </rPh>
    <rPh sb="8" eb="11">
      <t>ジギョウヒ</t>
    </rPh>
    <rPh sb="11" eb="14">
      <t>ホジョキン</t>
    </rPh>
    <phoneticPr fontId="39"/>
  </si>
  <si>
    <t>東かがわ市</t>
  </si>
  <si>
    <t>292010</t>
  </si>
  <si>
    <t>青森県深浦町</t>
  </si>
  <si>
    <t>奈良県</t>
  </si>
  <si>
    <t>342092</t>
  </si>
  <si>
    <t>332101</t>
  </si>
  <si>
    <t>292028</t>
  </si>
  <si>
    <t>292036</t>
  </si>
  <si>
    <t>大和郡山市</t>
  </si>
  <si>
    <t>46524</t>
  </si>
  <si>
    <t>大川市</t>
  </si>
  <si>
    <t>橿原市</t>
  </si>
  <si>
    <t>福岡県太宰府市</t>
  </si>
  <si>
    <t>402061</t>
  </si>
  <si>
    <t>292061</t>
  </si>
  <si>
    <t>桜井市</t>
  </si>
  <si>
    <t>河合町</t>
  </si>
  <si>
    <t>292079</t>
  </si>
  <si>
    <t>石川県内灘町</t>
  </si>
  <si>
    <t>コロナ禍において原油価格・物価高騰等に直面する生活者や事業者に対する支援が選択されているか</t>
    <rPh sb="3" eb="4">
      <t>カ</t>
    </rPh>
    <rPh sb="8" eb="10">
      <t>ゲンユ</t>
    </rPh>
    <rPh sb="10" eb="12">
      <t>カカク</t>
    </rPh>
    <rPh sb="13" eb="15">
      <t>ブッカ</t>
    </rPh>
    <rPh sb="15" eb="17">
      <t>コウトウ</t>
    </rPh>
    <rPh sb="17" eb="18">
      <t>トウ</t>
    </rPh>
    <rPh sb="19" eb="21">
      <t>チョクメン</t>
    </rPh>
    <rPh sb="23" eb="26">
      <t>セイカツシャ</t>
    </rPh>
    <rPh sb="27" eb="30">
      <t>ジギョウシャ</t>
    </rPh>
    <rPh sb="31" eb="32">
      <t>タイ</t>
    </rPh>
    <rPh sb="34" eb="36">
      <t>シエン</t>
    </rPh>
    <rPh sb="37" eb="39">
      <t>センタク</t>
    </rPh>
    <phoneticPr fontId="20"/>
  </si>
  <si>
    <t>申請率１００％</t>
  </si>
  <si>
    <t>御所市</t>
  </si>
  <si>
    <t>香芝市</t>
  </si>
  <si>
    <t>35215</t>
  </si>
  <si>
    <t>北海道滝川市</t>
  </si>
  <si>
    <t>葛城市</t>
  </si>
  <si>
    <t>292125</t>
  </si>
  <si>
    <t>293229</t>
  </si>
  <si>
    <t>山添村</t>
  </si>
  <si>
    <t>29210</t>
  </si>
  <si>
    <t>293423</t>
  </si>
  <si>
    <t>214043</t>
  </si>
  <si>
    <t>斑鳩町</t>
  </si>
  <si>
    <t>三宅町</t>
  </si>
  <si>
    <t>熊本県あさぎり町</t>
  </si>
  <si>
    <t>343684</t>
  </si>
  <si>
    <t>曽爾村</t>
  </si>
  <si>
    <t>01403</t>
  </si>
  <si>
    <t>293865</t>
  </si>
  <si>
    <t>20303</t>
  </si>
  <si>
    <t>434035</t>
  </si>
  <si>
    <t>294021</t>
  </si>
  <si>
    <t>41206</t>
  </si>
  <si>
    <t>473588</t>
  </si>
  <si>
    <t>明日香村</t>
  </si>
  <si>
    <t>長洲町</t>
  </si>
  <si>
    <t>294241</t>
  </si>
  <si>
    <t>上牧町</t>
  </si>
  <si>
    <t>奈良県生駒市</t>
  </si>
  <si>
    <t>02405</t>
  </si>
  <si>
    <t>30000</t>
  </si>
  <si>
    <t>宮城県山元町</t>
  </si>
  <si>
    <t>294250</t>
  </si>
  <si>
    <t>大淀町</t>
  </si>
  <si>
    <t>294438</t>
  </si>
  <si>
    <t>353418</t>
  </si>
  <si>
    <t>新潟県柏崎市</t>
  </si>
  <si>
    <t>46210</t>
  </si>
  <si>
    <t>下市町</t>
  </si>
  <si>
    <t>294446</t>
  </si>
  <si>
    <t>黒滝村</t>
  </si>
  <si>
    <t>北海道滝上町</t>
  </si>
  <si>
    <t>294471</t>
  </si>
  <si>
    <t>46505</t>
  </si>
  <si>
    <t>野迫川村</t>
  </si>
  <si>
    <t>294497</t>
  </si>
  <si>
    <t>鹿児島県徳之島町</t>
  </si>
  <si>
    <t>宮崎県新富町</t>
  </si>
  <si>
    <t>十津川村</t>
  </si>
  <si>
    <t>294519</t>
  </si>
  <si>
    <t>01392</t>
  </si>
  <si>
    <t>長野県阿南町</t>
  </si>
  <si>
    <t>青森県横浜町</t>
  </si>
  <si>
    <t>上北山村</t>
  </si>
  <si>
    <t>愛知県阿久比町</t>
  </si>
  <si>
    <t>東吉野村</t>
  </si>
  <si>
    <t>三重県度会町</t>
  </si>
  <si>
    <t>02424</t>
  </si>
  <si>
    <t>03210</t>
  </si>
  <si>
    <t>302015</t>
  </si>
  <si>
    <t>かつらぎ町</t>
  </si>
  <si>
    <t>和歌山市</t>
  </si>
  <si>
    <t>302023</t>
  </si>
  <si>
    <t>302031</t>
  </si>
  <si>
    <t>有田市</t>
  </si>
  <si>
    <t>302058</t>
  </si>
  <si>
    <t>岩手県宮古市</t>
  </si>
  <si>
    <t>御坊市</t>
  </si>
  <si>
    <t>福島県金山町</t>
  </si>
  <si>
    <t>302074</t>
  </si>
  <si>
    <t>新宮市</t>
  </si>
  <si>
    <t>302082</t>
  </si>
  <si>
    <t>紀美野町</t>
  </si>
  <si>
    <t>01470</t>
  </si>
  <si>
    <t>基金_フラグ</t>
    <rPh sb="0" eb="2">
      <t>キキン</t>
    </rPh>
    <phoneticPr fontId="20"/>
  </si>
  <si>
    <t>10426</t>
  </si>
  <si>
    <t>九度山町</t>
  </si>
  <si>
    <t>45206</t>
  </si>
  <si>
    <t>高野町</t>
  </si>
  <si>
    <t>兵庫県多可町</t>
  </si>
  <si>
    <t>303615</t>
  </si>
  <si>
    <t>津久見市</t>
  </si>
  <si>
    <t>04211</t>
  </si>
  <si>
    <t>鬼北町</t>
  </si>
  <si>
    <t>奥出雲町</t>
  </si>
  <si>
    <t>303623</t>
  </si>
  <si>
    <t>35321</t>
  </si>
  <si>
    <t>広川町</t>
  </si>
  <si>
    <t>303666</t>
  </si>
  <si>
    <t>有田川町</t>
  </si>
  <si>
    <t>30206</t>
  </si>
  <si>
    <t>303836</t>
  </si>
  <si>
    <t>由良町</t>
  </si>
  <si>
    <t>12100</t>
  </si>
  <si>
    <t>303917</t>
  </si>
  <si>
    <t>新型コロナウイルス感染症セーフティネット強化交付金</t>
  </si>
  <si>
    <t>奈良県橿原市</t>
  </si>
  <si>
    <t>36202</t>
  </si>
  <si>
    <t>みなべ町</t>
  </si>
  <si>
    <t>長野県宮田村</t>
  </si>
  <si>
    <t>303925</t>
  </si>
  <si>
    <t>43214</t>
  </si>
  <si>
    <t>日高川町</t>
  </si>
  <si>
    <t>白浜町</t>
  </si>
  <si>
    <t>岐阜県揖斐川町</t>
  </si>
  <si>
    <t>304042</t>
  </si>
  <si>
    <t>梼原町</t>
  </si>
  <si>
    <t>すさみ町</t>
  </si>
  <si>
    <t>304221</t>
  </si>
  <si>
    <t>27205</t>
  </si>
  <si>
    <t>太地町</t>
  </si>
  <si>
    <t>382043</t>
  </si>
  <si>
    <t>304271</t>
  </si>
  <si>
    <t>直方市</t>
  </si>
  <si>
    <t>北山村</t>
  </si>
  <si>
    <t>串本町</t>
  </si>
  <si>
    <t>312011</t>
  </si>
  <si>
    <t>宮城県利府町</t>
  </si>
  <si>
    <t>鳥取県</t>
  </si>
  <si>
    <t>屋久島町</t>
  </si>
  <si>
    <t>米子市</t>
  </si>
  <si>
    <t>312037</t>
  </si>
  <si>
    <t>倉吉市</t>
  </si>
  <si>
    <t>465291</t>
  </si>
  <si>
    <t>325287</t>
  </si>
  <si>
    <t>434442</t>
  </si>
  <si>
    <t>40343</t>
  </si>
  <si>
    <t>23361</t>
  </si>
  <si>
    <t>312045</t>
  </si>
  <si>
    <t>境港市</t>
  </si>
  <si>
    <t>南阿蘇村</t>
  </si>
  <si>
    <t>313025</t>
  </si>
  <si>
    <t>01562</t>
  </si>
  <si>
    <t>長野県大鹿村</t>
  </si>
  <si>
    <t>422037</t>
  </si>
  <si>
    <t>岩美町</t>
  </si>
  <si>
    <t>①コロナ禍において、密を避けるため、夜間等に時間をずらしてウォーキングするニーズが増えており、水銀灯をLED灯に変更することで、場内を明るくし夜間でも感染防止のため距離を保ち安全に通行できるよう安心感のある環境を整備する。
②水銀灯からLED照明への改修費
③大刀洗公園　N=64箇所
　 大堰公園N=5箇所
　 桜づつみ公園N=4箇所　2,621,300円
④大刀洗公園、大堰公園、さくらづつみ公園利用者</t>
  </si>
  <si>
    <t>香川県三豊市</t>
  </si>
  <si>
    <t>313254</t>
  </si>
  <si>
    <t>313289</t>
  </si>
  <si>
    <t>八頭町</t>
  </si>
  <si>
    <t>313645</t>
  </si>
  <si>
    <t>佐那河内村</t>
  </si>
  <si>
    <t>和歌山県古座川町</t>
  </si>
  <si>
    <t>313700</t>
  </si>
  <si>
    <t>40231</t>
  </si>
  <si>
    <t>313718</t>
  </si>
  <si>
    <t>琴浦町</t>
  </si>
  <si>
    <t>浜田市</t>
  </si>
  <si>
    <t>313726</t>
  </si>
  <si>
    <t>北栄町</t>
  </si>
  <si>
    <t>313840</t>
  </si>
  <si>
    <t>日吉津村</t>
  </si>
  <si>
    <t>313866</t>
  </si>
  <si>
    <t>313904</t>
  </si>
  <si>
    <t>01429</t>
  </si>
  <si>
    <t>伯耆町</t>
  </si>
  <si>
    <t>15586</t>
  </si>
  <si>
    <t>日南町</t>
  </si>
  <si>
    <t>笠岡市</t>
  </si>
  <si>
    <t>314030</t>
  </si>
  <si>
    <t>374067</t>
  </si>
  <si>
    <t>北海道月形町</t>
  </si>
  <si>
    <t>江府町</t>
  </si>
  <si>
    <t>松江市</t>
  </si>
  <si>
    <t>広島県江田島市</t>
  </si>
  <si>
    <t>462179</t>
  </si>
  <si>
    <t>出雲市</t>
  </si>
  <si>
    <t>兵庫県稲美町</t>
  </si>
  <si>
    <t>埼玉県飯能市</t>
  </si>
  <si>
    <t>322041</t>
  </si>
  <si>
    <t>43000</t>
  </si>
  <si>
    <t>322059</t>
  </si>
  <si>
    <t>大田市</t>
  </si>
  <si>
    <t>413453</t>
  </si>
  <si>
    <t>江津市</t>
  </si>
  <si>
    <t>日出町</t>
  </si>
  <si>
    <t>323438</t>
  </si>
  <si>
    <t>323861</t>
  </si>
  <si>
    <t>川本町</t>
  </si>
  <si>
    <t>エラー（交付限度額記載不備）</t>
    <rPh sb="4" eb="6">
      <t>コウフ</t>
    </rPh>
    <rPh sb="6" eb="8">
      <t>ゲンド</t>
    </rPh>
    <rPh sb="8" eb="9">
      <t>ガク</t>
    </rPh>
    <phoneticPr fontId="20"/>
  </si>
  <si>
    <t>山梨県富士川町</t>
  </si>
  <si>
    <t>325015</t>
  </si>
  <si>
    <t>津和野町</t>
  </si>
  <si>
    <t>473065</t>
  </si>
  <si>
    <t>福島県塙町</t>
  </si>
  <si>
    <t>325058</t>
  </si>
  <si>
    <t>吉賀町</t>
  </si>
  <si>
    <t>益城町</t>
  </si>
  <si>
    <t>01216</t>
  </si>
  <si>
    <t>35213</t>
  </si>
  <si>
    <t>33663</t>
  </si>
  <si>
    <t>325261</t>
  </si>
  <si>
    <t>岡山県</t>
  </si>
  <si>
    <t>香川県</t>
  </si>
  <si>
    <t>332020</t>
  </si>
  <si>
    <t>332038</t>
  </si>
  <si>
    <t>玉野市</t>
  </si>
  <si>
    <t>332054</t>
  </si>
  <si>
    <t>43424</t>
  </si>
  <si>
    <t>332071</t>
  </si>
  <si>
    <t>国産農産物生産基盤強化等対策地方公共団体事業費補助金</t>
  </si>
  <si>
    <t>事業始期_補助</t>
    <rPh sb="0" eb="2">
      <t>ジギョウ</t>
    </rPh>
    <rPh sb="2" eb="4">
      <t>シキ</t>
    </rPh>
    <rPh sb="5" eb="7">
      <t>ホジョ</t>
    </rPh>
    <phoneticPr fontId="20"/>
  </si>
  <si>
    <t>岩手県金ケ崎町</t>
  </si>
  <si>
    <t>332097</t>
  </si>
  <si>
    <t>高梁市</t>
  </si>
  <si>
    <t>新見市</t>
  </si>
  <si>
    <t>332119</t>
  </si>
  <si>
    <t>備前市</t>
  </si>
  <si>
    <t>38207</t>
  </si>
  <si>
    <t>332127</t>
  </si>
  <si>
    <t>宮若市</t>
  </si>
  <si>
    <t>エラー（AF列記載漏れ）</t>
    <rPh sb="6" eb="7">
      <t>レツ</t>
    </rPh>
    <rPh sb="7" eb="9">
      <t>キサイ</t>
    </rPh>
    <rPh sb="9" eb="10">
      <t>モ</t>
    </rPh>
    <phoneticPr fontId="20"/>
  </si>
  <si>
    <t>332135</t>
  </si>
  <si>
    <t>332143</t>
  </si>
  <si>
    <t>332151</t>
  </si>
  <si>
    <t>32205</t>
  </si>
  <si>
    <t>434434</t>
  </si>
  <si>
    <t>美作市</t>
  </si>
  <si>
    <t>和気町</t>
  </si>
  <si>
    <t>岐阜県恵那市</t>
  </si>
  <si>
    <t>13421</t>
  </si>
  <si>
    <t>10210</t>
  </si>
  <si>
    <t>北海道浦河町</t>
  </si>
  <si>
    <t>早島町</t>
  </si>
  <si>
    <t>334456</t>
  </si>
  <si>
    <t>里庄町</t>
  </si>
  <si>
    <t>335860</t>
  </si>
  <si>
    <t>滋賀県甲良町</t>
  </si>
  <si>
    <t>新庄村</t>
  </si>
  <si>
    <t>336068</t>
  </si>
  <si>
    <t>23210</t>
  </si>
  <si>
    <t>鏡野町</t>
  </si>
  <si>
    <t>336432</t>
  </si>
  <si>
    <t>西粟倉村</t>
  </si>
  <si>
    <t>406058</t>
  </si>
  <si>
    <t>336637</t>
  </si>
  <si>
    <t>336661</t>
  </si>
  <si>
    <t>336815</t>
  </si>
  <si>
    <t>35341</t>
  </si>
  <si>
    <t>吉備中央町</t>
  </si>
  <si>
    <t>341002</t>
  </si>
  <si>
    <t>広島県</t>
  </si>
  <si>
    <t>広島市</t>
  </si>
  <si>
    <t>09213</t>
  </si>
  <si>
    <t>呉市</t>
  </si>
  <si>
    <t>桂川町</t>
  </si>
  <si>
    <t>山陽小野田市</t>
  </si>
  <si>
    <t>394246</t>
  </si>
  <si>
    <t>342033</t>
  </si>
  <si>
    <t>352012</t>
  </si>
  <si>
    <t>342050</t>
  </si>
  <si>
    <t>尾道市</t>
  </si>
  <si>
    <t>342076</t>
  </si>
  <si>
    <t>大分県大分市</t>
  </si>
  <si>
    <t>嘉島町</t>
  </si>
  <si>
    <t>福山市</t>
  </si>
  <si>
    <t>三次市</t>
  </si>
  <si>
    <t>東広島市</t>
  </si>
  <si>
    <t>安芸高田市</t>
  </si>
  <si>
    <t>江田島市</t>
  </si>
  <si>
    <t>44341</t>
  </si>
  <si>
    <t>11235</t>
  </si>
  <si>
    <t>府中町</t>
  </si>
  <si>
    <t>福井県勝山市</t>
  </si>
  <si>
    <t>343048</t>
  </si>
  <si>
    <t>01639</t>
  </si>
  <si>
    <t>北海道天塩町</t>
  </si>
  <si>
    <t>海田町</t>
  </si>
  <si>
    <t>熊野町</t>
  </si>
  <si>
    <t>343099</t>
  </si>
  <si>
    <t>坂町</t>
  </si>
  <si>
    <t>343692</t>
  </si>
  <si>
    <t>千葉県睦沢町</t>
  </si>
  <si>
    <t>北広島町</t>
  </si>
  <si>
    <t>32202</t>
  </si>
  <si>
    <t>大崎上島町</t>
  </si>
  <si>
    <t>344621</t>
  </si>
  <si>
    <t>01234</t>
  </si>
  <si>
    <t>世羅町</t>
  </si>
  <si>
    <t>18206</t>
  </si>
  <si>
    <t>345458</t>
  </si>
  <si>
    <t>宇部市</t>
  </si>
  <si>
    <t>352039</t>
  </si>
  <si>
    <t>長野県松川村</t>
  </si>
  <si>
    <t>352047</t>
  </si>
  <si>
    <t>352063</t>
  </si>
  <si>
    <t>352071</t>
  </si>
  <si>
    <t>13307</t>
  </si>
  <si>
    <t>442127</t>
  </si>
  <si>
    <t>下松市</t>
  </si>
  <si>
    <t>19204</t>
  </si>
  <si>
    <t>352080</t>
  </si>
  <si>
    <t>17000</t>
  </si>
  <si>
    <t>373877</t>
  </si>
  <si>
    <t>岩国市</t>
  </si>
  <si>
    <t>34211</t>
  </si>
  <si>
    <t>光市</t>
  </si>
  <si>
    <t>352110</t>
  </si>
  <si>
    <t>茨城県潮来市</t>
  </si>
  <si>
    <t>柳井市</t>
  </si>
  <si>
    <t>352136</t>
  </si>
  <si>
    <t>352161</t>
  </si>
  <si>
    <t>353434</t>
  </si>
  <si>
    <t>353442</t>
  </si>
  <si>
    <t>465011</t>
  </si>
  <si>
    <t>20220</t>
  </si>
  <si>
    <t>平生町</t>
  </si>
  <si>
    <t>対象外経費に臨時交付金を充当していない</t>
  </si>
  <si>
    <t>44202</t>
  </si>
  <si>
    <t>阿武町</t>
  </si>
  <si>
    <t>東京都清瀬市</t>
  </si>
  <si>
    <t>362018</t>
  </si>
  <si>
    <t>畜産農業経営安定緊急対策事業補助金</t>
  </si>
  <si>
    <t>大阪府藤井寺市</t>
  </si>
  <si>
    <t>362034</t>
  </si>
  <si>
    <t>04404</t>
  </si>
  <si>
    <t>島根県美郷町</t>
  </si>
  <si>
    <t>07447</t>
  </si>
  <si>
    <t>37201</t>
  </si>
  <si>
    <t>362042</t>
  </si>
  <si>
    <t>362051</t>
  </si>
  <si>
    <t>京都府京都市</t>
  </si>
  <si>
    <t>362069</t>
  </si>
  <si>
    <t>国のR4予算分(R4.9.20)（交付限度額⑥）</t>
    <rPh sb="0" eb="1">
      <t>クニ</t>
    </rPh>
    <rPh sb="4" eb="6">
      <t>ヨサン</t>
    </rPh>
    <rPh sb="6" eb="7">
      <t>ブン</t>
    </rPh>
    <rPh sb="17" eb="19">
      <t>コウフ</t>
    </rPh>
    <rPh sb="19" eb="21">
      <t>ゲンド</t>
    </rPh>
    <rPh sb="21" eb="22">
      <t>ガク</t>
    </rPh>
    <phoneticPr fontId="20"/>
  </si>
  <si>
    <t>阿波市</t>
  </si>
  <si>
    <t>362077</t>
  </si>
  <si>
    <t>美馬市</t>
  </si>
  <si>
    <t>363022</t>
  </si>
  <si>
    <t>さぬき市</t>
  </si>
  <si>
    <t>363413</t>
  </si>
  <si>
    <t>那賀町</t>
  </si>
  <si>
    <t>牟岐町</t>
  </si>
  <si>
    <t>02411</t>
  </si>
  <si>
    <t>美波町</t>
  </si>
  <si>
    <t>402117</t>
  </si>
  <si>
    <t>10524</t>
  </si>
  <si>
    <t>海陽町</t>
  </si>
  <si>
    <t>北島町</t>
  </si>
  <si>
    <t>福島県天栄村</t>
  </si>
  <si>
    <t>364037</t>
  </si>
  <si>
    <t>藍住町</t>
  </si>
  <si>
    <t>東京都福生市</t>
  </si>
  <si>
    <t>443221</t>
  </si>
  <si>
    <t>01559</t>
  </si>
  <si>
    <t>令和４年度　新型コロナウイルス感染症対応地方創生臨時交付金実施計画【基金調べ】</t>
    <rPh sb="0" eb="2">
      <t>レイワ</t>
    </rPh>
    <rPh sb="3" eb="5">
      <t>ネンド</t>
    </rPh>
    <rPh sb="6" eb="8">
      <t>シンガタ</t>
    </rPh>
    <rPh sb="15" eb="18">
      <t>カンセンショウ</t>
    </rPh>
    <rPh sb="18" eb="20">
      <t>タイオウ</t>
    </rPh>
    <rPh sb="20" eb="22">
      <t>チホウ</t>
    </rPh>
    <rPh sb="22" eb="24">
      <t>ソウセイ</t>
    </rPh>
    <rPh sb="24" eb="26">
      <t>リンジ</t>
    </rPh>
    <rPh sb="26" eb="29">
      <t>コウフキン</t>
    </rPh>
    <rPh sb="29" eb="31">
      <t>ジッシ</t>
    </rPh>
    <rPh sb="31" eb="33">
      <t>ケイカク</t>
    </rPh>
    <phoneticPr fontId="20"/>
  </si>
  <si>
    <t>364045</t>
  </si>
  <si>
    <t>高知県佐川町</t>
  </si>
  <si>
    <t>364894</t>
  </si>
  <si>
    <t>372013</t>
  </si>
  <si>
    <t>高松市</t>
  </si>
  <si>
    <t>36341</t>
  </si>
  <si>
    <t>坂出市</t>
  </si>
  <si>
    <t>372048</t>
  </si>
  <si>
    <t>30383</t>
  </si>
  <si>
    <t>善通寺市</t>
  </si>
  <si>
    <t>13123</t>
  </si>
  <si>
    <t>372056</t>
  </si>
  <si>
    <t>372064</t>
  </si>
  <si>
    <t>01484</t>
  </si>
  <si>
    <t>372072</t>
  </si>
  <si>
    <t>372081</t>
  </si>
  <si>
    <t>山梨県甲斐市</t>
  </si>
  <si>
    <t>373249</t>
  </si>
  <si>
    <t>三木町</t>
  </si>
  <si>
    <t>373648</t>
  </si>
  <si>
    <t>南島原市</t>
  </si>
  <si>
    <t>直島町</t>
  </si>
  <si>
    <t>宇多津町</t>
  </si>
  <si>
    <t>綾川町</t>
  </si>
  <si>
    <t>大阪府岬町</t>
  </si>
  <si>
    <t>埼玉県長瀞町</t>
  </si>
  <si>
    <t>琴平町</t>
  </si>
  <si>
    <t>382019</t>
  </si>
  <si>
    <t>406040</t>
  </si>
  <si>
    <t>松山市</t>
  </si>
  <si>
    <t>宇和島市</t>
  </si>
  <si>
    <t>八幡浜市</t>
  </si>
  <si>
    <t>新居浜市</t>
  </si>
  <si>
    <t>382060</t>
  </si>
  <si>
    <t>延岡市</t>
  </si>
  <si>
    <t>07303</t>
  </si>
  <si>
    <t>西条市</t>
  </si>
  <si>
    <t>382078</t>
  </si>
  <si>
    <t>大洲市</t>
  </si>
  <si>
    <t>文部科学省</t>
    <rPh sb="0" eb="2">
      <t>モンブ</t>
    </rPh>
    <rPh sb="2" eb="5">
      <t>カガクショウ</t>
    </rPh>
    <phoneticPr fontId="20"/>
  </si>
  <si>
    <t>382132</t>
  </si>
  <si>
    <t>和歌山県北山村</t>
  </si>
  <si>
    <t>382141</t>
  </si>
  <si>
    <t>茨城県日立市</t>
  </si>
  <si>
    <t>382159</t>
  </si>
  <si>
    <t>383562</t>
  </si>
  <si>
    <t>久万高原町</t>
  </si>
  <si>
    <t>内子町</t>
  </si>
  <si>
    <t>06401</t>
  </si>
  <si>
    <t>上天草市</t>
  </si>
  <si>
    <t>伊方町</t>
  </si>
  <si>
    <t>402206</t>
  </si>
  <si>
    <t>大阪府摂津市</t>
  </si>
  <si>
    <t>松野町</t>
  </si>
  <si>
    <t>高知市</t>
  </si>
  <si>
    <t>群馬県東吾妻町</t>
  </si>
  <si>
    <t>392022</t>
  </si>
  <si>
    <t>39211</t>
  </si>
  <si>
    <t>33461</t>
  </si>
  <si>
    <t>392031</t>
  </si>
  <si>
    <t>霧島市</t>
  </si>
  <si>
    <t>392049</t>
  </si>
  <si>
    <t>東京都八丈町</t>
  </si>
  <si>
    <t>須崎市</t>
  </si>
  <si>
    <t>熊本県御船町</t>
  </si>
  <si>
    <t>392081</t>
  </si>
  <si>
    <t>424111</t>
  </si>
  <si>
    <t>沖縄県</t>
  </si>
  <si>
    <t>392090</t>
  </si>
  <si>
    <t>R5.2</t>
  </si>
  <si>
    <t>392103</t>
  </si>
  <si>
    <t>四万十市</t>
  </si>
  <si>
    <t>香南市</t>
  </si>
  <si>
    <t>392120</t>
  </si>
  <si>
    <t>香美市</t>
  </si>
  <si>
    <t>大阪府泉大津市</t>
  </si>
  <si>
    <t>393011</t>
  </si>
  <si>
    <t>奈半利町</t>
  </si>
  <si>
    <t>岡山県備前市</t>
  </si>
  <si>
    <t>43447</t>
  </si>
  <si>
    <t>15206</t>
  </si>
  <si>
    <t>393045</t>
  </si>
  <si>
    <t>17463</t>
  </si>
  <si>
    <t>馬路村</t>
  </si>
  <si>
    <t>393070</t>
  </si>
  <si>
    <t>02210</t>
  </si>
  <si>
    <t>奈良県田原本町</t>
  </si>
  <si>
    <t>岐阜県富加町</t>
  </si>
  <si>
    <t>芸西村</t>
  </si>
  <si>
    <t>北海道沼田町</t>
  </si>
  <si>
    <t>01662</t>
  </si>
  <si>
    <t>393410</t>
  </si>
  <si>
    <t>福島県玉川村</t>
  </si>
  <si>
    <t>本山町</t>
  </si>
  <si>
    <t>04341</t>
  </si>
  <si>
    <t>大豊町</t>
  </si>
  <si>
    <t>03483</t>
  </si>
  <si>
    <t>393631</t>
  </si>
  <si>
    <t>福島県浅川町</t>
  </si>
  <si>
    <t>01402</t>
  </si>
  <si>
    <t>393860</t>
  </si>
  <si>
    <t>29000</t>
  </si>
  <si>
    <t>472085</t>
  </si>
  <si>
    <t>393878</t>
  </si>
  <si>
    <t>23230</t>
  </si>
  <si>
    <t>仁淀川町</t>
  </si>
  <si>
    <t>04207</t>
  </si>
  <si>
    <t>394017</t>
  </si>
  <si>
    <t>福島県矢吹町</t>
  </si>
  <si>
    <t>中土佐町</t>
  </si>
  <si>
    <t>五木村</t>
  </si>
  <si>
    <t>越知町</t>
  </si>
  <si>
    <t>高知県田野町</t>
  </si>
  <si>
    <t>13119</t>
  </si>
  <si>
    <t>394050</t>
  </si>
  <si>
    <t>日高村</t>
  </si>
  <si>
    <t>事業始期_通常</t>
    <rPh sb="0" eb="2">
      <t>ジギョウ</t>
    </rPh>
    <rPh sb="2" eb="4">
      <t>シキ</t>
    </rPh>
    <rPh sb="5" eb="7">
      <t>ツウジョウ</t>
    </rPh>
    <phoneticPr fontId="20"/>
  </si>
  <si>
    <t>394114</t>
  </si>
  <si>
    <t>徳島県小松島市</t>
  </si>
  <si>
    <t>津野町</t>
  </si>
  <si>
    <t>11327</t>
  </si>
  <si>
    <t>394289</t>
  </si>
  <si>
    <t>北九州市</t>
  </si>
  <si>
    <t>黒潮町</t>
  </si>
  <si>
    <t>福岡県</t>
  </si>
  <si>
    <t>402028</t>
  </si>
  <si>
    <t>204811</t>
  </si>
  <si>
    <t>45201</t>
  </si>
  <si>
    <t>大牟田市</t>
  </si>
  <si>
    <t>R2予備費（地）</t>
    <rPh sb="2" eb="5">
      <t>ヨビヒ</t>
    </rPh>
    <rPh sb="6" eb="7">
      <t>チ</t>
    </rPh>
    <phoneticPr fontId="20"/>
  </si>
  <si>
    <t>402044</t>
  </si>
  <si>
    <t>飯塚市</t>
  </si>
  <si>
    <t>473111</t>
  </si>
  <si>
    <t>06403</t>
  </si>
  <si>
    <t>佐賀県江北町</t>
  </si>
  <si>
    <t>田川市</t>
  </si>
  <si>
    <t>402079</t>
  </si>
  <si>
    <t>01693</t>
  </si>
  <si>
    <t>福島県磐梯町</t>
  </si>
  <si>
    <t>46533</t>
  </si>
  <si>
    <t>17407</t>
  </si>
  <si>
    <t>柳川市</t>
  </si>
  <si>
    <t>茨城県桜川市</t>
  </si>
  <si>
    <t>402133</t>
  </si>
  <si>
    <t>402141</t>
  </si>
  <si>
    <t>中間市</t>
  </si>
  <si>
    <t>402168</t>
  </si>
  <si>
    <t>愛知県豊山町</t>
  </si>
  <si>
    <t>28224</t>
  </si>
  <si>
    <t>小郡市</t>
  </si>
  <si>
    <t>454214</t>
  </si>
  <si>
    <t>402176</t>
  </si>
  <si>
    <t>春日市</t>
  </si>
  <si>
    <t>402249</t>
  </si>
  <si>
    <t>うきは市</t>
  </si>
  <si>
    <t>熊本県水俣市</t>
  </si>
  <si>
    <t>秋田県仙北市</t>
  </si>
  <si>
    <t>402265</t>
  </si>
  <si>
    <t>通常交付金</t>
  </si>
  <si>
    <t>嘉麻市</t>
  </si>
  <si>
    <t>402281</t>
  </si>
  <si>
    <t>朝倉市</t>
  </si>
  <si>
    <t>滋賀県愛荘町</t>
  </si>
  <si>
    <t>402290</t>
  </si>
  <si>
    <t>みやま市</t>
  </si>
  <si>
    <t>402303</t>
  </si>
  <si>
    <t>湯前町</t>
  </si>
  <si>
    <t>01667</t>
  </si>
  <si>
    <t>糸島市</t>
  </si>
  <si>
    <t>403415</t>
  </si>
  <si>
    <t>和泊町</t>
  </si>
  <si>
    <t>宇美町</t>
  </si>
  <si>
    <t>福井県鯖江市</t>
  </si>
  <si>
    <t>北海道占冠村</t>
  </si>
  <si>
    <t>20321</t>
  </si>
  <si>
    <t>志免町</t>
  </si>
  <si>
    <t>須恵町</t>
  </si>
  <si>
    <t>403458</t>
  </si>
  <si>
    <t>新宮町</t>
  </si>
  <si>
    <t>三重県松阪市</t>
  </si>
  <si>
    <t>403482</t>
  </si>
  <si>
    <t>沖縄市</t>
  </si>
  <si>
    <t>粕屋町</t>
  </si>
  <si>
    <t>10201</t>
  </si>
  <si>
    <t>芦屋町</t>
  </si>
  <si>
    <t>静岡県河津町</t>
  </si>
  <si>
    <t>403822</t>
  </si>
  <si>
    <t>403849</t>
  </si>
  <si>
    <t>404012</t>
  </si>
  <si>
    <t>34214</t>
  </si>
  <si>
    <t>404021</t>
  </si>
  <si>
    <t>01635</t>
  </si>
  <si>
    <t>鞍手町</t>
  </si>
  <si>
    <t>404217</t>
  </si>
  <si>
    <t>404471</t>
  </si>
  <si>
    <t>17386</t>
  </si>
  <si>
    <t>東峰村</t>
  </si>
  <si>
    <t>405035</t>
  </si>
  <si>
    <t>40625</t>
  </si>
  <si>
    <t>大刀洗町</t>
  </si>
  <si>
    <t>405221</t>
  </si>
  <si>
    <t>茨城県取手市</t>
  </si>
  <si>
    <t>大木町</t>
  </si>
  <si>
    <t>通常分
既配分額（国のR４予算・交付限度額⑦）</t>
    <rPh sb="0" eb="2">
      <t>ツウジョウ</t>
    </rPh>
    <rPh sb="2" eb="3">
      <t>ブン</t>
    </rPh>
    <rPh sb="4" eb="5">
      <t>キ</t>
    </rPh>
    <rPh sb="5" eb="7">
      <t>ハイブン</t>
    </rPh>
    <rPh sb="7" eb="8">
      <t>ガク</t>
    </rPh>
    <rPh sb="9" eb="10">
      <t>クニ</t>
    </rPh>
    <rPh sb="13" eb="15">
      <t>ヨサン</t>
    </rPh>
    <rPh sb="16" eb="18">
      <t>コウフ</t>
    </rPh>
    <rPh sb="18" eb="20">
      <t>ゲンド</t>
    </rPh>
    <rPh sb="20" eb="21">
      <t>ガク</t>
    </rPh>
    <phoneticPr fontId="20"/>
  </si>
  <si>
    <t>添田町</t>
  </si>
  <si>
    <t>糸田町</t>
  </si>
  <si>
    <t>35210</t>
  </si>
  <si>
    <t>29201</t>
  </si>
  <si>
    <t>406091</t>
  </si>
  <si>
    <t>那覇市</t>
  </si>
  <si>
    <t>赤村</t>
  </si>
  <si>
    <t>406104</t>
  </si>
  <si>
    <t>12205</t>
  </si>
  <si>
    <t>406252</t>
  </si>
  <si>
    <t>千葉県一宮町</t>
  </si>
  <si>
    <t>みやこ町</t>
  </si>
  <si>
    <t>406422</t>
  </si>
  <si>
    <t>門川町</t>
  </si>
  <si>
    <t>上毛町</t>
  </si>
  <si>
    <t>40211</t>
  </si>
  <si>
    <t>412015</t>
  </si>
  <si>
    <t>佐賀県</t>
  </si>
  <si>
    <t>茨城県北茨城市</t>
  </si>
  <si>
    <t>佐賀市</t>
  </si>
  <si>
    <t>412023</t>
  </si>
  <si>
    <t>唐津市</t>
  </si>
  <si>
    <t>和歌山県日高町</t>
  </si>
  <si>
    <t>43425</t>
  </si>
  <si>
    <t>412031</t>
  </si>
  <si>
    <t>412040</t>
  </si>
  <si>
    <t>多久市</t>
  </si>
  <si>
    <t>伊万里市</t>
  </si>
  <si>
    <t>412066</t>
  </si>
  <si>
    <t>山梨県南アルプス市</t>
  </si>
  <si>
    <t>27220</t>
  </si>
  <si>
    <t>武雄市</t>
  </si>
  <si>
    <t>43442</t>
  </si>
  <si>
    <t>鹿島市</t>
  </si>
  <si>
    <t>高知県四万十市</t>
  </si>
  <si>
    <t>小城市</t>
  </si>
  <si>
    <t>事業の終期が事業の始期より前に設定されていないか</t>
    <rPh sb="6" eb="8">
      <t>ジギョウ</t>
    </rPh>
    <rPh sb="9" eb="11">
      <t>シキ</t>
    </rPh>
    <rPh sb="13" eb="14">
      <t>マエ</t>
    </rPh>
    <rPh sb="15" eb="17">
      <t>セッテイ</t>
    </rPh>
    <phoneticPr fontId="20"/>
  </si>
  <si>
    <t>413461</t>
  </si>
  <si>
    <t>414239</t>
  </si>
  <si>
    <t>414247</t>
  </si>
  <si>
    <t>35502</t>
  </si>
  <si>
    <t>422088</t>
  </si>
  <si>
    <t>江北町</t>
  </si>
  <si>
    <t>414255</t>
  </si>
  <si>
    <t>414417</t>
  </si>
  <si>
    <t>愛媛県西予市</t>
  </si>
  <si>
    <t>20210</t>
  </si>
  <si>
    <t>長崎県</t>
  </si>
  <si>
    <t>422029</t>
  </si>
  <si>
    <t>島原市</t>
  </si>
  <si>
    <t>26213</t>
  </si>
  <si>
    <t>諫早市</t>
  </si>
  <si>
    <t>16204</t>
  </si>
  <si>
    <t>大村市</t>
  </si>
  <si>
    <t>松浦市</t>
  </si>
  <si>
    <t>対馬市</t>
  </si>
  <si>
    <t>422118</t>
  </si>
  <si>
    <t>諸塚村</t>
  </si>
  <si>
    <t>422126</t>
  </si>
  <si>
    <t>422134</t>
  </si>
  <si>
    <t>農林水産大臣</t>
    <rPh sb="0" eb="2">
      <t>ノウリン</t>
    </rPh>
    <rPh sb="2" eb="4">
      <t>スイサン</t>
    </rPh>
    <rPh sb="4" eb="6">
      <t>ダイジン</t>
    </rPh>
    <phoneticPr fontId="40"/>
  </si>
  <si>
    <t>423076</t>
  </si>
  <si>
    <t>25210</t>
  </si>
  <si>
    <t>長与町</t>
  </si>
  <si>
    <t>423084</t>
  </si>
  <si>
    <t>時津町</t>
  </si>
  <si>
    <t>444618</t>
  </si>
  <si>
    <t>423211</t>
  </si>
  <si>
    <t>新潟県長岡市</t>
  </si>
  <si>
    <t>川棚町</t>
  </si>
  <si>
    <t>433691</t>
  </si>
  <si>
    <t>423238</t>
  </si>
  <si>
    <t>波佐見町</t>
  </si>
  <si>
    <t>豊見城市</t>
  </si>
  <si>
    <t>01346</t>
  </si>
  <si>
    <t>07405</t>
  </si>
  <si>
    <t>小値賀町</t>
  </si>
  <si>
    <t>佐々町</t>
  </si>
  <si>
    <t>熊本県湯前町</t>
  </si>
  <si>
    <t>新上五島町</t>
  </si>
  <si>
    <t>対象車両785台の95％以上(746台)の補助
＝14,920,000円以上</t>
  </si>
  <si>
    <t>431001</t>
  </si>
  <si>
    <t>442054</t>
  </si>
  <si>
    <t>熊本県</t>
  </si>
  <si>
    <t>432024</t>
  </si>
  <si>
    <t>八代市</t>
  </si>
  <si>
    <t>01427</t>
  </si>
  <si>
    <t>432032</t>
  </si>
  <si>
    <t>奈良県大和高田市</t>
  </si>
  <si>
    <t>茨城県土浦市</t>
  </si>
  <si>
    <t>人吉市</t>
  </si>
  <si>
    <t>鹿児島県肝付町</t>
  </si>
  <si>
    <t>432067</t>
  </si>
  <si>
    <t>長野県小諸市</t>
  </si>
  <si>
    <t>玉名市</t>
  </si>
  <si>
    <t>01225</t>
  </si>
  <si>
    <t>40219</t>
  </si>
  <si>
    <t>432083</t>
  </si>
  <si>
    <t>21401</t>
  </si>
  <si>
    <t>04581</t>
  </si>
  <si>
    <t>432105</t>
  </si>
  <si>
    <t>菊池市</t>
  </si>
  <si>
    <t>交付金の区分_その他</t>
    <rPh sb="0" eb="3">
      <t>コウフキン</t>
    </rPh>
    <rPh sb="4" eb="6">
      <t>クブン</t>
    </rPh>
    <rPh sb="9" eb="10">
      <t>タ</t>
    </rPh>
    <phoneticPr fontId="20"/>
  </si>
  <si>
    <t>432113</t>
  </si>
  <si>
    <t>24203</t>
  </si>
  <si>
    <t>宇土市</t>
  </si>
  <si>
    <t>432121</t>
  </si>
  <si>
    <t>宇城市</t>
  </si>
  <si>
    <t>R4.1</t>
  </si>
  <si>
    <t>02362</t>
  </si>
  <si>
    <t>432156</t>
  </si>
  <si>
    <t>34545</t>
  </si>
  <si>
    <t>16206</t>
  </si>
  <si>
    <t>天草市</t>
  </si>
  <si>
    <t>432164</t>
  </si>
  <si>
    <t>玉東町</t>
  </si>
  <si>
    <t>434043</t>
  </si>
  <si>
    <t>菊陽町</t>
  </si>
  <si>
    <t>434230</t>
  </si>
  <si>
    <t>434256</t>
  </si>
  <si>
    <t>産山村</t>
  </si>
  <si>
    <t>434329</t>
  </si>
  <si>
    <t>07211</t>
  </si>
  <si>
    <t>434418</t>
  </si>
  <si>
    <t>長野県下諏訪町</t>
  </si>
  <si>
    <t>御船町</t>
  </si>
  <si>
    <t>434825</t>
  </si>
  <si>
    <t>芦北町</t>
  </si>
  <si>
    <t>津奈木町</t>
  </si>
  <si>
    <t>岩手県紫波町</t>
  </si>
  <si>
    <t>多良木町</t>
  </si>
  <si>
    <t>01431</t>
  </si>
  <si>
    <t>06210</t>
  </si>
  <si>
    <t>21507</t>
  </si>
  <si>
    <t>435104</t>
  </si>
  <si>
    <t>03485</t>
  </si>
  <si>
    <t>36368</t>
  </si>
  <si>
    <t>相良村</t>
  </si>
  <si>
    <t>嘉手納町</t>
  </si>
  <si>
    <t>435112</t>
  </si>
  <si>
    <t>環境省</t>
    <rPh sb="0" eb="3">
      <t>カンキョウショウ</t>
    </rPh>
    <phoneticPr fontId="20"/>
  </si>
  <si>
    <t>435139</t>
  </si>
  <si>
    <t>球磨村</t>
  </si>
  <si>
    <t>435147</t>
  </si>
  <si>
    <t>435317</t>
  </si>
  <si>
    <t>442011</t>
  </si>
  <si>
    <t>実施計画上のＮｏ</t>
    <rPh sb="0" eb="2">
      <t>ジッシ</t>
    </rPh>
    <rPh sb="2" eb="4">
      <t>ケイカク</t>
    </rPh>
    <rPh sb="4" eb="5">
      <t>ウエ</t>
    </rPh>
    <phoneticPr fontId="20"/>
  </si>
  <si>
    <t>別府市</t>
  </si>
  <si>
    <t>442038</t>
  </si>
  <si>
    <t>中津市</t>
  </si>
  <si>
    <t>日田市</t>
  </si>
  <si>
    <t>千葉県富津市</t>
  </si>
  <si>
    <t>01585</t>
  </si>
  <si>
    <t>千葉県館山市</t>
  </si>
  <si>
    <t>442062</t>
  </si>
  <si>
    <t>臼杵市</t>
  </si>
  <si>
    <t>442097</t>
  </si>
  <si>
    <t>豊後高田市</t>
  </si>
  <si>
    <t>23211</t>
  </si>
  <si>
    <t>442101</t>
  </si>
  <si>
    <t>442119</t>
  </si>
  <si>
    <t>01471</t>
  </si>
  <si>
    <t>宇佐市</t>
  </si>
  <si>
    <t>06211</t>
  </si>
  <si>
    <t>442135</t>
  </si>
  <si>
    <t>秋田県藤里町</t>
  </si>
  <si>
    <t>04202</t>
  </si>
  <si>
    <t>由布市</t>
  </si>
  <si>
    <t>442143</t>
  </si>
  <si>
    <t>国東市</t>
  </si>
  <si>
    <t>24443</t>
  </si>
  <si>
    <t>姫島村</t>
  </si>
  <si>
    <t>32206</t>
  </si>
  <si>
    <t>443417</t>
  </si>
  <si>
    <t>11341</t>
  </si>
  <si>
    <t>沖縄県糸満市</t>
  </si>
  <si>
    <t>九重町</t>
  </si>
  <si>
    <t>452041</t>
  </si>
  <si>
    <t>日南市</t>
  </si>
  <si>
    <t>曽於市</t>
  </si>
  <si>
    <t>452068</t>
  </si>
  <si>
    <t>大阪府吹田市</t>
  </si>
  <si>
    <t>452076</t>
  </si>
  <si>
    <t>串間市</t>
  </si>
  <si>
    <t>長野県山ノ内町</t>
  </si>
  <si>
    <t>473154</t>
  </si>
  <si>
    <t>管理人が常駐する公園への来訪者数
⇒10%増</t>
  </si>
  <si>
    <t>452084</t>
  </si>
  <si>
    <t>西都市</t>
  </si>
  <si>
    <t>静岡県静岡市</t>
  </si>
  <si>
    <t>44206</t>
  </si>
  <si>
    <t>452092</t>
  </si>
  <si>
    <t>えびの市</t>
  </si>
  <si>
    <t>453412</t>
  </si>
  <si>
    <t>三股町</t>
  </si>
  <si>
    <t>27366</t>
  </si>
  <si>
    <t>綾町</t>
  </si>
  <si>
    <t>07547</t>
  </si>
  <si>
    <t>山形県鮭川村</t>
  </si>
  <si>
    <t>454010</t>
  </si>
  <si>
    <t>高鍋町</t>
  </si>
  <si>
    <t>静岡県東伊豆町</t>
  </si>
  <si>
    <t>白岡市</t>
    <rPh sb="0" eb="2">
      <t>シラオカ</t>
    </rPh>
    <rPh sb="2" eb="3">
      <t>シ</t>
    </rPh>
    <phoneticPr fontId="39"/>
  </si>
  <si>
    <t>01636</t>
  </si>
  <si>
    <t>454028</t>
  </si>
  <si>
    <t>454036</t>
  </si>
  <si>
    <t>44462</t>
  </si>
  <si>
    <t>都農町</t>
  </si>
  <si>
    <t>454303</t>
  </si>
  <si>
    <t>岩手県住田町</t>
  </si>
  <si>
    <t>日之影町</t>
  </si>
  <si>
    <t>01423</t>
  </si>
  <si>
    <t>五ヶ瀬町</t>
  </si>
  <si>
    <t>462012</t>
  </si>
  <si>
    <t>鹿児島県</t>
  </si>
  <si>
    <t>鹿屋市</t>
  </si>
  <si>
    <t>21604</t>
  </si>
  <si>
    <t>462080</t>
  </si>
  <si>
    <t>462101</t>
  </si>
  <si>
    <t>千葉県東庄町</t>
  </si>
  <si>
    <t>462136</t>
  </si>
  <si>
    <t>東京都国分寺市</t>
  </si>
  <si>
    <t>垂水市</t>
  </si>
  <si>
    <t>日置市</t>
  </si>
  <si>
    <t>462209</t>
  </si>
  <si>
    <t>30344</t>
  </si>
  <si>
    <t>南さつま市</t>
  </si>
  <si>
    <t>07208</t>
  </si>
  <si>
    <t>青森県田舎館村</t>
  </si>
  <si>
    <t>462217</t>
  </si>
  <si>
    <t>志布志市</t>
  </si>
  <si>
    <t>462233</t>
  </si>
  <si>
    <t>01218</t>
  </si>
  <si>
    <t>南九州市</t>
  </si>
  <si>
    <t>福岡県上毛町</t>
  </si>
  <si>
    <t>伊佐市</t>
  </si>
  <si>
    <t>三島村</t>
  </si>
  <si>
    <t>団体コード</t>
    <rPh sb="0" eb="2">
      <t>ダンタイ</t>
    </rPh>
    <phoneticPr fontId="39"/>
  </si>
  <si>
    <t>463043</t>
  </si>
  <si>
    <t>十島村</t>
  </si>
  <si>
    <t>463922</t>
  </si>
  <si>
    <t>交付金の区分がきちんと選択されているか</t>
    <rPh sb="0" eb="3">
      <t>コウフキン</t>
    </rPh>
    <rPh sb="4" eb="6">
      <t>クブン</t>
    </rPh>
    <rPh sb="11" eb="13">
      <t>センタク</t>
    </rPh>
    <phoneticPr fontId="20"/>
  </si>
  <si>
    <t>08228</t>
  </si>
  <si>
    <t>広島県坂町</t>
  </si>
  <si>
    <t>464040</t>
  </si>
  <si>
    <t>464520</t>
  </si>
  <si>
    <t>464821</t>
  </si>
  <si>
    <t>東串良町</t>
  </si>
  <si>
    <t>03203</t>
  </si>
  <si>
    <t>03503</t>
  </si>
  <si>
    <t>44209</t>
  </si>
  <si>
    <t>南大隅町</t>
  </si>
  <si>
    <t>運送事業者等支援金給付事業</t>
  </si>
  <si>
    <t>肝付町</t>
  </si>
  <si>
    <t>47358</t>
  </si>
  <si>
    <t>04215</t>
  </si>
  <si>
    <t>465020</t>
  </si>
  <si>
    <t>南種子町</t>
  </si>
  <si>
    <t>①コロナ禍の中電気代やガス代等の経費負担増加に直面している子育て年代の、出産と子育てを応援するため、必要な支援を行う。
②妊娠期から出産・子育てまでを一貫して支援する。
③交付対象事業費　5,858,000円
（内訳）
（事業費）出産・子育て応援給付金」計35,184,000円の地方負担分（1/6）
出産応援交付金　364人×50,000円＝18,200,000円
子育て応援交付金　280人×50,000円＝14,000,000円
事務費会計年度任用職員報酬等　2,595,000円
印刷費・郵送費　356,000円
システム改修費　33,000円
計35,184,000円-23,467,000（国補助2/3）-5,858,000（県補助1/6）-1,000円（一般財源）＝5,858,000円
D欄記載の金額内訳　【県補助】5,858,000円+【一般財源】1,000円
④妊娠届出をした人・申請時の養育者</t>
    <rPh sb="86" eb="90">
      <t>コウフタ</t>
    </rPh>
    <rPh sb="111" eb="114">
      <t>ジギ</t>
    </rPh>
    <rPh sb="218" eb="221">
      <t>ジムヒ</t>
    </rPh>
    <rPh sb="221" eb="225">
      <t>カイケイ</t>
    </rPh>
    <rPh sb="225" eb="229">
      <t>ニンヨウ</t>
    </rPh>
    <rPh sb="229" eb="232">
      <t>ホウシ</t>
    </rPh>
    <rPh sb="242" eb="243">
      <t>エン</t>
    </rPh>
    <rPh sb="244" eb="247">
      <t>インサ</t>
    </rPh>
    <rPh sb="248" eb="251">
      <t>ユウソウヒ</t>
    </rPh>
    <rPh sb="259" eb="260">
      <t>エン</t>
    </rPh>
    <rPh sb="265" eb="268">
      <t>カイシ</t>
    </rPh>
    <rPh sb="275" eb="276">
      <t>エン</t>
    </rPh>
    <rPh sb="301" eb="304">
      <t>クニホ</t>
    </rPh>
    <rPh sb="319" eb="320">
      <t>ケン</t>
    </rPh>
    <rPh sb="320" eb="322">
      <t>ホジョ</t>
    </rPh>
    <rPh sb="332" eb="333">
      <t>エン</t>
    </rPh>
    <rPh sb="334" eb="338">
      <t>イッパ</t>
    </rPh>
    <rPh sb="352" eb="353">
      <t>ラン</t>
    </rPh>
    <rPh sb="353" eb="355">
      <t>キサイ</t>
    </rPh>
    <rPh sb="356" eb="358">
      <t>キ</t>
    </rPh>
    <rPh sb="358" eb="360">
      <t>ウチワケ</t>
    </rPh>
    <rPh sb="362" eb="365">
      <t>ケンホ</t>
    </rPh>
    <rPh sb="375" eb="376">
      <t>エン</t>
    </rPh>
    <rPh sb="378" eb="382">
      <t>イッパ</t>
    </rPh>
    <rPh sb="388" eb="389">
      <t>エン</t>
    </rPh>
    <phoneticPr fontId="20"/>
  </si>
  <si>
    <t>465232</t>
  </si>
  <si>
    <t>46216</t>
  </si>
  <si>
    <t>21207</t>
  </si>
  <si>
    <t>大和村</t>
  </si>
  <si>
    <t>465241</t>
  </si>
  <si>
    <t>宇検村</t>
  </si>
  <si>
    <t>465275</t>
  </si>
  <si>
    <t>龍郷町</t>
  </si>
  <si>
    <t>喜界町</t>
  </si>
  <si>
    <t>東京都立川市</t>
  </si>
  <si>
    <t>465305</t>
  </si>
  <si>
    <t>徳之島町</t>
  </si>
  <si>
    <t>26463</t>
  </si>
  <si>
    <t>465313</t>
  </si>
  <si>
    <t>465321</t>
  </si>
  <si>
    <t>三重県朝日町</t>
  </si>
  <si>
    <t>伊仙町</t>
  </si>
  <si>
    <t>個人を対象とした給付金等</t>
  </si>
  <si>
    <t>埼玉県久喜市</t>
  </si>
  <si>
    <t>465330</t>
  </si>
  <si>
    <t>沖縄県石垣市</t>
  </si>
  <si>
    <t>03461</t>
  </si>
  <si>
    <t>知名町</t>
  </si>
  <si>
    <t>福岡県大刀洗町</t>
  </si>
  <si>
    <t>465356</t>
  </si>
  <si>
    <t>472018</t>
  </si>
  <si>
    <t>青森県野辺地町</t>
  </si>
  <si>
    <t>472051</t>
  </si>
  <si>
    <t>石垣市</t>
  </si>
  <si>
    <t>名護市</t>
  </si>
  <si>
    <t>472131</t>
  </si>
  <si>
    <t>473022</t>
  </si>
  <si>
    <t>大宜味村</t>
  </si>
  <si>
    <t>災害時の避難所におけるクラスターの発生
⇒0</t>
  </si>
  <si>
    <t>岡山県玉野市</t>
  </si>
  <si>
    <t>今帰仁村</t>
  </si>
  <si>
    <t>02307</t>
  </si>
  <si>
    <t>恩納村</t>
  </si>
  <si>
    <t>473146</t>
  </si>
  <si>
    <t>R4当初（地）</t>
  </si>
  <si>
    <t>45209</t>
  </si>
  <si>
    <t>金武町</t>
  </si>
  <si>
    <t>473243</t>
  </si>
  <si>
    <t>10522</t>
  </si>
  <si>
    <t>兵庫県加古川市</t>
  </si>
  <si>
    <t>読谷村</t>
  </si>
  <si>
    <t>01648</t>
  </si>
  <si>
    <t>473260</t>
  </si>
  <si>
    <t>通常分　配分予定額計
（国のR4予算・交付限度額⑦）</t>
    <rPh sb="0" eb="2">
      <t>ツウジョウ</t>
    </rPh>
    <rPh sb="2" eb="3">
      <t>ブン</t>
    </rPh>
    <rPh sb="4" eb="6">
      <t>ハイブン</t>
    </rPh>
    <rPh sb="6" eb="8">
      <t>ヨテイ</t>
    </rPh>
    <rPh sb="8" eb="9">
      <t>ガク</t>
    </rPh>
    <rPh sb="9" eb="10">
      <t>ケイ</t>
    </rPh>
    <rPh sb="12" eb="13">
      <t>クニ</t>
    </rPh>
    <rPh sb="16" eb="18">
      <t>ヨサン</t>
    </rPh>
    <rPh sb="19" eb="21">
      <t>コウフ</t>
    </rPh>
    <rPh sb="21" eb="23">
      <t>ゲンド</t>
    </rPh>
    <rPh sb="23" eb="24">
      <t>ガク</t>
    </rPh>
    <phoneticPr fontId="43"/>
  </si>
  <si>
    <t>38201</t>
  </si>
  <si>
    <t>473278</t>
  </si>
  <si>
    <t>中城村</t>
  </si>
  <si>
    <t>473294</t>
  </si>
  <si>
    <t>西原町</t>
  </si>
  <si>
    <t>473481</t>
  </si>
  <si>
    <t>群馬県富岡市</t>
  </si>
  <si>
    <t>473502</t>
  </si>
  <si>
    <t>473553</t>
  </si>
  <si>
    <t>熊本県球磨村</t>
  </si>
  <si>
    <t>福島県川俣町</t>
  </si>
  <si>
    <t>02209</t>
  </si>
  <si>
    <t>渡名喜村</t>
  </si>
  <si>
    <t>01519</t>
  </si>
  <si>
    <t>473596</t>
  </si>
  <si>
    <t>伊平屋村</t>
  </si>
  <si>
    <t>473600</t>
  </si>
  <si>
    <t>伊是名村</t>
  </si>
  <si>
    <t>473618</t>
  </si>
  <si>
    <t>久米島町</t>
  </si>
  <si>
    <t>473626</t>
  </si>
  <si>
    <t>香川県観音寺市</t>
  </si>
  <si>
    <t>八重瀬町</t>
  </si>
  <si>
    <t>多良間村</t>
  </si>
  <si>
    <t>473821</t>
  </si>
  <si>
    <t>01100</t>
  </si>
  <si>
    <t>01202</t>
  </si>
  <si>
    <t>01203</t>
  </si>
  <si>
    <t>01206</t>
  </si>
  <si>
    <t>26000</t>
  </si>
  <si>
    <t>01207</t>
  </si>
  <si>
    <t>01208</t>
  </si>
  <si>
    <t>01215</t>
  </si>
  <si>
    <t>01219</t>
  </si>
  <si>
    <t>08210</t>
  </si>
  <si>
    <t>01223</t>
  </si>
  <si>
    <t>01226</t>
  </si>
  <si>
    <t>01227</t>
  </si>
  <si>
    <t>東京都中野区</t>
  </si>
  <si>
    <t>01231</t>
  </si>
  <si>
    <t>01235</t>
  </si>
  <si>
    <t>徳島県徳島市</t>
  </si>
  <si>
    <t>長野県喬木村</t>
  </si>
  <si>
    <t>01303</t>
  </si>
  <si>
    <t>通常分　今回配分予定額
（国のR4予算・交付限度額⑤）</t>
    <rPh sb="0" eb="2">
      <t>ツウジョウ</t>
    </rPh>
    <rPh sb="2" eb="3">
      <t>ブン</t>
    </rPh>
    <rPh sb="4" eb="6">
      <t>コンカイ</t>
    </rPh>
    <rPh sb="6" eb="8">
      <t>ハイブン</t>
    </rPh>
    <rPh sb="8" eb="10">
      <t>ヨテイ</t>
    </rPh>
    <rPh sb="10" eb="11">
      <t>ガク</t>
    </rPh>
    <rPh sb="13" eb="14">
      <t>クニ</t>
    </rPh>
    <rPh sb="17" eb="19">
      <t>ヨサン</t>
    </rPh>
    <rPh sb="20" eb="22">
      <t>コウフ</t>
    </rPh>
    <rPh sb="22" eb="24">
      <t>ゲンド</t>
    </rPh>
    <rPh sb="24" eb="25">
      <t>ガク</t>
    </rPh>
    <phoneticPr fontId="20"/>
  </si>
  <si>
    <t>29386</t>
  </si>
  <si>
    <t>01331</t>
  </si>
  <si>
    <t>29208</t>
  </si>
  <si>
    <t>01334</t>
  </si>
  <si>
    <t>岐阜県垂井町</t>
  </si>
  <si>
    <t>01337</t>
  </si>
  <si>
    <t>－</t>
  </si>
  <si>
    <t>01343</t>
  </si>
  <si>
    <t>01347</t>
  </si>
  <si>
    <t>鹿児島県与論町</t>
  </si>
  <si>
    <t>01361</t>
  </si>
  <si>
    <t>自治体名、担当者、連絡先、既配分額、交付限度額等必要事項が記入されているか</t>
    <rPh sb="0" eb="3">
      <t>ジチタイ</t>
    </rPh>
    <rPh sb="3" eb="4">
      <t>メイ</t>
    </rPh>
    <rPh sb="5" eb="8">
      <t>タントウシャ</t>
    </rPh>
    <rPh sb="9" eb="12">
      <t>レンラクサキ</t>
    </rPh>
    <phoneticPr fontId="20"/>
  </si>
  <si>
    <t>長野県飯綱町</t>
  </si>
  <si>
    <t>青森県鶴田町</t>
  </si>
  <si>
    <t>01362</t>
  </si>
  <si>
    <t>01364</t>
  </si>
  <si>
    <t>22210</t>
  </si>
  <si>
    <t>01370</t>
  </si>
  <si>
    <t>地域少子化対策重点推進交付金</t>
    <rPh sb="0" eb="14">
      <t>チイキショウシカタイサクジュウテンスイシンコウフキン</t>
    </rPh>
    <phoneticPr fontId="39"/>
  </si>
  <si>
    <t>長崎県大村市</t>
  </si>
  <si>
    <t>埼玉県本庄市</t>
  </si>
  <si>
    <t>01371</t>
  </si>
  <si>
    <t>07561</t>
  </si>
  <si>
    <t>11363</t>
  </si>
  <si>
    <t>01394</t>
  </si>
  <si>
    <t>長野県栄村</t>
  </si>
  <si>
    <t>01395</t>
  </si>
  <si>
    <t>08227</t>
  </si>
  <si>
    <t>福岡県朝倉市</t>
  </si>
  <si>
    <t>01397</t>
  </si>
  <si>
    <t>小計　通常分　交付限度額①＋②＋③＋④
（国のR3予算）</t>
    <rPh sb="0" eb="2">
      <t>ショウケイ</t>
    </rPh>
    <rPh sb="3" eb="5">
      <t>ツウジョウ</t>
    </rPh>
    <rPh sb="5" eb="6">
      <t>ブン</t>
    </rPh>
    <rPh sb="21" eb="22">
      <t>クニ</t>
    </rPh>
    <rPh sb="25" eb="27">
      <t>ヨサン</t>
    </rPh>
    <phoneticPr fontId="20"/>
  </si>
  <si>
    <t>東京都瑞穂町</t>
  </si>
  <si>
    <t>01399</t>
  </si>
  <si>
    <t>01406</t>
  </si>
  <si>
    <t>01407</t>
  </si>
  <si>
    <t>01408</t>
  </si>
  <si>
    <t>01428</t>
  </si>
  <si>
    <t>01581</t>
  </si>
  <si>
    <t>熊本県上天草市</t>
  </si>
  <si>
    <t>01430</t>
  </si>
  <si>
    <t>01437</t>
  </si>
  <si>
    <t>北海道大樹町</t>
  </si>
  <si>
    <t>01438</t>
  </si>
  <si>
    <t>01452</t>
  </si>
  <si>
    <t>26344</t>
  </si>
  <si>
    <t>06323</t>
  </si>
  <si>
    <t>01453</t>
  </si>
  <si>
    <t>01455</t>
  </si>
  <si>
    <t>東京都奥多摩町</t>
  </si>
  <si>
    <t>01456</t>
  </si>
  <si>
    <t>01457</t>
  </si>
  <si>
    <t>02323</t>
  </si>
  <si>
    <t>熊本県玉東町</t>
  </si>
  <si>
    <t>16323</t>
  </si>
  <si>
    <t>01459</t>
  </si>
  <si>
    <t>鹿児島県長島町</t>
  </si>
  <si>
    <t>01461</t>
  </si>
  <si>
    <t>01462</t>
  </si>
  <si>
    <t>01464</t>
  </si>
  <si>
    <t>01468</t>
  </si>
  <si>
    <t>エラー（地単事業に国庫補助額の入力あり）</t>
    <rPh sb="4" eb="5">
      <t>チ</t>
    </rPh>
    <rPh sb="5" eb="6">
      <t>タン</t>
    </rPh>
    <rPh sb="6" eb="8">
      <t>ジギョウ</t>
    </rPh>
    <rPh sb="9" eb="11">
      <t>コッコ</t>
    </rPh>
    <rPh sb="11" eb="13">
      <t>ホジョ</t>
    </rPh>
    <rPh sb="13" eb="14">
      <t>ガク</t>
    </rPh>
    <rPh sb="15" eb="17">
      <t>ニュウリョク</t>
    </rPh>
    <phoneticPr fontId="20"/>
  </si>
  <si>
    <t>01472</t>
  </si>
  <si>
    <t>01481</t>
  </si>
  <si>
    <t>02204</t>
  </si>
  <si>
    <t>愛媛県内子町</t>
  </si>
  <si>
    <t>01483</t>
  </si>
  <si>
    <t>秋田県小坂町</t>
  </si>
  <si>
    <t>01485</t>
  </si>
  <si>
    <t>01513</t>
  </si>
  <si>
    <t>02321</t>
  </si>
  <si>
    <t>01516</t>
  </si>
  <si>
    <t>01517</t>
  </si>
  <si>
    <t>01520</t>
  </si>
  <si>
    <t>01543</t>
  </si>
  <si>
    <t>東京都狛江市</t>
  </si>
  <si>
    <t>01546</t>
  </si>
  <si>
    <t>11242</t>
  </si>
  <si>
    <t>交付金の区分_フラグ</t>
    <rPh sb="0" eb="3">
      <t>コウフキン</t>
    </rPh>
    <rPh sb="4" eb="6">
      <t>クブン</t>
    </rPh>
    <phoneticPr fontId="20"/>
  </si>
  <si>
    <t>千葉県鋸南町</t>
  </si>
  <si>
    <t>01555</t>
  </si>
  <si>
    <t>01563</t>
  </si>
  <si>
    <t>01564</t>
  </si>
  <si>
    <t>山口県下関市</t>
  </si>
  <si>
    <t>01571</t>
  </si>
  <si>
    <t>01575</t>
  </si>
  <si>
    <t>地方単独事業の事業費に国庫補助額が記載されていないか</t>
    <rPh sb="0" eb="2">
      <t>チホウ</t>
    </rPh>
    <rPh sb="2" eb="4">
      <t>タンドク</t>
    </rPh>
    <rPh sb="4" eb="6">
      <t>ジギョウ</t>
    </rPh>
    <rPh sb="7" eb="10">
      <t>ジギョウヒ</t>
    </rPh>
    <rPh sb="11" eb="13">
      <t>コッコ</t>
    </rPh>
    <rPh sb="13" eb="15">
      <t>ホジョ</t>
    </rPh>
    <rPh sb="15" eb="16">
      <t>ガク</t>
    </rPh>
    <rPh sb="17" eb="19">
      <t>キサイ</t>
    </rPh>
    <phoneticPr fontId="20"/>
  </si>
  <si>
    <t>01601</t>
  </si>
  <si>
    <t>37324</t>
  </si>
  <si>
    <t>01604</t>
  </si>
  <si>
    <t>01608</t>
  </si>
  <si>
    <t>01609</t>
  </si>
  <si>
    <t>34208</t>
  </si>
  <si>
    <t>愛知県新城市</t>
  </si>
  <si>
    <t>静岡県掛川市</t>
  </si>
  <si>
    <t>01631</t>
  </si>
  <si>
    <t>29212</t>
  </si>
  <si>
    <t>01634</t>
  </si>
  <si>
    <t>青森県むつ市</t>
  </si>
  <si>
    <t>01643</t>
  </si>
  <si>
    <t>大刀洗町クーポン券事業（通常分）</t>
  </si>
  <si>
    <t>東京都新宿区</t>
  </si>
  <si>
    <t>01644</t>
  </si>
  <si>
    <t>01649</t>
  </si>
  <si>
    <t>01661</t>
  </si>
  <si>
    <t>01663</t>
  </si>
  <si>
    <t>01665</t>
  </si>
  <si>
    <t>01691</t>
  </si>
  <si>
    <t>熊本県長洲町</t>
  </si>
  <si>
    <t>01694</t>
  </si>
  <si>
    <t>02202</t>
  </si>
  <si>
    <t>02203</t>
  </si>
  <si>
    <t>02208</t>
  </si>
  <si>
    <t>02304</t>
  </si>
  <si>
    <t>02343</t>
  </si>
  <si>
    <t>02361</t>
  </si>
  <si>
    <t>02381</t>
  </si>
  <si>
    <t>02387</t>
  </si>
  <si>
    <t>02401</t>
  </si>
  <si>
    <t>奈良県上牧町</t>
  </si>
  <si>
    <t>02402</t>
  </si>
  <si>
    <t>02406</t>
  </si>
  <si>
    <t>02408</t>
  </si>
  <si>
    <t>13201</t>
  </si>
  <si>
    <t>02412</t>
  </si>
  <si>
    <t>02425</t>
  </si>
  <si>
    <t>02426</t>
  </si>
  <si>
    <t>02442</t>
  </si>
  <si>
    <t>03205</t>
  </si>
  <si>
    <t>山梨県富士吉田市</t>
  </si>
  <si>
    <t>03207</t>
  </si>
  <si>
    <t>03213</t>
  </si>
  <si>
    <t>長崎県対馬市</t>
  </si>
  <si>
    <t>03215</t>
  </si>
  <si>
    <t>鳥取県日野町</t>
  </si>
  <si>
    <t>03302</t>
  </si>
  <si>
    <t>03321</t>
  </si>
  <si>
    <t>03366</t>
  </si>
  <si>
    <t>03381</t>
  </si>
  <si>
    <t>03402</t>
  </si>
  <si>
    <t>03441</t>
  </si>
  <si>
    <t>03501</t>
  </si>
  <si>
    <t>03506</t>
  </si>
  <si>
    <t>03507</t>
  </si>
  <si>
    <t>石川県野々市市</t>
  </si>
  <si>
    <t>43513</t>
  </si>
  <si>
    <t>03524</t>
  </si>
  <si>
    <t>宮城県角田市</t>
  </si>
  <si>
    <t>04203</t>
  </si>
  <si>
    <t>茨城県河内町</t>
  </si>
  <si>
    <t>山形県米沢市</t>
  </si>
  <si>
    <t>04206</t>
  </si>
  <si>
    <t>04208</t>
  </si>
  <si>
    <t>04209</t>
  </si>
  <si>
    <t>04212</t>
  </si>
  <si>
    <t>①新型コロナウイルス感染症により乗客数減少の影響を受けており、かつ燃料費高騰の影響を受けている甘木鉄道の運行維持を支援することで、地域の移動手段を確保することを目的とする。
②関連市町村負担分
③事業費　157,000円
（内訳）沿線市町の支援総額　2,568,000円に対する町負担割合　6.12％
　2,568,000×6.12％＝157,000円
④鉄道事業者（甘木鉄道）</t>
  </si>
  <si>
    <t>04213</t>
  </si>
  <si>
    <t>04216</t>
  </si>
  <si>
    <t>46527</t>
  </si>
  <si>
    <t>13108</t>
  </si>
  <si>
    <t>04321</t>
  </si>
  <si>
    <t>02000</t>
  </si>
  <si>
    <t>04322</t>
  </si>
  <si>
    <t>学校保健特別対策事業費補助金</t>
  </si>
  <si>
    <t>東京都調布市</t>
  </si>
  <si>
    <t>04362</t>
  </si>
  <si>
    <t>04406</t>
  </si>
  <si>
    <t>05206</t>
  </si>
  <si>
    <t>05209</t>
  </si>
  <si>
    <t>05210</t>
  </si>
  <si>
    <t>05211</t>
  </si>
  <si>
    <t>05212</t>
  </si>
  <si>
    <t>05213</t>
  </si>
  <si>
    <t>05215</t>
  </si>
  <si>
    <t>埼玉県伊奈町</t>
  </si>
  <si>
    <t>05303</t>
  </si>
  <si>
    <t>05349</t>
  </si>
  <si>
    <t>05361</t>
  </si>
  <si>
    <t>05363</t>
  </si>
  <si>
    <t>05463</t>
  </si>
  <si>
    <t>27221</t>
  </si>
  <si>
    <t>05464</t>
  </si>
  <si>
    <t>06202</t>
  </si>
  <si>
    <t>20583</t>
  </si>
  <si>
    <t>06205</t>
  </si>
  <si>
    <t>大阪府守口市</t>
  </si>
  <si>
    <t>06208</t>
  </si>
  <si>
    <t>06212</t>
  </si>
  <si>
    <t>福井県越前町</t>
  </si>
  <si>
    <t>12222</t>
  </si>
  <si>
    <t>06302</t>
  </si>
  <si>
    <t>06321</t>
  </si>
  <si>
    <t>06322</t>
  </si>
  <si>
    <t>06324</t>
  </si>
  <si>
    <t>06341</t>
  </si>
  <si>
    <t>熊本県多良木町</t>
  </si>
  <si>
    <t>38402</t>
  </si>
  <si>
    <t>06366</t>
  </si>
  <si>
    <t>北海道本別町</t>
  </si>
  <si>
    <t>06402</t>
  </si>
  <si>
    <t>06426</t>
  </si>
  <si>
    <t>法務大臣</t>
    <rPh sb="0" eb="2">
      <t>ホウム</t>
    </rPh>
    <rPh sb="2" eb="4">
      <t>ダイジン</t>
    </rPh>
    <phoneticPr fontId="39"/>
  </si>
  <si>
    <t>07202</t>
  </si>
  <si>
    <t>09384</t>
  </si>
  <si>
    <t>07205</t>
  </si>
  <si>
    <t>07210</t>
  </si>
  <si>
    <t>46221</t>
  </si>
  <si>
    <t>07212</t>
  </si>
  <si>
    <t>埼玉県深谷市</t>
  </si>
  <si>
    <t>07308</t>
  </si>
  <si>
    <t>07322</t>
  </si>
  <si>
    <t>山形県大江町</t>
  </si>
  <si>
    <t>07344</t>
  </si>
  <si>
    <t>富山県南砺市</t>
  </si>
  <si>
    <t>東京都墨田区</t>
  </si>
  <si>
    <t>07362</t>
  </si>
  <si>
    <t>07364</t>
  </si>
  <si>
    <t>45441</t>
  </si>
  <si>
    <t>07367</t>
  </si>
  <si>
    <t>09344</t>
  </si>
  <si>
    <t>07368</t>
  </si>
  <si>
    <t>R4.2</t>
  </si>
  <si>
    <t>重点交付金分　配分予定額計
（国のR4予算・交付限度額⑥）</t>
    <rPh sb="0" eb="2">
      <t>ジュウテン</t>
    </rPh>
    <rPh sb="2" eb="5">
      <t>コウフキン</t>
    </rPh>
    <rPh sb="5" eb="6">
      <t>ブン</t>
    </rPh>
    <rPh sb="7" eb="9">
      <t>ハイブン</t>
    </rPh>
    <rPh sb="9" eb="11">
      <t>ヨテイ</t>
    </rPh>
    <rPh sb="11" eb="12">
      <t>ガク</t>
    </rPh>
    <rPh sb="12" eb="13">
      <t>ケイ</t>
    </rPh>
    <rPh sb="15" eb="16">
      <t>クニ</t>
    </rPh>
    <rPh sb="19" eb="21">
      <t>ヨサン</t>
    </rPh>
    <rPh sb="22" eb="24">
      <t>コウフ</t>
    </rPh>
    <rPh sb="24" eb="26">
      <t>ゲンド</t>
    </rPh>
    <rPh sb="26" eb="27">
      <t>ガク</t>
    </rPh>
    <phoneticPr fontId="43"/>
  </si>
  <si>
    <t>07422</t>
  </si>
  <si>
    <t>07444</t>
  </si>
  <si>
    <t>③-Ⅲ-１．科学技術立国の実現</t>
    <rPh sb="6" eb="8">
      <t>カガク</t>
    </rPh>
    <rPh sb="8" eb="10">
      <t>ギジュツ</t>
    </rPh>
    <rPh sb="10" eb="12">
      <t>リッコク</t>
    </rPh>
    <rPh sb="13" eb="15">
      <t>ジツゲン</t>
    </rPh>
    <phoneticPr fontId="41"/>
  </si>
  <si>
    <t>茨城県笠間市</t>
  </si>
  <si>
    <t>07446</t>
  </si>
  <si>
    <t>07461</t>
  </si>
  <si>
    <t>07466</t>
  </si>
  <si>
    <t>07484</t>
  </si>
  <si>
    <t>07502</t>
  </si>
  <si>
    <t>北海道厚真町</t>
  </si>
  <si>
    <t>07505</t>
  </si>
  <si>
    <t>20382</t>
  </si>
  <si>
    <t>07546</t>
  </si>
  <si>
    <t>42211</t>
  </si>
  <si>
    <t>07548</t>
  </si>
  <si>
    <t>07564</t>
  </si>
  <si>
    <t>08201</t>
  </si>
  <si>
    <t>10344</t>
  </si>
  <si>
    <t>08202</t>
  </si>
  <si>
    <r>
      <t>（基金調べについて）</t>
    </r>
    <r>
      <rPr>
        <sz val="14"/>
        <color auto="1"/>
        <rFont val="ＭＳ Ｐゴシック"/>
      </rPr>
      <t>令和４年度末までに事業着手する事業が記載されているか、また、基金の要件②イに該当する事業については、取崩終期が令和９年度末まで、②ロに該当する事業については令和６年度末までとなっているか</t>
    </r>
    <rPh sb="1" eb="3">
      <t>キキン</t>
    </rPh>
    <rPh sb="3" eb="4">
      <t>シラ</t>
    </rPh>
    <rPh sb="10" eb="12">
      <t>レイワ</t>
    </rPh>
    <rPh sb="13" eb="16">
      <t>ネンドマツ</t>
    </rPh>
    <rPh sb="19" eb="21">
      <t>ジギョウ</t>
    </rPh>
    <rPh sb="21" eb="23">
      <t>チャクシュ</t>
    </rPh>
    <rPh sb="25" eb="27">
      <t>ジギョウ</t>
    </rPh>
    <rPh sb="28" eb="30">
      <t>キサイ</t>
    </rPh>
    <rPh sb="40" eb="42">
      <t>キキン</t>
    </rPh>
    <rPh sb="43" eb="45">
      <t>ヨウケン</t>
    </rPh>
    <rPh sb="48" eb="50">
      <t>ガイトウ</t>
    </rPh>
    <rPh sb="52" eb="54">
      <t>ジギョウ</t>
    </rPh>
    <rPh sb="65" eb="67">
      <t>レイワ</t>
    </rPh>
    <rPh sb="68" eb="71">
      <t>ネンドマツ</t>
    </rPh>
    <rPh sb="77" eb="79">
      <t>ガイトウ</t>
    </rPh>
    <rPh sb="81" eb="83">
      <t>ジギョウ</t>
    </rPh>
    <rPh sb="88" eb="90">
      <t>レイワ</t>
    </rPh>
    <rPh sb="91" eb="94">
      <t>ネンドマツ</t>
    </rPh>
    <phoneticPr fontId="20"/>
  </si>
  <si>
    <t>08207</t>
  </si>
  <si>
    <t>08217</t>
  </si>
  <si>
    <t>17384</t>
  </si>
  <si>
    <t>08219</t>
  </si>
  <si>
    <t>15307</t>
  </si>
  <si>
    <t>08221</t>
  </si>
  <si>
    <t>08222</t>
  </si>
  <si>
    <t>奈良県大淀町</t>
  </si>
  <si>
    <t>08223</t>
  </si>
  <si>
    <t>08226</t>
  </si>
  <si>
    <t>08230</t>
  </si>
  <si>
    <t>08231</t>
  </si>
  <si>
    <t>兵庫県福崎町</t>
  </si>
  <si>
    <t>08233</t>
  </si>
  <si>
    <t>08234</t>
  </si>
  <si>
    <t>08302</t>
  </si>
  <si>
    <t>08310</t>
  </si>
  <si>
    <t>08341</t>
  </si>
  <si>
    <t>08447</t>
  </si>
  <si>
    <t>08546</t>
  </si>
  <si>
    <t>09202</t>
  </si>
  <si>
    <t>09203</t>
  </si>
  <si>
    <t>13228</t>
  </si>
  <si>
    <t>09204</t>
  </si>
  <si>
    <t>09206</t>
  </si>
  <si>
    <t>09209</t>
  </si>
  <si>
    <t>長崎県佐世保市</t>
  </si>
  <si>
    <t>09210</t>
  </si>
  <si>
    <t>09211</t>
  </si>
  <si>
    <t>112461</t>
  </si>
  <si>
    <t>09216</t>
  </si>
  <si>
    <t>09361</t>
  </si>
  <si>
    <t>北海道砂川市</t>
  </si>
  <si>
    <t>09364</t>
  </si>
  <si>
    <t>09411</t>
  </si>
  <si>
    <t>10209</t>
  </si>
  <si>
    <t>10212</t>
  </si>
  <si>
    <t>10366</t>
  </si>
  <si>
    <t>東京都大田区</t>
  </si>
  <si>
    <t>10367</t>
  </si>
  <si>
    <t>45404</t>
  </si>
  <si>
    <t>10382</t>
  </si>
  <si>
    <t>神奈川県真鶴町</t>
  </si>
  <si>
    <t>10383</t>
  </si>
  <si>
    <t>10425</t>
  </si>
  <si>
    <t>10444</t>
  </si>
  <si>
    <t>10449</t>
  </si>
  <si>
    <t>11201</t>
  </si>
  <si>
    <t>千葉県佐倉市</t>
  </si>
  <si>
    <t>秋田県鹿角市</t>
  </si>
  <si>
    <t>11202</t>
  </si>
  <si>
    <t>11208</t>
  </si>
  <si>
    <t>11209</t>
  </si>
  <si>
    <t>11210</t>
  </si>
  <si>
    <t>23228</t>
  </si>
  <si>
    <t>14150</t>
  </si>
  <si>
    <t>11215</t>
  </si>
  <si>
    <t>埼玉県鶴ヶ島市</t>
  </si>
  <si>
    <t>11217</t>
  </si>
  <si>
    <t>11219</t>
  </si>
  <si>
    <t>440001</t>
  </si>
  <si>
    <t>11223</t>
  </si>
  <si>
    <t>13229</t>
  </si>
  <si>
    <t>11228</t>
  </si>
  <si>
    <t>11229</t>
  </si>
  <si>
    <t>11231</t>
  </si>
  <si>
    <t>北海道津別町</t>
  </si>
  <si>
    <t>11232</t>
  </si>
  <si>
    <t>長野県池田町</t>
  </si>
  <si>
    <t>11233</t>
  </si>
  <si>
    <t>11239</t>
  </si>
  <si>
    <t>奈良県川上村</t>
  </si>
  <si>
    <t>11240</t>
  </si>
  <si>
    <t>11241</t>
  </si>
  <si>
    <t>兵庫県淡路市</t>
  </si>
  <si>
    <t>11246</t>
  </si>
  <si>
    <t>11301</t>
  </si>
  <si>
    <t>栃木県芳賀町</t>
  </si>
  <si>
    <t>11342</t>
  </si>
  <si>
    <t>北海道鶴居村</t>
  </si>
  <si>
    <t>北海道和寒町</t>
  </si>
  <si>
    <t>47326</t>
  </si>
  <si>
    <t>20563</t>
  </si>
  <si>
    <t>11343</t>
  </si>
  <si>
    <t>11348</t>
  </si>
  <si>
    <t>20588</t>
  </si>
  <si>
    <t>11349</t>
  </si>
  <si>
    <t>沖縄県八重瀬町</t>
  </si>
  <si>
    <t>11361</t>
  </si>
  <si>
    <t>110001</t>
  </si>
  <si>
    <t>11362</t>
  </si>
  <si>
    <t>新潟県魚沼市</t>
  </si>
  <si>
    <t>11365</t>
  </si>
  <si>
    <t>11383</t>
  </si>
  <si>
    <t>11385</t>
  </si>
  <si>
    <t>熊本県錦町</t>
  </si>
  <si>
    <t>北海道共和町</t>
  </si>
  <si>
    <t>11442</t>
  </si>
  <si>
    <t>11464</t>
  </si>
  <si>
    <t>11465</t>
  </si>
  <si>
    <t>12202</t>
  </si>
  <si>
    <t>東京都町田市</t>
  </si>
  <si>
    <t>12212</t>
  </si>
  <si>
    <t>12203</t>
  </si>
  <si>
    <t>12206</t>
  </si>
  <si>
    <t>12207</t>
  </si>
  <si>
    <t>12208</t>
  </si>
  <si>
    <t>12211</t>
  </si>
  <si>
    <t>北海道妹背牛町</t>
  </si>
  <si>
    <t>12217</t>
  </si>
  <si>
    <t>長野県飯山市</t>
  </si>
  <si>
    <t>12219</t>
  </si>
  <si>
    <t>山口県長門市</t>
  </si>
  <si>
    <t>12220</t>
  </si>
  <si>
    <t>12221</t>
  </si>
  <si>
    <t>44461</t>
  </si>
  <si>
    <t>17212</t>
  </si>
  <si>
    <t>12224</t>
  </si>
  <si>
    <t>北海道利尻富士町</t>
  </si>
  <si>
    <t>12225</t>
  </si>
  <si>
    <t>熊本県天草市</t>
  </si>
  <si>
    <t>12226</t>
  </si>
  <si>
    <t>高知県大川村</t>
  </si>
  <si>
    <t>12227</t>
  </si>
  <si>
    <t>44214</t>
  </si>
  <si>
    <t>12229</t>
  </si>
  <si>
    <t>220001</t>
  </si>
  <si>
    <t>12230</t>
  </si>
  <si>
    <t>12231</t>
  </si>
  <si>
    <t>12233</t>
  </si>
  <si>
    <t>該当なし</t>
  </si>
  <si>
    <t>12234</t>
  </si>
  <si>
    <t>35305</t>
  </si>
  <si>
    <t>12235</t>
  </si>
  <si>
    <t>12236</t>
  </si>
  <si>
    <t>山口県周南市</t>
  </si>
  <si>
    <t>12237</t>
  </si>
  <si>
    <t>岐阜県東白川村</t>
  </si>
  <si>
    <t>15218</t>
  </si>
  <si>
    <t>12239</t>
  </si>
  <si>
    <t>12322</t>
  </si>
  <si>
    <t>12329</t>
  </si>
  <si>
    <t>地方創生テレワーク推進交付金</t>
  </si>
  <si>
    <t>山形県舟形町</t>
  </si>
  <si>
    <t>12403</t>
  </si>
  <si>
    <t>20350</t>
  </si>
  <si>
    <t>12409</t>
  </si>
  <si>
    <t>12410</t>
  </si>
  <si>
    <t>12421</t>
  </si>
  <si>
    <t>12422</t>
  </si>
  <si>
    <t>12423</t>
  </si>
  <si>
    <t>12426</t>
  </si>
  <si>
    <t>事業終期_通常</t>
    <rPh sb="0" eb="2">
      <t>ジギョウ</t>
    </rPh>
    <rPh sb="2" eb="4">
      <t>シュウキ</t>
    </rPh>
    <rPh sb="5" eb="7">
      <t>ツウジョウ</t>
    </rPh>
    <phoneticPr fontId="20"/>
  </si>
  <si>
    <t>12427</t>
  </si>
  <si>
    <t>北海道倶知安町</t>
  </si>
  <si>
    <t>12441</t>
  </si>
  <si>
    <t>母子保健衛生費補助金</t>
  </si>
  <si>
    <t>13101</t>
  </si>
  <si>
    <t>北海道比布町</t>
  </si>
  <si>
    <t>13103</t>
  </si>
  <si>
    <t>13104</t>
  </si>
  <si>
    <t>13105</t>
  </si>
  <si>
    <t>13106</t>
  </si>
  <si>
    <t>13107</t>
  </si>
  <si>
    <t>13111</t>
  </si>
  <si>
    <t>東京都葛飾区</t>
  </si>
  <si>
    <t>13112</t>
  </si>
  <si>
    <t>13113</t>
  </si>
  <si>
    <t>13116</t>
  </si>
  <si>
    <t>13117</t>
  </si>
  <si>
    <t>13121</t>
  </si>
  <si>
    <t>熊本県熊本市</t>
  </si>
  <si>
    <t>13122</t>
  </si>
  <si>
    <t>13203</t>
  </si>
  <si>
    <t>13204</t>
  </si>
  <si>
    <t>埼玉県吉川市</t>
  </si>
  <si>
    <t>20429</t>
  </si>
  <si>
    <t>13205</t>
  </si>
  <si>
    <t>35212</t>
  </si>
  <si>
    <t>13208</t>
  </si>
  <si>
    <t>13209</t>
  </si>
  <si>
    <t>13210</t>
  </si>
  <si>
    <t>13211</t>
  </si>
  <si>
    <t>38206</t>
  </si>
  <si>
    <t>13213</t>
  </si>
  <si>
    <t>13214</t>
  </si>
  <si>
    <t>13218</t>
  </si>
  <si>
    <t>13219</t>
  </si>
  <si>
    <t>長野県天龍村</t>
  </si>
  <si>
    <t>13220</t>
  </si>
  <si>
    <t>千葉県船橋市</t>
  </si>
  <si>
    <t>13221</t>
  </si>
  <si>
    <t>13402</t>
  </si>
  <si>
    <t>13222</t>
  </si>
  <si>
    <t>京都府伊根町</t>
  </si>
  <si>
    <t>埼玉県越谷市</t>
  </si>
  <si>
    <t>13224</t>
  </si>
  <si>
    <t>13225</t>
  </si>
  <si>
    <t>13361</t>
  </si>
  <si>
    <t>13362</t>
  </si>
  <si>
    <t>千葉県鎌ケ谷市</t>
  </si>
  <si>
    <t>13363</t>
  </si>
  <si>
    <t>13364</t>
  </si>
  <si>
    <t>13382</t>
  </si>
  <si>
    <t>福岡県福智町</t>
  </si>
  <si>
    <t>埼玉県さいたま市</t>
  </si>
  <si>
    <t>14100</t>
  </si>
  <si>
    <t>宮城県七ヶ宿町</t>
  </si>
  <si>
    <t>14130</t>
  </si>
  <si>
    <t>14203</t>
  </si>
  <si>
    <t>14204</t>
  </si>
  <si>
    <t>14205</t>
  </si>
  <si>
    <t>14207</t>
  </si>
  <si>
    <t>広島県尾道市</t>
  </si>
  <si>
    <t>14210</t>
  </si>
  <si>
    <t>14212</t>
  </si>
  <si>
    <t>高知県須崎市</t>
  </si>
  <si>
    <t>14213</t>
  </si>
  <si>
    <t>14214</t>
  </si>
  <si>
    <t>14215</t>
  </si>
  <si>
    <t>14216</t>
  </si>
  <si>
    <t>茨城県下妻市</t>
  </si>
  <si>
    <t>14218</t>
  </si>
  <si>
    <t>通常分　交付限度額②
（令和4年1～3月補助裏分）（国のR3予算）</t>
    <rPh sb="0" eb="2">
      <t>ツウジョウ</t>
    </rPh>
    <rPh sb="2" eb="3">
      <t>ブン</t>
    </rPh>
    <phoneticPr fontId="20"/>
  </si>
  <si>
    <t>14301</t>
  </si>
  <si>
    <t>山形県真室川町</t>
  </si>
  <si>
    <t>14321</t>
  </si>
  <si>
    <t>14341</t>
  </si>
  <si>
    <t>14342</t>
  </si>
  <si>
    <t>14361</t>
  </si>
  <si>
    <t>14363</t>
  </si>
  <si>
    <t>14364</t>
  </si>
  <si>
    <t>14366</t>
  </si>
  <si>
    <t>22342</t>
  </si>
  <si>
    <t>20206</t>
  </si>
  <si>
    <t>14383</t>
  </si>
  <si>
    <t>14384</t>
  </si>
  <si>
    <t>14402</t>
  </si>
  <si>
    <t>妊娠出産子育て支援交付金</t>
  </si>
  <si>
    <t>15100</t>
  </si>
  <si>
    <t>15204</t>
  </si>
  <si>
    <t>取崩
終期</t>
  </si>
  <si>
    <t>15205</t>
  </si>
  <si>
    <t>15208</t>
  </si>
  <si>
    <t>大分県九重町</t>
  </si>
  <si>
    <t>宮城県色麻町</t>
  </si>
  <si>
    <t>15209</t>
  </si>
  <si>
    <t>15210</t>
  </si>
  <si>
    <t>15213</t>
  </si>
  <si>
    <t>15217</t>
  </si>
  <si>
    <t>15222</t>
  </si>
  <si>
    <t>15223</t>
  </si>
  <si>
    <t>15227</t>
  </si>
  <si>
    <t>15342</t>
  </si>
  <si>
    <t>15361</t>
  </si>
  <si>
    <t>15385</t>
  </si>
  <si>
    <t>15482</t>
  </si>
  <si>
    <t>32526</t>
  </si>
  <si>
    <t>15504</t>
  </si>
  <si>
    <t>34207</t>
  </si>
  <si>
    <t>15581</t>
  </si>
  <si>
    <t>16201</t>
  </si>
  <si>
    <t>16208</t>
  </si>
  <si>
    <t>16321</t>
  </si>
  <si>
    <t>23222</t>
  </si>
  <si>
    <t>16322</t>
  </si>
  <si>
    <t>16342</t>
  </si>
  <si>
    <t>17201</t>
  </si>
  <si>
    <t>埼玉県羽生市</t>
  </si>
  <si>
    <t>300004</t>
  </si>
  <si>
    <t>39306</t>
  </si>
  <si>
    <t>17203</t>
  </si>
  <si>
    <t>313891</t>
  </si>
  <si>
    <t>17205</t>
  </si>
  <si>
    <t>17206</t>
  </si>
  <si>
    <t>17207</t>
  </si>
  <si>
    <t>17209</t>
  </si>
  <si>
    <t>埼玉県戸田市</t>
  </si>
  <si>
    <t>17211</t>
  </si>
  <si>
    <t>20402</t>
  </si>
  <si>
    <t>17361</t>
  </si>
  <si>
    <t>島根県吉賀町</t>
  </si>
  <si>
    <t>17365</t>
  </si>
  <si>
    <t>47359</t>
  </si>
  <si>
    <t>17461</t>
  </si>
  <si>
    <t>18201</t>
  </si>
  <si>
    <t>18202</t>
  </si>
  <si>
    <t>18204</t>
  </si>
  <si>
    <t>18205</t>
  </si>
  <si>
    <t>18207</t>
  </si>
  <si>
    <t>18208</t>
  </si>
  <si>
    <t>18209</t>
  </si>
  <si>
    <t>18210</t>
  </si>
  <si>
    <t>埼玉県八潮市</t>
  </si>
  <si>
    <t>18322</t>
  </si>
  <si>
    <t>18404</t>
  </si>
  <si>
    <t>18481</t>
  </si>
  <si>
    <t>18501</t>
  </si>
  <si>
    <t>19201</t>
  </si>
  <si>
    <t>19206</t>
  </si>
  <si>
    <t>19207</t>
  </si>
  <si>
    <t>19208</t>
  </si>
  <si>
    <t>19209</t>
  </si>
  <si>
    <t>19210</t>
  </si>
  <si>
    <t>熊本県玉名市</t>
  </si>
  <si>
    <t>19211</t>
  </si>
  <si>
    <t>19213</t>
  </si>
  <si>
    <t>19214</t>
  </si>
  <si>
    <t>19364</t>
  </si>
  <si>
    <t>都道府県+市町村名</t>
    <rPh sb="0" eb="4">
      <t>トドウフケン</t>
    </rPh>
    <rPh sb="5" eb="9">
      <t>シチョウソンメイ</t>
    </rPh>
    <phoneticPr fontId="20"/>
  </si>
  <si>
    <t>19365</t>
  </si>
  <si>
    <t>19368</t>
  </si>
  <si>
    <t>19384</t>
  </si>
  <si>
    <t>19423</t>
  </si>
  <si>
    <t>19424</t>
  </si>
  <si>
    <t>13000</t>
  </si>
  <si>
    <t>19425</t>
  </si>
  <si>
    <t>19429</t>
  </si>
  <si>
    <t>19430</t>
  </si>
  <si>
    <t>19442</t>
  </si>
  <si>
    <t>岐阜県白川村</t>
  </si>
  <si>
    <t>19443</t>
  </si>
  <si>
    <t>徳島県上勝町</t>
  </si>
  <si>
    <t>20201</t>
  </si>
  <si>
    <t>20202</t>
  </si>
  <si>
    <t>20203</t>
  </si>
  <si>
    <t>20209</t>
  </si>
  <si>
    <t>20211</t>
  </si>
  <si>
    <t>20213</t>
  </si>
  <si>
    <t>20214</t>
  </si>
  <si>
    <t>20218</t>
  </si>
  <si>
    <t>20304</t>
  </si>
  <si>
    <t>20306</t>
  </si>
  <si>
    <t>20307</t>
  </si>
  <si>
    <t>20309</t>
  </si>
  <si>
    <t>20323</t>
  </si>
  <si>
    <t>広島県安芸太田町</t>
  </si>
  <si>
    <t>20324</t>
  </si>
  <si>
    <t>32000</t>
  </si>
  <si>
    <t>20349</t>
  </si>
  <si>
    <t>20361</t>
  </si>
  <si>
    <t>大分県臼杵市</t>
  </si>
  <si>
    <t>20362</t>
  </si>
  <si>
    <t>20363</t>
  </si>
  <si>
    <t>20383</t>
  </si>
  <si>
    <t>地方単独事業費</t>
  </si>
  <si>
    <t>20385</t>
  </si>
  <si>
    <t>高知県土佐清水市</t>
  </si>
  <si>
    <t>20386</t>
  </si>
  <si>
    <t>20403</t>
  </si>
  <si>
    <t>茨城県大洗町</t>
  </si>
  <si>
    <t>20410</t>
  </si>
  <si>
    <t>20411</t>
  </si>
  <si>
    <t>30421</t>
  </si>
  <si>
    <t>20412</t>
  </si>
  <si>
    <t>20413</t>
  </si>
  <si>
    <t>北海道平取町</t>
  </si>
  <si>
    <t>20414</t>
  </si>
  <si>
    <t>20416</t>
  </si>
  <si>
    <t>41202</t>
  </si>
  <si>
    <t>20417</t>
  </si>
  <si>
    <t>20422</t>
  </si>
  <si>
    <t>外国人受入環境整備交付金</t>
    <rPh sb="0" eb="2">
      <t>ガイコク</t>
    </rPh>
    <rPh sb="2" eb="3">
      <t>ジン</t>
    </rPh>
    <rPh sb="3" eb="5">
      <t>ウケイレ</t>
    </rPh>
    <rPh sb="5" eb="7">
      <t>カンキョウ</t>
    </rPh>
    <rPh sb="7" eb="9">
      <t>セイビ</t>
    </rPh>
    <rPh sb="9" eb="12">
      <t>コウフキン</t>
    </rPh>
    <phoneticPr fontId="39"/>
  </si>
  <si>
    <t>20423</t>
  </si>
  <si>
    <t>20425</t>
  </si>
  <si>
    <t>20432</t>
  </si>
  <si>
    <t>47313</t>
  </si>
  <si>
    <t>20446</t>
  </si>
  <si>
    <t>20448</t>
  </si>
  <si>
    <t>20450</t>
  </si>
  <si>
    <t>取崩
始期</t>
  </si>
  <si>
    <t>293610</t>
  </si>
  <si>
    <t>20482</t>
  </si>
  <si>
    <t>訪日外国人旅行者受入環境整備緊急対策事業費補助金</t>
    <rPh sb="0" eb="2">
      <t>ホウニチ</t>
    </rPh>
    <rPh sb="2" eb="4">
      <t>ガイコク</t>
    </rPh>
    <rPh sb="4" eb="5">
      <t>ジン</t>
    </rPh>
    <rPh sb="5" eb="8">
      <t>リョコウシャ</t>
    </rPh>
    <rPh sb="8" eb="10">
      <t>ウケイレ</t>
    </rPh>
    <rPh sb="10" eb="12">
      <t>カンキョウ</t>
    </rPh>
    <rPh sb="12" eb="14">
      <t>セイビ</t>
    </rPh>
    <rPh sb="14" eb="16">
      <t>キンキュウ</t>
    </rPh>
    <rPh sb="16" eb="18">
      <t>タイサク</t>
    </rPh>
    <rPh sb="18" eb="21">
      <t>ジギョウヒ</t>
    </rPh>
    <rPh sb="21" eb="24">
      <t>ホジョキン</t>
    </rPh>
    <phoneticPr fontId="39"/>
  </si>
  <si>
    <t>20486</t>
  </si>
  <si>
    <t>大阪府田尻町</t>
  </si>
  <si>
    <t>20541</t>
  </si>
  <si>
    <t>20561</t>
  </si>
  <si>
    <t>20590</t>
  </si>
  <si>
    <t>20602</t>
  </si>
  <si>
    <t>21202</t>
  </si>
  <si>
    <t>21205</t>
  </si>
  <si>
    <t>21206</t>
  </si>
  <si>
    <t>島根県松江市</t>
  </si>
  <si>
    <t>21210</t>
  </si>
  <si>
    <t>21211</t>
  </si>
  <si>
    <t>21212</t>
  </si>
  <si>
    <t>21214</t>
  </si>
  <si>
    <t>21216</t>
  </si>
  <si>
    <t>21217</t>
  </si>
  <si>
    <t>滋賀県日野町</t>
  </si>
  <si>
    <t>21219</t>
  </si>
  <si>
    <t>21220</t>
  </si>
  <si>
    <t>21221</t>
  </si>
  <si>
    <t>21302</t>
  </si>
  <si>
    <t>39210</t>
  </si>
  <si>
    <t>21303</t>
  </si>
  <si>
    <t>21341</t>
  </si>
  <si>
    <t>21361</t>
  </si>
  <si>
    <t>21362</t>
  </si>
  <si>
    <t>佐賀県太良町</t>
  </si>
  <si>
    <t>42321</t>
  </si>
  <si>
    <t>21381</t>
  </si>
  <si>
    <t>21382</t>
  </si>
  <si>
    <t>21383</t>
  </si>
  <si>
    <t>21403</t>
  </si>
  <si>
    <t>21421</t>
  </si>
  <si>
    <t>21502</t>
  </si>
  <si>
    <t>21503</t>
  </si>
  <si>
    <t>21504</t>
  </si>
  <si>
    <t>30382</t>
  </si>
  <si>
    <t>39427</t>
  </si>
  <si>
    <t>21506</t>
  </si>
  <si>
    <t>22130</t>
  </si>
  <si>
    <t>22203</t>
  </si>
  <si>
    <t>新潟県田上町</t>
  </si>
  <si>
    <t>22207</t>
  </si>
  <si>
    <t>22208</t>
  </si>
  <si>
    <t>22209</t>
  </si>
  <si>
    <t>鳥取県琴浦町</t>
  </si>
  <si>
    <t>茨城県石岡市</t>
  </si>
  <si>
    <t>22211</t>
  </si>
  <si>
    <t>22212</t>
  </si>
  <si>
    <t>22213</t>
  </si>
  <si>
    <t>山形県尾花沢市</t>
  </si>
  <si>
    <t>22214</t>
  </si>
  <si>
    <t>22215</t>
  </si>
  <si>
    <t>奈良県天理市</t>
  </si>
  <si>
    <t>22216</t>
  </si>
  <si>
    <t>22220</t>
  </si>
  <si>
    <t>22221</t>
  </si>
  <si>
    <t>22222</t>
  </si>
  <si>
    <t>22225</t>
  </si>
  <si>
    <t>22226</t>
  </si>
  <si>
    <t>22301</t>
  </si>
  <si>
    <t>22302</t>
  </si>
  <si>
    <t>22304</t>
  </si>
  <si>
    <t>22305</t>
  </si>
  <si>
    <t>243434</t>
  </si>
  <si>
    <t>22325</t>
  </si>
  <si>
    <t>22344</t>
  </si>
  <si>
    <t>22424</t>
  </si>
  <si>
    <t>山梨県昭和町</t>
  </si>
  <si>
    <t>46215</t>
  </si>
  <si>
    <t>23100</t>
  </si>
  <si>
    <t>R3.4</t>
  </si>
  <si>
    <t>23202</t>
  </si>
  <si>
    <t>23203</t>
  </si>
  <si>
    <t>23205</t>
  </si>
  <si>
    <t>23206</t>
  </si>
  <si>
    <t>23212</t>
  </si>
  <si>
    <t>長崎県諫早市</t>
  </si>
  <si>
    <t>23215</t>
  </si>
  <si>
    <t>23216</t>
  </si>
  <si>
    <t>23219</t>
  </si>
  <si>
    <t>23220</t>
  </si>
  <si>
    <t>23221</t>
  </si>
  <si>
    <t>250007</t>
  </si>
  <si>
    <t>23223</t>
  </si>
  <si>
    <t>23224</t>
  </si>
  <si>
    <t>23225</t>
  </si>
  <si>
    <t>23226</t>
  </si>
  <si>
    <t>宮崎県西都市</t>
  </si>
  <si>
    <t>23229</t>
  </si>
  <si>
    <t>23231</t>
  </si>
  <si>
    <t>23232</t>
  </si>
  <si>
    <t>23233</t>
  </si>
  <si>
    <t>23237</t>
  </si>
  <si>
    <t>23362</t>
  </si>
  <si>
    <t>23424</t>
  </si>
  <si>
    <t>秋田県三種町</t>
  </si>
  <si>
    <t>23427</t>
  </si>
  <si>
    <t>R4補正（地）</t>
    <rPh sb="2" eb="4">
      <t>ホセイ</t>
    </rPh>
    <rPh sb="5" eb="6">
      <t>チ</t>
    </rPh>
    <phoneticPr fontId="20"/>
  </si>
  <si>
    <t>23441</t>
  </si>
  <si>
    <t>23442</t>
  </si>
  <si>
    <t>23445</t>
  </si>
  <si>
    <t>23447</t>
  </si>
  <si>
    <t>北海道上士幌町</t>
  </si>
  <si>
    <t>23501</t>
  </si>
  <si>
    <t>23561</t>
  </si>
  <si>
    <t>24201</t>
  </si>
  <si>
    <t>文化芸術振興費補助金</t>
    <rPh sb="0" eb="2">
      <t>ブンカ</t>
    </rPh>
    <rPh sb="2" eb="4">
      <t>ゲイジュツ</t>
    </rPh>
    <rPh sb="4" eb="6">
      <t>シンコウ</t>
    </rPh>
    <rPh sb="6" eb="7">
      <t>ヒ</t>
    </rPh>
    <rPh sb="7" eb="10">
      <t>ホジョキン</t>
    </rPh>
    <phoneticPr fontId="39"/>
  </si>
  <si>
    <t>24202</t>
  </si>
  <si>
    <t>24207</t>
  </si>
  <si>
    <t>24209</t>
  </si>
  <si>
    <t>24211</t>
  </si>
  <si>
    <t>神奈川県小田原市</t>
  </si>
  <si>
    <t>24212</t>
  </si>
  <si>
    <t>24214</t>
  </si>
  <si>
    <t>24216</t>
  </si>
  <si>
    <t>24303</t>
  </si>
  <si>
    <t>24441</t>
  </si>
  <si>
    <t>24461</t>
  </si>
  <si>
    <t>24470</t>
  </si>
  <si>
    <t>24471</t>
  </si>
  <si>
    <t>24543</t>
  </si>
  <si>
    <t>24561</t>
  </si>
  <si>
    <t>25202</t>
  </si>
  <si>
    <t>山口県宇部市</t>
  </si>
  <si>
    <t>25204</t>
  </si>
  <si>
    <t>25206</t>
  </si>
  <si>
    <t>25207</t>
  </si>
  <si>
    <t>40349</t>
  </si>
  <si>
    <t>25211</t>
  </si>
  <si>
    <t>25212</t>
  </si>
  <si>
    <t>学校臨時休業対策費補助金</t>
    <rPh sb="0" eb="2">
      <t>ガッコウ</t>
    </rPh>
    <rPh sb="2" eb="4">
      <t>リンジ</t>
    </rPh>
    <rPh sb="4" eb="6">
      <t>キュウギョウ</t>
    </rPh>
    <rPh sb="6" eb="8">
      <t>タイサク</t>
    </rPh>
    <rPh sb="8" eb="9">
      <t>ヒ</t>
    </rPh>
    <rPh sb="9" eb="12">
      <t>ホジョキン</t>
    </rPh>
    <phoneticPr fontId="39"/>
  </si>
  <si>
    <t>25213</t>
  </si>
  <si>
    <t>25384</t>
  </si>
  <si>
    <t>25425</t>
  </si>
  <si>
    <t>25441</t>
  </si>
  <si>
    <t>25442</t>
  </si>
  <si>
    <t>愛知県稲沢市</t>
  </si>
  <si>
    <t>41327</t>
  </si>
  <si>
    <t>26201</t>
  </si>
  <si>
    <t>26202</t>
  </si>
  <si>
    <t>26203</t>
  </si>
  <si>
    <t>26204</t>
  </si>
  <si>
    <t>44000</t>
  </si>
  <si>
    <t>26206</t>
  </si>
  <si>
    <t>26208</t>
  </si>
  <si>
    <t>26210</t>
  </si>
  <si>
    <t>栃木県那須町</t>
  </si>
  <si>
    <t>40212</t>
  </si>
  <si>
    <t>26211</t>
  </si>
  <si>
    <t>滝沢市</t>
    <rPh sb="2" eb="3">
      <t>シ</t>
    </rPh>
    <phoneticPr fontId="39"/>
  </si>
  <si>
    <t>26214</t>
  </si>
  <si>
    <t>群馬県南牧村</t>
  </si>
  <si>
    <t>26303</t>
  </si>
  <si>
    <t>26322</t>
  </si>
  <si>
    <t>千葉県成田市</t>
  </si>
  <si>
    <t>26364</t>
  </si>
  <si>
    <t>児童福祉事業対策費等補助金</t>
  </si>
  <si>
    <t>26365</t>
  </si>
  <si>
    <t>27322</t>
  </si>
  <si>
    <t>26367</t>
  </si>
  <si>
    <t>30390</t>
  </si>
  <si>
    <t>27140</t>
  </si>
  <si>
    <t>大阪府池田市</t>
  </si>
  <si>
    <t>27203</t>
  </si>
  <si>
    <t>27204</t>
  </si>
  <si>
    <t>27206</t>
  </si>
  <si>
    <t>27207</t>
  </si>
  <si>
    <t>27208</t>
  </si>
  <si>
    <t>宮崎県小林市</t>
  </si>
  <si>
    <t>27209</t>
  </si>
  <si>
    <t>27210</t>
  </si>
  <si>
    <t>27211</t>
  </si>
  <si>
    <t>27212</t>
  </si>
  <si>
    <t>27213</t>
  </si>
  <si>
    <t>27215</t>
  </si>
  <si>
    <t>27218</t>
  </si>
  <si>
    <t>石川県珠洲市</t>
  </si>
  <si>
    <t>27219</t>
  </si>
  <si>
    <t>27222</t>
  </si>
  <si>
    <t>27223</t>
  </si>
  <si>
    <t>エラー（番号不一致）</t>
    <rPh sb="4" eb="6">
      <t>バンゴウ</t>
    </rPh>
    <rPh sb="6" eb="9">
      <t>フイッチ</t>
    </rPh>
    <phoneticPr fontId="20"/>
  </si>
  <si>
    <t>27225</t>
  </si>
  <si>
    <t>27226</t>
  </si>
  <si>
    <t>37404</t>
  </si>
  <si>
    <t>30343</t>
  </si>
  <si>
    <t>27227</t>
  </si>
  <si>
    <t>27228</t>
  </si>
  <si>
    <t>27230</t>
  </si>
  <si>
    <t>27231</t>
  </si>
  <si>
    <t>27232</t>
  </si>
  <si>
    <t>27301</t>
  </si>
  <si>
    <t>長野県信濃町</t>
  </si>
  <si>
    <t>27321</t>
  </si>
  <si>
    <t>27341</t>
  </si>
  <si>
    <t>エラー（本省繰越⑦）</t>
    <rPh sb="4" eb="6">
      <t>ホンショウ</t>
    </rPh>
    <rPh sb="6" eb="8">
      <t>クリコシ</t>
    </rPh>
    <phoneticPr fontId="20"/>
  </si>
  <si>
    <t>配食サービスにおける物価高騰対策費補助金給付事業</t>
  </si>
  <si>
    <t>27362</t>
  </si>
  <si>
    <t>27381</t>
  </si>
  <si>
    <t>27382</t>
  </si>
  <si>
    <t>27383</t>
  </si>
  <si>
    <t>京都府南山城村</t>
  </si>
  <si>
    <t>28100</t>
  </si>
  <si>
    <t>28201</t>
  </si>
  <si>
    <t>28202</t>
  </si>
  <si>
    <t>長野県下條村</t>
  </si>
  <si>
    <t>28204</t>
  </si>
  <si>
    <t>長野県飯田市</t>
  </si>
  <si>
    <t>28205</t>
  </si>
  <si>
    <t>28206</t>
  </si>
  <si>
    <t>28207</t>
  </si>
  <si>
    <t>28208</t>
  </si>
  <si>
    <t>28209</t>
  </si>
  <si>
    <t>28212</t>
  </si>
  <si>
    <t>28213</t>
  </si>
  <si>
    <t>28214</t>
  </si>
  <si>
    <t>28216</t>
  </si>
  <si>
    <t>滋賀県長浜市</t>
  </si>
  <si>
    <t>静岡県富士宮市</t>
  </si>
  <si>
    <t>28228</t>
  </si>
  <si>
    <t>28222</t>
  </si>
  <si>
    <t>28223</t>
  </si>
  <si>
    <t>福島県石川町</t>
  </si>
  <si>
    <t>28225</t>
  </si>
  <si>
    <t>R3.6</t>
  </si>
  <si>
    <t>岡山県美作市</t>
  </si>
  <si>
    <t>28226</t>
  </si>
  <si>
    <t>28301</t>
  </si>
  <si>
    <t>28365</t>
  </si>
  <si>
    <t>兵庫県尼崎市</t>
  </si>
  <si>
    <t>28501</t>
  </si>
  <si>
    <t>28585</t>
  </si>
  <si>
    <t>28586</t>
  </si>
  <si>
    <t>29203</t>
  </si>
  <si>
    <t>北海道古平町</t>
  </si>
  <si>
    <t>29204</t>
  </si>
  <si>
    <t>29207</t>
  </si>
  <si>
    <t>29211</t>
  </si>
  <si>
    <t>29343</t>
  </si>
  <si>
    <t>29345</t>
  </si>
  <si>
    <t>29362</t>
  </si>
  <si>
    <t>コロナ禍において原油価格・物価高騰等に直面する生活者や事業者に対する支援に該当しない事業について、Ｂ’’またはＢ’’’に交付対象経費が記載されていないか</t>
    <rPh sb="37" eb="39">
      <t>ガイトウ</t>
    </rPh>
    <rPh sb="42" eb="44">
      <t>ジギョウ</t>
    </rPh>
    <rPh sb="60" eb="62">
      <t>コウフ</t>
    </rPh>
    <rPh sb="62" eb="64">
      <t>タイショウ</t>
    </rPh>
    <rPh sb="64" eb="66">
      <t>ケイヒ</t>
    </rPh>
    <rPh sb="67" eb="69">
      <t>キサイ</t>
    </rPh>
    <phoneticPr fontId="20"/>
  </si>
  <si>
    <t>29385</t>
  </si>
  <si>
    <t>宮城県多賀城市</t>
  </si>
  <si>
    <t>42201</t>
  </si>
  <si>
    <t>29401</t>
  </si>
  <si>
    <t>29402</t>
  </si>
  <si>
    <t>交付対象事業（目）</t>
    <rPh sb="0" eb="2">
      <t>コウフ</t>
    </rPh>
    <rPh sb="2" eb="4">
      <t>タイショウ</t>
    </rPh>
    <rPh sb="4" eb="6">
      <t>ジギョウ</t>
    </rPh>
    <rPh sb="7" eb="8">
      <t>モク</t>
    </rPh>
    <phoneticPr fontId="44"/>
  </si>
  <si>
    <t>33203</t>
  </si>
  <si>
    <t>29424</t>
  </si>
  <si>
    <t>29425</t>
  </si>
  <si>
    <t>29426</t>
  </si>
  <si>
    <t>奈良県黒滝村</t>
  </si>
  <si>
    <t>神奈川県中井町</t>
  </si>
  <si>
    <t>29427</t>
  </si>
  <si>
    <t>福岡県新宮町</t>
  </si>
  <si>
    <t>29441</t>
  </si>
  <si>
    <t>29443</t>
  </si>
  <si>
    <t>29444</t>
  </si>
  <si>
    <t>29446</t>
  </si>
  <si>
    <t>29447</t>
  </si>
  <si>
    <t>29449</t>
  </si>
  <si>
    <t>29450</t>
  </si>
  <si>
    <t>113816</t>
  </si>
  <si>
    <t>29451</t>
  </si>
  <si>
    <t>29453</t>
  </si>
  <si>
    <t>30202</t>
  </si>
  <si>
    <t>北海道美深町</t>
  </si>
  <si>
    <t>30203</t>
  </si>
  <si>
    <t>30204</t>
  </si>
  <si>
    <t>30205</t>
  </si>
  <si>
    <t>30207</t>
  </si>
  <si>
    <t>30208</t>
  </si>
  <si>
    <t>30304</t>
  </si>
  <si>
    <t>30341</t>
  </si>
  <si>
    <t>30362</t>
  </si>
  <si>
    <t>30391</t>
  </si>
  <si>
    <t>香川県三木町</t>
  </si>
  <si>
    <t>千葉県銚子市</t>
  </si>
  <si>
    <t>30392</t>
  </si>
  <si>
    <t>34304</t>
  </si>
  <si>
    <t>30401</t>
  </si>
  <si>
    <t>30404</t>
  </si>
  <si>
    <t>30422</t>
  </si>
  <si>
    <t>30427</t>
  </si>
  <si>
    <t>46000</t>
  </si>
  <si>
    <t>31201</t>
  </si>
  <si>
    <t>31202</t>
  </si>
  <si>
    <t>31302</t>
  </si>
  <si>
    <t>31325</t>
  </si>
  <si>
    <t>31328</t>
  </si>
  <si>
    <t>31329</t>
  </si>
  <si>
    <t>31364</t>
  </si>
  <si>
    <t>31371</t>
  </si>
  <si>
    <t>31372</t>
  </si>
  <si>
    <t>31384</t>
  </si>
  <si>
    <t>福島県昭和村</t>
  </si>
  <si>
    <t>31386</t>
  </si>
  <si>
    <t>佐賀県白石町</t>
  </si>
  <si>
    <t>31403</t>
  </si>
  <si>
    <t>全事業について確認した結果間違いなければ「○」を選択してください。
システムチェック欄は全て○であることを確認してください。</t>
    <rPh sb="0" eb="3">
      <t>ゼンジギョウ</t>
    </rPh>
    <rPh sb="7" eb="9">
      <t>カクニン</t>
    </rPh>
    <rPh sb="11" eb="13">
      <t>ケッカ</t>
    </rPh>
    <rPh sb="13" eb="15">
      <t>マチガ</t>
    </rPh>
    <rPh sb="24" eb="26">
      <t>センタク</t>
    </rPh>
    <rPh sb="42" eb="43">
      <t>ラン</t>
    </rPh>
    <rPh sb="44" eb="45">
      <t>スベ</t>
    </rPh>
    <rPh sb="53" eb="55">
      <t>カクニン</t>
    </rPh>
    <phoneticPr fontId="20"/>
  </si>
  <si>
    <t>32201</t>
  </si>
  <si>
    <t>32203</t>
  </si>
  <si>
    <t>32204</t>
  </si>
  <si>
    <t>32207</t>
  </si>
  <si>
    <t>32386</t>
  </si>
  <si>
    <t>32449</t>
  </si>
  <si>
    <t>大阪府門真市</t>
  </si>
  <si>
    <t>32505</t>
  </si>
  <si>
    <t>32525</t>
  </si>
  <si>
    <t>32527</t>
  </si>
  <si>
    <t>内閣総理大臣</t>
  </si>
  <si>
    <t>33204</t>
  </si>
  <si>
    <t>33205</t>
  </si>
  <si>
    <t>33207</t>
  </si>
  <si>
    <t>33209</t>
  </si>
  <si>
    <t>33210</t>
  </si>
  <si>
    <t>栃木県塩谷町</t>
  </si>
  <si>
    <t>33211</t>
  </si>
  <si>
    <t>共通</t>
    <rPh sb="0" eb="2">
      <t>キョウツウ</t>
    </rPh>
    <phoneticPr fontId="20"/>
  </si>
  <si>
    <t>33214</t>
  </si>
  <si>
    <t>福島県川内村</t>
  </si>
  <si>
    <t>33215</t>
  </si>
  <si>
    <t>33216</t>
  </si>
  <si>
    <t>33423</t>
  </si>
  <si>
    <t>33586</t>
  </si>
  <si>
    <t>33622</t>
  </si>
  <si>
    <t>北海道雄武町</t>
  </si>
  <si>
    <t>33623</t>
  </si>
  <si>
    <t>33643</t>
  </si>
  <si>
    <t>33681</t>
  </si>
  <si>
    <t>34100</t>
  </si>
  <si>
    <t>47329</t>
  </si>
  <si>
    <t>34205</t>
  </si>
  <si>
    <t>34209</t>
  </si>
  <si>
    <t>34212</t>
  </si>
  <si>
    <t>長野県白馬村</t>
  </si>
  <si>
    <t>34213</t>
  </si>
  <si>
    <t>栃木県市貝町</t>
  </si>
  <si>
    <t>34215</t>
  </si>
  <si>
    <t>34302</t>
  </si>
  <si>
    <t>沖縄県北大東村</t>
  </si>
  <si>
    <t>34307</t>
  </si>
  <si>
    <t>34368</t>
  </si>
  <si>
    <t>保育所等物価高騰対策費補助金</t>
  </si>
  <si>
    <t>34369</t>
  </si>
  <si>
    <t>34431</t>
  </si>
  <si>
    <t>34462</t>
  </si>
  <si>
    <t>44210</t>
  </si>
  <si>
    <t>35202</t>
  </si>
  <si>
    <t>ロ 資金の回収を見込んで貸付け等を行う事業</t>
  </si>
  <si>
    <t>35203</t>
  </si>
  <si>
    <t>35204</t>
  </si>
  <si>
    <t>35206</t>
  </si>
  <si>
    <t>35211</t>
  </si>
  <si>
    <t>35343</t>
  </si>
  <si>
    <t>36204</t>
  </si>
  <si>
    <t>36205</t>
  </si>
  <si>
    <t>熊本県南関町</t>
  </si>
  <si>
    <t>36206</t>
  </si>
  <si>
    <t>岐阜県御嵩町</t>
  </si>
  <si>
    <t>36208</t>
  </si>
  <si>
    <t>36301</t>
  </si>
  <si>
    <t>36302</t>
  </si>
  <si>
    <t>36321</t>
  </si>
  <si>
    <t>36383</t>
  </si>
  <si>
    <t>36387</t>
  </si>
  <si>
    <t>36388</t>
  </si>
  <si>
    <t>36401</t>
  </si>
  <si>
    <t>36402</t>
  </si>
  <si>
    <t>47327</t>
  </si>
  <si>
    <t>41387</t>
  </si>
  <si>
    <t>36403</t>
  </si>
  <si>
    <t>36405</t>
  </si>
  <si>
    <t>36468</t>
  </si>
  <si>
    <t>36489</t>
  </si>
  <si>
    <t>37203</t>
  </si>
  <si>
    <t>37204</t>
  </si>
  <si>
    <t>010006</t>
  </si>
  <si>
    <t>37205</t>
  </si>
  <si>
    <t>埼玉県春日部市</t>
  </si>
  <si>
    <t>37206</t>
  </si>
  <si>
    <t>北海道森町</t>
  </si>
  <si>
    <t>37322</t>
  </si>
  <si>
    <t>37341</t>
  </si>
  <si>
    <t>37364</t>
  </si>
  <si>
    <t>37386</t>
  </si>
  <si>
    <t>新潟県妙高市</t>
  </si>
  <si>
    <t>37387</t>
  </si>
  <si>
    <t>37403</t>
  </si>
  <si>
    <t>38203</t>
  </si>
  <si>
    <t>38204</t>
  </si>
  <si>
    <t>38205</t>
  </si>
  <si>
    <t>40215</t>
  </si>
  <si>
    <t>38215</t>
  </si>
  <si>
    <t>38356</t>
  </si>
  <si>
    <t>38442</t>
  </si>
  <si>
    <t>38484</t>
  </si>
  <si>
    <t>北海道芽室町</t>
  </si>
  <si>
    <t>38488</t>
  </si>
  <si>
    <t>山口県防府市</t>
  </si>
  <si>
    <t>38506</t>
  </si>
  <si>
    <t>39201</t>
  </si>
  <si>
    <t>岩手県北上市</t>
  </si>
  <si>
    <t>39202</t>
  </si>
  <si>
    <t>39205</t>
  </si>
  <si>
    <t>39206</t>
  </si>
  <si>
    <t>③-Ⅱ-１．安全・安心を確保した社会経済活動の再開</t>
    <rPh sb="6" eb="8">
      <t>アンゼン</t>
    </rPh>
    <rPh sb="9" eb="11">
      <t>アンシン</t>
    </rPh>
    <rPh sb="12" eb="14">
      <t>カクホ</t>
    </rPh>
    <rPh sb="16" eb="18">
      <t>シャカイ</t>
    </rPh>
    <rPh sb="18" eb="20">
      <t>ケイザイ</t>
    </rPh>
    <rPh sb="20" eb="22">
      <t>カツドウ</t>
    </rPh>
    <rPh sb="23" eb="25">
      <t>サイカイ</t>
    </rPh>
    <phoneticPr fontId="39"/>
  </si>
  <si>
    <t>39208</t>
  </si>
  <si>
    <t>39209</t>
  </si>
  <si>
    <t>39212</t>
  </si>
  <si>
    <t>39302</t>
  </si>
  <si>
    <t>39307</t>
  </si>
  <si>
    <t>39341</t>
  </si>
  <si>
    <t>39363</t>
  </si>
  <si>
    <t>39386</t>
  </si>
  <si>
    <t>公立学校情報機器整備費補助金</t>
    <rPh sb="0" eb="2">
      <t>コウリツ</t>
    </rPh>
    <rPh sb="2" eb="4">
      <t>ガッコウ</t>
    </rPh>
    <rPh sb="4" eb="6">
      <t>ジョウホウ</t>
    </rPh>
    <rPh sb="6" eb="8">
      <t>キキ</t>
    </rPh>
    <rPh sb="8" eb="10">
      <t>セイビ</t>
    </rPh>
    <rPh sb="10" eb="11">
      <t>ヒ</t>
    </rPh>
    <rPh sb="11" eb="14">
      <t>ホジョキン</t>
    </rPh>
    <phoneticPr fontId="39"/>
  </si>
  <si>
    <t>39401</t>
  </si>
  <si>
    <t>③消費下支え等を通じた生活者支援</t>
    <rPh sb="1" eb="3">
      <t>ショウヒ</t>
    </rPh>
    <rPh sb="3" eb="4">
      <t>シタ</t>
    </rPh>
    <rPh sb="4" eb="5">
      <t>ササ</t>
    </rPh>
    <rPh sb="6" eb="7">
      <t>トウ</t>
    </rPh>
    <rPh sb="8" eb="9">
      <t>ツウ</t>
    </rPh>
    <rPh sb="11" eb="14">
      <t>セイカツシャ</t>
    </rPh>
    <rPh sb="14" eb="16">
      <t>シエン</t>
    </rPh>
    <phoneticPr fontId="20"/>
  </si>
  <si>
    <t>北海道富良野市</t>
  </si>
  <si>
    <t>39402</t>
  </si>
  <si>
    <t>39405</t>
  </si>
  <si>
    <t>39410</t>
  </si>
  <si>
    <t>39424</t>
  </si>
  <si>
    <t>39428</t>
  </si>
  <si>
    <t>40130</t>
  </si>
  <si>
    <t>40202</t>
  </si>
  <si>
    <t>40203</t>
  </si>
  <si>
    <t>40204</t>
  </si>
  <si>
    <t>40207</t>
  </si>
  <si>
    <t>40216</t>
  </si>
  <si>
    <t>フィルターで絞り込みがなされていないか。</t>
    <rPh sb="6" eb="7">
      <t>シボ</t>
    </rPh>
    <rPh sb="8" eb="9">
      <t>コ</t>
    </rPh>
    <phoneticPr fontId="20"/>
  </si>
  <si>
    <t>40218</t>
  </si>
  <si>
    <t>40221</t>
  </si>
  <si>
    <t>40223</t>
  </si>
  <si>
    <t>40224</t>
  </si>
  <si>
    <t>40227</t>
  </si>
  <si>
    <t>40229</t>
  </si>
  <si>
    <t>40230</t>
  </si>
  <si>
    <t>40341</t>
  </si>
  <si>
    <t>40342</t>
  </si>
  <si>
    <t>基金に交付金を
積立てる額
（様式のB交付対象経費欄の内数）</t>
    <rPh sb="19" eb="21">
      <t>コウフ</t>
    </rPh>
    <rPh sb="21" eb="23">
      <t>タイショウ</t>
    </rPh>
    <rPh sb="23" eb="25">
      <t>ケイヒ</t>
    </rPh>
    <rPh sb="27" eb="29">
      <t>ウチスウ</t>
    </rPh>
    <phoneticPr fontId="20"/>
  </si>
  <si>
    <t>長崎県時津町</t>
  </si>
  <si>
    <t>40344</t>
  </si>
  <si>
    <t>神奈川県海老名市</t>
  </si>
  <si>
    <t>40345</t>
  </si>
  <si>
    <t>40348</t>
  </si>
  <si>
    <t>40382</t>
  </si>
  <si>
    <t>40383</t>
  </si>
  <si>
    <t>40384</t>
  </si>
  <si>
    <t>40401</t>
  </si>
  <si>
    <t>40447</t>
  </si>
  <si>
    <t>40522</t>
  </si>
  <si>
    <t>40604</t>
  </si>
  <si>
    <t>40608</t>
  </si>
  <si>
    <t>40609</t>
  </si>
  <si>
    <t>40610</t>
  </si>
  <si>
    <t>福岡県田川市</t>
  </si>
  <si>
    <t>40621</t>
  </si>
  <si>
    <t>40642</t>
  </si>
  <si>
    <t>40647</t>
  </si>
  <si>
    <t>41203</t>
  </si>
  <si>
    <t>41204</t>
  </si>
  <si>
    <t>41205</t>
  </si>
  <si>
    <t>41207</t>
  </si>
  <si>
    <t>41208</t>
  </si>
  <si>
    <t>エラー（種類誤り※想定外のプルダウン選択）</t>
    <rPh sb="4" eb="6">
      <t>シュルイ</t>
    </rPh>
    <rPh sb="6" eb="7">
      <t>アヤマ</t>
    </rPh>
    <rPh sb="9" eb="11">
      <t>ソウテイ</t>
    </rPh>
    <rPh sb="11" eb="12">
      <t>ガイ</t>
    </rPh>
    <rPh sb="18" eb="20">
      <t>センタク</t>
    </rPh>
    <phoneticPr fontId="20"/>
  </si>
  <si>
    <t>41209</t>
  </si>
  <si>
    <t>41210</t>
  </si>
  <si>
    <t>41341</t>
  </si>
  <si>
    <t>100005</t>
  </si>
  <si>
    <t>41346</t>
  </si>
  <si>
    <t>41401</t>
  </si>
  <si>
    <t>内閣府</t>
    <rPh sb="0" eb="2">
      <t>ナイカク</t>
    </rPh>
    <rPh sb="2" eb="3">
      <t>フ</t>
    </rPh>
    <phoneticPr fontId="20"/>
  </si>
  <si>
    <t>41424</t>
  </si>
  <si>
    <t>大阪府阪南市</t>
  </si>
  <si>
    <t>41425</t>
  </si>
  <si>
    <t>41441</t>
  </si>
  <si>
    <t>42202</t>
  </si>
  <si>
    <t>エラー（予算区分選択漏れ）</t>
    <rPh sb="4" eb="6">
      <t>ヨサン</t>
    </rPh>
    <rPh sb="6" eb="8">
      <t>クブン</t>
    </rPh>
    <rPh sb="8" eb="10">
      <t>センタク</t>
    </rPh>
    <rPh sb="10" eb="11">
      <t>モ</t>
    </rPh>
    <phoneticPr fontId="20"/>
  </si>
  <si>
    <t>大阪府島本町</t>
  </si>
  <si>
    <t>北海道深川市</t>
  </si>
  <si>
    <t>42204</t>
  </si>
  <si>
    <t>11000</t>
  </si>
  <si>
    <t>42209</t>
  </si>
  <si>
    <t>42210</t>
  </si>
  <si>
    <t>42213</t>
  </si>
  <si>
    <t>重点交付金分事業について、Ｂ’、Ｂ’’またはＢ’’’’に交付対象経費が記載されていないか（妊娠出産子育て支援交付金は除く）</t>
    <rPh sb="0" eb="2">
      <t>ジュウテン</t>
    </rPh>
    <rPh sb="2" eb="5">
      <t>コウフキン</t>
    </rPh>
    <rPh sb="5" eb="6">
      <t>ブン</t>
    </rPh>
    <rPh sb="6" eb="8">
      <t>ジギョウ</t>
    </rPh>
    <rPh sb="28" eb="30">
      <t>コウフ</t>
    </rPh>
    <rPh sb="30" eb="32">
      <t>タイショウ</t>
    </rPh>
    <rPh sb="32" eb="34">
      <t>ケイヒ</t>
    </rPh>
    <rPh sb="35" eb="37">
      <t>キサイ</t>
    </rPh>
    <rPh sb="58" eb="59">
      <t>ノゾ</t>
    </rPh>
    <phoneticPr fontId="20"/>
  </si>
  <si>
    <t>42214</t>
  </si>
  <si>
    <t>42308</t>
  </si>
  <si>
    <t>42322</t>
  </si>
  <si>
    <t>42323</t>
  </si>
  <si>
    <t>42383</t>
  </si>
  <si>
    <t>山形県鶴岡市</t>
  </si>
  <si>
    <t>42391</t>
  </si>
  <si>
    <t>43100</t>
  </si>
  <si>
    <t>43202</t>
  </si>
  <si>
    <t>43205</t>
  </si>
  <si>
    <t>43206</t>
  </si>
  <si>
    <t>43210</t>
  </si>
  <si>
    <t>43211</t>
  </si>
  <si>
    <t>43213</t>
  </si>
  <si>
    <t>43215</t>
  </si>
  <si>
    <t>43216</t>
  </si>
  <si>
    <t>43364</t>
  </si>
  <si>
    <t>沖縄県竹富町</t>
  </si>
  <si>
    <t>43369</t>
  </si>
  <si>
    <t>43403</t>
  </si>
  <si>
    <t>43404</t>
  </si>
  <si>
    <t>43423</t>
  </si>
  <si>
    <t>43432</t>
  </si>
  <si>
    <t>基金_地単_協力金等</t>
    <rPh sb="0" eb="2">
      <t>キキン</t>
    </rPh>
    <rPh sb="3" eb="4">
      <t>チ</t>
    </rPh>
    <rPh sb="4" eb="5">
      <t>タン</t>
    </rPh>
    <rPh sb="6" eb="9">
      <t>キョウリョクキン</t>
    </rPh>
    <rPh sb="9" eb="10">
      <t>トウ</t>
    </rPh>
    <phoneticPr fontId="20"/>
  </si>
  <si>
    <t>43443</t>
  </si>
  <si>
    <t>広島県東広島市</t>
  </si>
  <si>
    <t>島根県雲南市</t>
  </si>
  <si>
    <t>47361</t>
  </si>
  <si>
    <t>43444</t>
  </si>
  <si>
    <t>神奈川県川崎市</t>
  </si>
  <si>
    <t>130001</t>
  </si>
  <si>
    <t>43468</t>
  </si>
  <si>
    <t>43484</t>
  </si>
  <si>
    <t>青森県青森市</t>
  </si>
  <si>
    <t>43501</t>
  </si>
  <si>
    <t>43506</t>
  </si>
  <si>
    <t>沖縄県粟国村</t>
  </si>
  <si>
    <t>43507</t>
  </si>
  <si>
    <t>104485</t>
  </si>
  <si>
    <t>43511</t>
  </si>
  <si>
    <t>43512</t>
  </si>
  <si>
    <t>43531</t>
  </si>
  <si>
    <t>44204</t>
  </si>
  <si>
    <t>44205</t>
  </si>
  <si>
    <t>長野県長和町</t>
  </si>
  <si>
    <t>44208</t>
  </si>
  <si>
    <t>44212</t>
  </si>
  <si>
    <t>エラー（臨時交付金対象外の事業）</t>
    <rPh sb="4" eb="6">
      <t>リンジ</t>
    </rPh>
    <rPh sb="6" eb="9">
      <t>コウフキン</t>
    </rPh>
    <rPh sb="9" eb="11">
      <t>タイショウ</t>
    </rPh>
    <rPh sb="11" eb="12">
      <t>ガイ</t>
    </rPh>
    <rPh sb="13" eb="15">
      <t>ジギョウ</t>
    </rPh>
    <phoneticPr fontId="20"/>
  </si>
  <si>
    <t>44322</t>
  </si>
  <si>
    <t>45202</t>
  </si>
  <si>
    <t>260002</t>
  </si>
  <si>
    <t>45203</t>
  </si>
  <si>
    <t>45204</t>
  </si>
  <si>
    <t>愛知県南知多町</t>
  </si>
  <si>
    <t>45205</t>
  </si>
  <si>
    <t>45361</t>
  </si>
  <si>
    <t>45382</t>
  </si>
  <si>
    <t>埼玉県杉戸町</t>
  </si>
  <si>
    <t>45383</t>
  </si>
  <si>
    <t>45401</t>
  </si>
  <si>
    <t>熊本県産山村</t>
  </si>
  <si>
    <t>45403</t>
  </si>
  <si>
    <t>インフルエンザ予防接種助成</t>
  </si>
  <si>
    <t>45421</t>
  </si>
  <si>
    <t>45430</t>
  </si>
  <si>
    <t>45443</t>
  </si>
  <si>
    <t>46201</t>
  </si>
  <si>
    <t>46204</t>
  </si>
  <si>
    <t>46208</t>
  </si>
  <si>
    <t>46214</t>
  </si>
  <si>
    <t>群馬県嬬恋村</t>
  </si>
  <si>
    <t>46217</t>
  </si>
  <si>
    <t>46219</t>
  </si>
  <si>
    <t>46222</t>
  </si>
  <si>
    <t>46225</t>
  </si>
  <si>
    <t>46304</t>
  </si>
  <si>
    <t>46392</t>
  </si>
  <si>
    <t>46490</t>
  </si>
  <si>
    <t>46492</t>
  </si>
  <si>
    <t>46502</t>
  </si>
  <si>
    <t>46525</t>
  </si>
  <si>
    <t>46529</t>
  </si>
  <si>
    <t>46532</t>
  </si>
  <si>
    <t>長野県中川村</t>
  </si>
  <si>
    <t>46534</t>
  </si>
  <si>
    <t>46535</t>
  </si>
  <si>
    <t>富山県砺波市</t>
  </si>
  <si>
    <t>47201</t>
  </si>
  <si>
    <t>47205</t>
  </si>
  <si>
    <t>47207</t>
  </si>
  <si>
    <t>東京都杉並区</t>
  </si>
  <si>
    <t>47208</t>
  </si>
  <si>
    <t>静岡県三島市</t>
  </si>
  <si>
    <t>47209</t>
  </si>
  <si>
    <t>47211</t>
  </si>
  <si>
    <t>47212</t>
  </si>
  <si>
    <t>47213</t>
  </si>
  <si>
    <t>47214</t>
  </si>
  <si>
    <t>47215</t>
  </si>
  <si>
    <t>福岡県遠賀町</t>
  </si>
  <si>
    <t>47301</t>
  </si>
  <si>
    <t>47303</t>
  </si>
  <si>
    <t>47306</t>
  </si>
  <si>
    <t>③-Ⅰ-６．エネルギー価格高騰への対応</t>
    <rPh sb="11" eb="13">
      <t>カカク</t>
    </rPh>
    <rPh sb="13" eb="15">
      <t>コウトウ</t>
    </rPh>
    <rPh sb="17" eb="19">
      <t>タイオウ</t>
    </rPh>
    <phoneticPr fontId="42"/>
  </si>
  <si>
    <t>栃木県宇都宮市</t>
  </si>
  <si>
    <t>47308</t>
  </si>
  <si>
    <t>47314</t>
  </si>
  <si>
    <t>神奈川県平塚市</t>
  </si>
  <si>
    <t>47315</t>
  </si>
  <si>
    <t>47324</t>
  </si>
  <si>
    <t>47325</t>
  </si>
  <si>
    <t>47348</t>
  </si>
  <si>
    <t>47350</t>
  </si>
  <si>
    <t>47354</t>
  </si>
  <si>
    <t>47356</t>
  </si>
  <si>
    <t>千葉県野田市</t>
  </si>
  <si>
    <t>47375</t>
  </si>
  <si>
    <t>新型コロナウイルス感染症対応地方創生臨時交付金実施計画　チェックリスト</t>
  </si>
  <si>
    <t>参考資料</t>
  </si>
  <si>
    <t>高知県黒潮町</t>
  </si>
  <si>
    <t>都道府県名
（漢字）</t>
    <rPh sb="0" eb="4">
      <t>トドウフケン</t>
    </rPh>
    <rPh sb="4" eb="5">
      <t>メイ</t>
    </rPh>
    <rPh sb="7" eb="9">
      <t>カンジ</t>
    </rPh>
    <phoneticPr fontId="39"/>
  </si>
  <si>
    <t>市区町村名
（漢字）</t>
    <rPh sb="0" eb="2">
      <t>シク</t>
    </rPh>
    <rPh sb="2" eb="4">
      <t>チョウソン</t>
    </rPh>
    <rPh sb="4" eb="5">
      <t>メイ</t>
    </rPh>
    <rPh sb="7" eb="9">
      <t>カンジ</t>
    </rPh>
    <phoneticPr fontId="39"/>
  </si>
  <si>
    <t>別海町</t>
  </si>
  <si>
    <t>030007</t>
  </si>
  <si>
    <t>新潟県胎内市</t>
  </si>
  <si>
    <t>050008</t>
  </si>
  <si>
    <t>070009</t>
  </si>
  <si>
    <t>072133</t>
  </si>
  <si>
    <t>秋田県にかほ市</t>
  </si>
  <si>
    <t>074454</t>
  </si>
  <si>
    <t>080004</t>
  </si>
  <si>
    <t>090000</t>
  </si>
  <si>
    <t>大網白里市</t>
    <rPh sb="4" eb="5">
      <t>シ</t>
    </rPh>
    <phoneticPr fontId="39"/>
  </si>
  <si>
    <t>140007</t>
  </si>
  <si>
    <t>山口県萩市</t>
  </si>
  <si>
    <t>150002</t>
  </si>
  <si>
    <t>160008</t>
  </si>
  <si>
    <t>163431</t>
  </si>
  <si>
    <t>180009</t>
  </si>
  <si>
    <t>沖縄県北谷町</t>
  </si>
  <si>
    <t>183822</t>
  </si>
  <si>
    <t>190004</t>
  </si>
  <si>
    <t>200000</t>
  </si>
  <si>
    <t>203050</t>
  </si>
  <si>
    <t>210005</t>
  </si>
  <si>
    <t>223417</t>
  </si>
  <si>
    <t>224618</t>
  </si>
  <si>
    <t>230006</t>
  </si>
  <si>
    <t>234460</t>
  </si>
  <si>
    <t>茨城県小美玉市</t>
  </si>
  <si>
    <t>280003</t>
  </si>
  <si>
    <t>丹波篠山市</t>
    <rPh sb="0" eb="2">
      <t>タンバ</t>
    </rPh>
    <rPh sb="2" eb="5">
      <t>ササヤマシ</t>
    </rPh>
    <phoneticPr fontId="39"/>
  </si>
  <si>
    <t>284645</t>
  </si>
  <si>
    <t>⑨を選択した場合より効果があると考える理由</t>
  </si>
  <si>
    <t>294527</t>
  </si>
  <si>
    <t>310000</t>
  </si>
  <si>
    <t>320005</t>
  </si>
  <si>
    <t>330001</t>
  </si>
  <si>
    <t>340006</t>
  </si>
  <si>
    <t>エラー（事業始期選択漏れ）</t>
    <rPh sb="4" eb="6">
      <t>ジギョウ</t>
    </rPh>
    <rPh sb="6" eb="8">
      <t>シキ</t>
    </rPh>
    <rPh sb="8" eb="10">
      <t>センタク</t>
    </rPh>
    <rPh sb="10" eb="11">
      <t>モ</t>
    </rPh>
    <phoneticPr fontId="20"/>
  </si>
  <si>
    <t>342084</t>
  </si>
  <si>
    <t>特定事業者等支援</t>
  </si>
  <si>
    <t>350001</t>
  </si>
  <si>
    <t>360007</t>
  </si>
  <si>
    <t>370002</t>
  </si>
  <si>
    <t>380008</t>
  </si>
  <si>
    <t>384011</t>
  </si>
  <si>
    <t>390003</t>
  </si>
  <si>
    <t>400009</t>
  </si>
  <si>
    <t>福岡県広川町</t>
  </si>
  <si>
    <t>402311</t>
  </si>
  <si>
    <t>福岡県</t>
    <rPh sb="0" eb="3">
      <t>フクオカケン</t>
    </rPh>
    <phoneticPr fontId="39"/>
  </si>
  <si>
    <t>那珂川市</t>
    <rPh sb="0" eb="3">
      <t>ナカガワ</t>
    </rPh>
    <rPh sb="3" eb="4">
      <t>シ</t>
    </rPh>
    <phoneticPr fontId="39"/>
  </si>
  <si>
    <t>③-Ⅲ-３．経済安全保障</t>
    <rPh sb="6" eb="8">
      <t>ケイザイ</t>
    </rPh>
    <rPh sb="8" eb="10">
      <t>アンゼン</t>
    </rPh>
    <rPh sb="10" eb="12">
      <t>ホショウ</t>
    </rPh>
    <phoneticPr fontId="20"/>
  </si>
  <si>
    <t>405442</t>
  </si>
  <si>
    <t>410004</t>
  </si>
  <si>
    <t>420000</t>
  </si>
  <si>
    <t>430005</t>
  </si>
  <si>
    <t>東京都利島村</t>
  </si>
  <si>
    <t>434281</t>
  </si>
  <si>
    <t>450006</t>
  </si>
  <si>
    <t>454311</t>
  </si>
  <si>
    <t>北海道函館市</t>
  </si>
  <si>
    <t>宮城県東松島市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</si>
  <si>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</si>
  <si>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</si>
  <si>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</si>
  <si>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</si>
  <si>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</si>
  <si>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</si>
  <si>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</si>
  <si>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</si>
  <si>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</si>
  <si>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</si>
  <si>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北海道士別市</t>
  </si>
  <si>
    <t>北海道名寄市</t>
  </si>
  <si>
    <t>北海道三笠市</t>
  </si>
  <si>
    <t>北海道根室市</t>
  </si>
  <si>
    <t>北海道千歳市</t>
  </si>
  <si>
    <t>北海道歌志内市</t>
  </si>
  <si>
    <t>北海道登別市</t>
  </si>
  <si>
    <t>高知県安田町</t>
  </si>
  <si>
    <t>北海道恵庭市</t>
  </si>
  <si>
    <t>北海道北広島市</t>
  </si>
  <si>
    <t>北海道新篠津村</t>
  </si>
  <si>
    <t>北海道松前町</t>
  </si>
  <si>
    <t>北海道福島町</t>
  </si>
  <si>
    <t>北海道知内町</t>
  </si>
  <si>
    <t>北海道鹿部町</t>
  </si>
  <si>
    <t>福島県いわき市</t>
  </si>
  <si>
    <t>北海道長万部町</t>
  </si>
  <si>
    <t>北海道上ノ国町</t>
  </si>
  <si>
    <t>北海道厚沢部町</t>
  </si>
  <si>
    <t>北海道乙部町</t>
  </si>
  <si>
    <t>北海道今金町</t>
  </si>
  <si>
    <t>和歌山県印南町</t>
  </si>
  <si>
    <t>北海道せたな町</t>
  </si>
  <si>
    <t>北海道島牧村</t>
  </si>
  <si>
    <t>北海道寿都町</t>
  </si>
  <si>
    <t>和歌山県太地町</t>
  </si>
  <si>
    <t>北海道黒松内町</t>
  </si>
  <si>
    <t>北海道ニセコ町</t>
  </si>
  <si>
    <t>北海道真狩村</t>
  </si>
  <si>
    <t>北海道留寿都村</t>
  </si>
  <si>
    <t>北海道岩内町</t>
  </si>
  <si>
    <t>北海道泊村</t>
  </si>
  <si>
    <t>法務省</t>
    <rPh sb="0" eb="3">
      <t>ホウムショウ</t>
    </rPh>
    <phoneticPr fontId="20"/>
  </si>
  <si>
    <t>福井県坂井市</t>
  </si>
  <si>
    <t>北海道神恵内村</t>
  </si>
  <si>
    <t>長崎県川棚町</t>
  </si>
  <si>
    <t>北海道積丹町</t>
  </si>
  <si>
    <t>北海道余市町</t>
  </si>
  <si>
    <t>茨城県筑西市</t>
  </si>
  <si>
    <t>北海道上砂川町</t>
  </si>
  <si>
    <t>北海道由仁町</t>
  </si>
  <si>
    <t>北海道栗山町</t>
  </si>
  <si>
    <t>北海道浦臼町</t>
  </si>
  <si>
    <t>長野県南牧村</t>
  </si>
  <si>
    <t>北海道新十津川町</t>
  </si>
  <si>
    <t>石川県穴水町</t>
  </si>
  <si>
    <t>北海道秩父別町</t>
  </si>
  <si>
    <t>北海道鷹栖町</t>
  </si>
  <si>
    <t>北海道上富良野町</t>
  </si>
  <si>
    <t>北海道東神楽町</t>
  </si>
  <si>
    <t>愛知県武豊町</t>
  </si>
  <si>
    <t>北海道愛別町</t>
  </si>
  <si>
    <t>奈良県御杖村</t>
  </si>
  <si>
    <t>北海道上川町</t>
  </si>
  <si>
    <t>北海道東川町</t>
  </si>
  <si>
    <t>北海道美瑛町</t>
  </si>
  <si>
    <t>北海道音威子府村</t>
  </si>
  <si>
    <t>富山県入善町</t>
  </si>
  <si>
    <t>北海道中川町</t>
  </si>
  <si>
    <t>北海道幌加内町</t>
  </si>
  <si>
    <t>総務課</t>
  </si>
  <si>
    <t>愛知県豊根村</t>
  </si>
  <si>
    <t>北海道増毛町</t>
  </si>
  <si>
    <t>福島県鮫川村</t>
  </si>
  <si>
    <t>北海道苫前町</t>
  </si>
  <si>
    <t>北海道羽幌町</t>
  </si>
  <si>
    <t>北海道初山別村</t>
  </si>
  <si>
    <t>北海道猿払村</t>
  </si>
  <si>
    <t>大阪府岸和田市</t>
  </si>
  <si>
    <t>北海道枝幸町</t>
  </si>
  <si>
    <t>北海道豊富町</t>
  </si>
  <si>
    <t>北海道礼文町</t>
  </si>
  <si>
    <t>北海道利尻町</t>
  </si>
  <si>
    <t>北海道斜里町</t>
  </si>
  <si>
    <t>北海道清里町</t>
  </si>
  <si>
    <t>北海道置戸町</t>
  </si>
  <si>
    <t>北海道遠軽町</t>
  </si>
  <si>
    <t>北海道湧別町</t>
  </si>
  <si>
    <t>北海道興部町</t>
  </si>
  <si>
    <t>北海道西興部村</t>
  </si>
  <si>
    <t>R5.4以降</t>
  </si>
  <si>
    <t>北海道大空町</t>
  </si>
  <si>
    <t>北海道白老町</t>
  </si>
  <si>
    <t>北海道洞爺湖町</t>
  </si>
  <si>
    <t>北海道安平町</t>
  </si>
  <si>
    <t>北海道日高町</t>
  </si>
  <si>
    <t>北海道新冠町</t>
  </si>
  <si>
    <t>北海道新ひだか町</t>
  </si>
  <si>
    <t>三重県大台町</t>
  </si>
  <si>
    <t>北海道鹿追町</t>
  </si>
  <si>
    <t>北海道新得町</t>
  </si>
  <si>
    <t>北海道中札内村</t>
  </si>
  <si>
    <t>北海道更別村</t>
  </si>
  <si>
    <t>徳島県つるぎ町</t>
  </si>
  <si>
    <t>北海道幕別町</t>
  </si>
  <si>
    <t>北海道足寄町</t>
  </si>
  <si>
    <t>北海道陸別町</t>
  </si>
  <si>
    <t>北海道厚岸町</t>
  </si>
  <si>
    <t>北海道浜中町</t>
  </si>
  <si>
    <t>北海道標茶町</t>
  </si>
  <si>
    <t>北海道弟子屈町</t>
  </si>
  <si>
    <t>北海道白糠町</t>
  </si>
  <si>
    <t>北海道標津町</t>
  </si>
  <si>
    <t>青森県弘前市</t>
  </si>
  <si>
    <t>青森県八戸市</t>
  </si>
  <si>
    <t>青森県つがる市</t>
  </si>
  <si>
    <t>青森県平川市</t>
  </si>
  <si>
    <t>青森県蓬田村</t>
  </si>
  <si>
    <t>青森県外ヶ浜町</t>
  </si>
  <si>
    <t>島根県知夫村</t>
  </si>
  <si>
    <t>青森県鰺ヶ沢町</t>
  </si>
  <si>
    <t>福島県富岡町</t>
  </si>
  <si>
    <t>青森県藤崎町</t>
  </si>
  <si>
    <t>青森県板柳町</t>
  </si>
  <si>
    <t>青森県中泊町</t>
  </si>
  <si>
    <t>青森県七戸町</t>
  </si>
  <si>
    <t>青森県六戸町</t>
  </si>
  <si>
    <t>青森県六ヶ所村</t>
  </si>
  <si>
    <t>青森県おいらせ町</t>
  </si>
  <si>
    <t>青森県大間町</t>
  </si>
  <si>
    <t>青森県田子町</t>
  </si>
  <si>
    <t>青森県南部町</t>
  </si>
  <si>
    <t>愛媛県伊予市</t>
  </si>
  <si>
    <t>青森県階上町</t>
  </si>
  <si>
    <t>岩手県大船渡市</t>
  </si>
  <si>
    <t>基金_地単_通常</t>
    <rPh sb="0" eb="2">
      <t>キキン</t>
    </rPh>
    <rPh sb="3" eb="4">
      <t>チ</t>
    </rPh>
    <rPh sb="4" eb="5">
      <t>タン</t>
    </rPh>
    <rPh sb="6" eb="8">
      <t>ツウジョウ</t>
    </rPh>
    <phoneticPr fontId="20"/>
  </si>
  <si>
    <t>岩手県花巻市</t>
  </si>
  <si>
    <t>岩手県久慈市</t>
  </si>
  <si>
    <t>岩手県陸前高田市</t>
  </si>
  <si>
    <t>岩手県釜石市</t>
  </si>
  <si>
    <t>岩手県二戸市</t>
  </si>
  <si>
    <t>岩手県滝沢市</t>
  </si>
  <si>
    <t>岩手県雫石町</t>
  </si>
  <si>
    <t>岩手県葛巻町</t>
  </si>
  <si>
    <t>岩手県岩手町</t>
  </si>
  <si>
    <t>岩手県矢巾町</t>
  </si>
  <si>
    <t>岩手県平泉町</t>
  </si>
  <si>
    <t>千葉県酒々井町</t>
  </si>
  <si>
    <t>岩手県岩泉町</t>
  </si>
  <si>
    <t>岩手県田野畑村</t>
  </si>
  <si>
    <t>岩手県軽米町</t>
  </si>
  <si>
    <t>岩手県野田村</t>
  </si>
  <si>
    <t>岩手県洋野町</t>
  </si>
  <si>
    <t>宮城県仙台市</t>
  </si>
  <si>
    <t>宮城県石巻市</t>
  </si>
  <si>
    <t>宮城県気仙沼市</t>
  </si>
  <si>
    <t>長野県山形村</t>
  </si>
  <si>
    <t>宮城県名取市</t>
  </si>
  <si>
    <t>宮城県登米市</t>
  </si>
  <si>
    <t>宮城県栗原市</t>
  </si>
  <si>
    <t>宮城県大崎市</t>
  </si>
  <si>
    <t>宮城県蔵王町</t>
  </si>
  <si>
    <t>宮城県大河原町</t>
  </si>
  <si>
    <t>宮城県川崎町</t>
  </si>
  <si>
    <t>農林水産省</t>
    <rPh sb="0" eb="2">
      <t>ノウリン</t>
    </rPh>
    <rPh sb="2" eb="5">
      <t>スイサンショウ</t>
    </rPh>
    <phoneticPr fontId="20"/>
  </si>
  <si>
    <t>宮城県亘理町</t>
  </si>
  <si>
    <t>宮城県大衡村</t>
  </si>
  <si>
    <t>宮城県加美町</t>
  </si>
  <si>
    <t>宮城県涌谷町</t>
  </si>
  <si>
    <t>宮城県女川町</t>
  </si>
  <si>
    <t>熊本県益城町</t>
  </si>
  <si>
    <t>宮城県南三陸町</t>
  </si>
  <si>
    <t>秋田県秋田市</t>
  </si>
  <si>
    <t>秋田県能代市</t>
  </si>
  <si>
    <t>秋田県横手市</t>
  </si>
  <si>
    <t>秋田県大館市</t>
  </si>
  <si>
    <t>兵庫県姫路市</t>
  </si>
  <si>
    <t>千葉県鴨川市</t>
  </si>
  <si>
    <t>秋田県男鹿市</t>
  </si>
  <si>
    <t>神奈川県茅ヶ崎市</t>
  </si>
  <si>
    <t>秋田県湯沢市</t>
  </si>
  <si>
    <t>秋田県由利本荘市</t>
  </si>
  <si>
    <t>秋田県大仙市</t>
  </si>
  <si>
    <t>秋田県北秋田市</t>
  </si>
  <si>
    <t>秋田県上小阿仁村</t>
  </si>
  <si>
    <t>秋田県五城目町</t>
  </si>
  <si>
    <t>秋田県八郎潟町</t>
  </si>
  <si>
    <t>国のR4予算分（交付限度額⑥）</t>
  </si>
  <si>
    <t>秋田県井川町</t>
  </si>
  <si>
    <t>秋田県大潟村</t>
  </si>
  <si>
    <t>秋田県美郷町</t>
  </si>
  <si>
    <t>山形県山形市</t>
  </si>
  <si>
    <t>山形県新庄市</t>
  </si>
  <si>
    <t>山梨県山梨市</t>
  </si>
  <si>
    <t>山形県寒河江市</t>
  </si>
  <si>
    <t>山形県上山市</t>
  </si>
  <si>
    <t>山形県村山市</t>
  </si>
  <si>
    <t>山形県天童市</t>
  </si>
  <si>
    <t>山形県東根市</t>
  </si>
  <si>
    <t>山形県中山町</t>
  </si>
  <si>
    <t>山形県西川町</t>
  </si>
  <si>
    <t>福井県あわら市</t>
  </si>
  <si>
    <t>山形県大石田町</t>
  </si>
  <si>
    <t>山形県最上町</t>
  </si>
  <si>
    <t>山形県戸沢村</t>
  </si>
  <si>
    <t>山形県高畠町</t>
  </si>
  <si>
    <t>山形県川西町</t>
  </si>
  <si>
    <t>山形県白鷹町</t>
  </si>
  <si>
    <t>山形県庄内町</t>
  </si>
  <si>
    <t>山形県遊佐町</t>
  </si>
  <si>
    <t>福島県福島市</t>
  </si>
  <si>
    <t>福島県郡山市</t>
  </si>
  <si>
    <t>福島県須賀川市</t>
  </si>
  <si>
    <t>福島県喜多方市</t>
  </si>
  <si>
    <t>福島県二本松市</t>
  </si>
  <si>
    <t>東京都荒川区</t>
  </si>
  <si>
    <t>福島県南相馬市</t>
  </si>
  <si>
    <t>千葉県君津市</t>
  </si>
  <si>
    <t>福島県伊達市</t>
  </si>
  <si>
    <t>佐賀県基山町</t>
  </si>
  <si>
    <t>福島県桑折町</t>
  </si>
  <si>
    <t>福島県国見町</t>
  </si>
  <si>
    <t>福島県鏡石町</t>
  </si>
  <si>
    <t>福島県下郷町</t>
  </si>
  <si>
    <t>福島県南会津町</t>
  </si>
  <si>
    <t>福島県西会津町</t>
  </si>
  <si>
    <t>高知県中土佐町</t>
  </si>
  <si>
    <t>福島県柳津町</t>
  </si>
  <si>
    <t>福島県泉崎村</t>
  </si>
  <si>
    <t>山梨県笛吹市</t>
  </si>
  <si>
    <t>福島県中島村</t>
  </si>
  <si>
    <t>福島県棚倉町</t>
  </si>
  <si>
    <t>福島県古殿町</t>
  </si>
  <si>
    <t>福島県三春町</t>
  </si>
  <si>
    <t>福島県楢葉町</t>
  </si>
  <si>
    <t>福島県大熊町</t>
  </si>
  <si>
    <t>埼玉県富士見市</t>
  </si>
  <si>
    <t>福島県浪江町</t>
  </si>
  <si>
    <t>長野県塩尻市</t>
  </si>
  <si>
    <t>福島県飯舘村</t>
  </si>
  <si>
    <t>東京都八王子市</t>
  </si>
  <si>
    <t>茨城県結城市</t>
  </si>
  <si>
    <t>茨城県龍ケ崎市</t>
  </si>
  <si>
    <t>茨城県常総市</t>
  </si>
  <si>
    <t>茨城県常陸太田市</t>
  </si>
  <si>
    <t>茨城県高萩市</t>
  </si>
  <si>
    <t>茨城県牛久市</t>
  </si>
  <si>
    <t>茨城県つくば市</t>
  </si>
  <si>
    <t>茨城県ひたちなか市</t>
  </si>
  <si>
    <t>⑤医療・介護・保育施設、公衆浴場等に対する物価高騰対策支援</t>
  </si>
  <si>
    <t>茨城県守谷市</t>
  </si>
  <si>
    <t>茨城県常陸大宮市</t>
  </si>
  <si>
    <t>事業の始期がきちんと入力されているか
(国庫補助事業のみ令和４年１月以降を選択できます）</t>
    <rPh sb="10" eb="12">
      <t>ニュウリョク</t>
    </rPh>
    <rPh sb="20" eb="22">
      <t>コッコ</t>
    </rPh>
    <rPh sb="22" eb="24">
      <t>ホジョ</t>
    </rPh>
    <rPh sb="24" eb="26">
      <t>ジギョウ</t>
    </rPh>
    <rPh sb="28" eb="30">
      <t>レイワ</t>
    </rPh>
    <rPh sb="31" eb="32">
      <t>ネン</t>
    </rPh>
    <rPh sb="33" eb="34">
      <t>ガツ</t>
    </rPh>
    <rPh sb="34" eb="36">
      <t>イコウ</t>
    </rPh>
    <rPh sb="37" eb="39">
      <t>センタク</t>
    </rPh>
    <phoneticPr fontId="20"/>
  </si>
  <si>
    <t>茨城県坂東市</t>
  </si>
  <si>
    <t>茨城県かすみがうら市</t>
  </si>
  <si>
    <t>子育て支援対策臨時特例交付金</t>
  </si>
  <si>
    <t>茨城県神栖市</t>
  </si>
  <si>
    <t>茨城県行方市</t>
  </si>
  <si>
    <t>茨城県鉾田市</t>
  </si>
  <si>
    <t>山口県岩国市</t>
  </si>
  <si>
    <t>茨城県茨城町</t>
  </si>
  <si>
    <t>茨城県城里町</t>
  </si>
  <si>
    <t>茨城県東海村</t>
  </si>
  <si>
    <t>茨城県大子町</t>
  </si>
  <si>
    <t>神奈川県横浜市</t>
  </si>
  <si>
    <t>茨城県阿見町</t>
  </si>
  <si>
    <t>兵庫県川西市</t>
  </si>
  <si>
    <t>茨城県八千代町</t>
  </si>
  <si>
    <t>茨城県五霞町</t>
  </si>
  <si>
    <t>茨城県境町</t>
  </si>
  <si>
    <t>茨城県利根町</t>
  </si>
  <si>
    <t>栃木県栃木市</t>
  </si>
  <si>
    <t>栃木県佐野市</t>
  </si>
  <si>
    <t>栃木県鹿沼市</t>
  </si>
  <si>
    <t>栃木県日光市</t>
  </si>
  <si>
    <t>栃木県小山市</t>
  </si>
  <si>
    <t>内閣総理大臣</t>
    <rPh sb="0" eb="2">
      <t>ナイカク</t>
    </rPh>
    <rPh sb="2" eb="4">
      <t>ソウリ</t>
    </rPh>
    <rPh sb="4" eb="6">
      <t>ダイジン</t>
    </rPh>
    <phoneticPr fontId="39"/>
  </si>
  <si>
    <t>栃木県大田原市</t>
  </si>
  <si>
    <t>④-Ⅱ．エネルギー・原材料・食料等安定供給対策</t>
  </si>
  <si>
    <t>栃木県那須塩原市</t>
  </si>
  <si>
    <t>栃木県那須烏山市</t>
  </si>
  <si>
    <t>①新型コロナウイルス感染症の影響が長期化する中にあって電気・ガス料金、ガソリン代等の高騰の影響を受けている介護福祉施設・事業所に対し、支援金を支給することで経費負担を軽減する
②入所系事業所（30,000円×定員）、通所系事業所（6,000円×定員）、訪問系事業所（50,000円×1事業所）
③入所系（30,000円×103人）、通所系（6,000円×28人）、訪問系（50,000円×0カ所）
④県所轄以外の町内介護福祉施設</t>
  </si>
  <si>
    <t>栃木県下野市</t>
  </si>
  <si>
    <t>地域住民への周知方法（HP,広報紙など）</t>
  </si>
  <si>
    <t>京都府宮津市</t>
  </si>
  <si>
    <t>栃木県上三川町</t>
  </si>
  <si>
    <t>栃木県茂木町</t>
  </si>
  <si>
    <t>岐阜県笠松町</t>
  </si>
  <si>
    <t>栃木県壬生町</t>
  </si>
  <si>
    <t>栃木県高根沢町</t>
  </si>
  <si>
    <t>栃木県那珂川町</t>
  </si>
  <si>
    <t>群馬県前橋市</t>
  </si>
  <si>
    <t>群馬県桐生市</t>
  </si>
  <si>
    <t>イ 利子補給事業又は信用保証料補助事業</t>
  </si>
  <si>
    <t>群馬県沼田市</t>
  </si>
  <si>
    <t>群馬県館林市</t>
  </si>
  <si>
    <t>群馬県渋川市</t>
  </si>
  <si>
    <t>群馬県藤岡市</t>
  </si>
  <si>
    <t>群馬県安中市</t>
  </si>
  <si>
    <t>群馬県吉岡町</t>
  </si>
  <si>
    <t>群馬県神流町</t>
  </si>
  <si>
    <t>群馬県下仁田町</t>
  </si>
  <si>
    <t>群馬県甘楽町</t>
  </si>
  <si>
    <t>群馬県中之条町</t>
  </si>
  <si>
    <t>群馬県川場村</t>
  </si>
  <si>
    <t>群馬県昭和村</t>
  </si>
  <si>
    <t>群馬県みなかみ町</t>
  </si>
  <si>
    <t>群馬県玉村町</t>
  </si>
  <si>
    <t>群馬県千代田町</t>
  </si>
  <si>
    <t>群馬県大泉町</t>
  </si>
  <si>
    <t>千葉県勝浦市</t>
  </si>
  <si>
    <t>群馬県邑楽町</t>
  </si>
  <si>
    <t>埼玉県川越市</t>
  </si>
  <si>
    <t>埼玉県行田市</t>
  </si>
  <si>
    <t>埼玉県所沢市</t>
  </si>
  <si>
    <t>福岡県八女市</t>
  </si>
  <si>
    <t>埼玉県加須市</t>
  </si>
  <si>
    <t>埼玉県鴻巣市</t>
  </si>
  <si>
    <t>埼玉県蕨市</t>
  </si>
  <si>
    <t>埼玉県入間市</t>
  </si>
  <si>
    <t>埼玉県朝霞市</t>
  </si>
  <si>
    <t>経済産業省</t>
    <rPh sb="0" eb="2">
      <t>ケイザイ</t>
    </rPh>
    <rPh sb="2" eb="5">
      <t>サンギョウショウ</t>
    </rPh>
    <phoneticPr fontId="20"/>
  </si>
  <si>
    <t>和歌山県御坊市</t>
  </si>
  <si>
    <t>埼玉県新座市</t>
  </si>
  <si>
    <t>島根県浜田市</t>
  </si>
  <si>
    <t>新潟県佐渡市</t>
  </si>
  <si>
    <t>埼玉県桶川市</t>
  </si>
  <si>
    <t>埼玉県三郷市</t>
  </si>
  <si>
    <t>埼玉県幸手市</t>
  </si>
  <si>
    <t>埼玉県日高市</t>
  </si>
  <si>
    <t>埼玉県白岡市</t>
  </si>
  <si>
    <t>埼玉県三芳町</t>
  </si>
  <si>
    <t>埼玉県毛呂山町</t>
  </si>
  <si>
    <t>埼玉県越生町</t>
  </si>
  <si>
    <t>埼玉県滑川町</t>
  </si>
  <si>
    <t>埼玉県川島町</t>
  </si>
  <si>
    <t>埼玉県吉見町</t>
  </si>
  <si>
    <t>神奈川県松田町</t>
  </si>
  <si>
    <t>埼玉県ときがわ町</t>
  </si>
  <si>
    <t>埼玉県小鹿野町</t>
  </si>
  <si>
    <t>埼玉県美里町</t>
  </si>
  <si>
    <t>岐阜県八百津町</t>
  </si>
  <si>
    <t>埼玉県神川町</t>
  </si>
  <si>
    <t>埼玉県寄居町</t>
  </si>
  <si>
    <t>福岡県柳川市</t>
  </si>
  <si>
    <t>埼玉県松伏町</t>
  </si>
  <si>
    <t>千葉県千葉市</t>
  </si>
  <si>
    <t>千葉県木更津市</t>
  </si>
  <si>
    <t>千葉県松戸市</t>
  </si>
  <si>
    <t>千葉県茂原市</t>
  </si>
  <si>
    <t>団体コード5桁</t>
    <rPh sb="0" eb="2">
      <t>ダンタイ</t>
    </rPh>
    <rPh sb="6" eb="7">
      <t>ケタ</t>
    </rPh>
    <phoneticPr fontId="20"/>
  </si>
  <si>
    <t>千葉県東金市</t>
  </si>
  <si>
    <t>千葉県旭市</t>
  </si>
  <si>
    <t>千葉県習志野市</t>
  </si>
  <si>
    <t>千葉県市原市</t>
  </si>
  <si>
    <t>千葉県我孫子市</t>
  </si>
  <si>
    <t>千葉県四街道市</t>
  </si>
  <si>
    <t>千葉県香取市</t>
  </si>
  <si>
    <t>千葉県大網白里市</t>
  </si>
  <si>
    <t>22341</t>
  </si>
  <si>
    <t>千葉県栄町</t>
  </si>
  <si>
    <t>千葉県神崎町</t>
  </si>
  <si>
    <t>千葉県横芝光町</t>
  </si>
  <si>
    <t>千葉県長生村</t>
  </si>
  <si>
    <t>千葉県白子町</t>
  </si>
  <si>
    <t>千葉県長柄町</t>
  </si>
  <si>
    <t>千葉県大多喜町</t>
  </si>
  <si>
    <t>東京都千代田区</t>
  </si>
  <si>
    <t>東京都文京区</t>
  </si>
  <si>
    <t>東京都目黒区</t>
  </si>
  <si>
    <t>③-Ⅰ-２．ワクチン接種の促進、検査の環境整備、治療薬の確保</t>
    <rPh sb="10" eb="12">
      <t>セッシュ</t>
    </rPh>
    <rPh sb="13" eb="15">
      <t>ソクシン</t>
    </rPh>
    <rPh sb="16" eb="18">
      <t>ケンサ</t>
    </rPh>
    <rPh sb="19" eb="21">
      <t>カンキョウ</t>
    </rPh>
    <rPh sb="21" eb="23">
      <t>セイビ</t>
    </rPh>
    <rPh sb="24" eb="27">
      <t>チリョウヤク</t>
    </rPh>
    <rPh sb="28" eb="30">
      <t>カクホ</t>
    </rPh>
    <phoneticPr fontId="42"/>
  </si>
  <si>
    <t>東京都豊島区</t>
  </si>
  <si>
    <t>奈良県葛城市</t>
  </si>
  <si>
    <t>東京都北区</t>
  </si>
  <si>
    <t>東京都板橋区</t>
  </si>
  <si>
    <t>東京都足立区</t>
  </si>
  <si>
    <t>東京都青梅市</t>
  </si>
  <si>
    <t>東京都昭島市</t>
  </si>
  <si>
    <t>東京都小金井市</t>
  </si>
  <si>
    <t>東京都小平市</t>
  </si>
  <si>
    <t>東京都国立市</t>
  </si>
  <si>
    <t>東京都東大和市</t>
  </si>
  <si>
    <t>東京都東久留米市</t>
  </si>
  <si>
    <t>新潟県弥彦村</t>
  </si>
  <si>
    <t>東京都武蔵村山市</t>
  </si>
  <si>
    <t>愛知県犬山市</t>
  </si>
  <si>
    <t>東京都多摩市</t>
  </si>
  <si>
    <t>東京都稲城市</t>
  </si>
  <si>
    <t>東京都あきる野市</t>
  </si>
  <si>
    <t>東京都檜原村</t>
  </si>
  <si>
    <t>東京都大島町</t>
  </si>
  <si>
    <t>東京都三宅村</t>
  </si>
  <si>
    <t>東京都小笠原村</t>
  </si>
  <si>
    <t>エラー（地単（R3基金・R4以外）事業終期誤り
※想定外のプルダウン選択）</t>
    <rPh sb="4" eb="5">
      <t>チ</t>
    </rPh>
    <rPh sb="5" eb="6">
      <t>タン</t>
    </rPh>
    <rPh sb="9" eb="11">
      <t>キキン</t>
    </rPh>
    <rPh sb="14" eb="16">
      <t>イガイ</t>
    </rPh>
    <rPh sb="17" eb="19">
      <t>ジギョウ</t>
    </rPh>
    <rPh sb="19" eb="21">
      <t>シュウキ</t>
    </rPh>
    <rPh sb="21" eb="22">
      <t>アヤマ</t>
    </rPh>
    <rPh sb="25" eb="27">
      <t>ソウテイ</t>
    </rPh>
    <rPh sb="27" eb="28">
      <t>ガイ</t>
    </rPh>
    <rPh sb="34" eb="36">
      <t>センタク</t>
    </rPh>
    <phoneticPr fontId="20"/>
  </si>
  <si>
    <t>神奈川県藤沢市</t>
  </si>
  <si>
    <t>神奈川県逗子市</t>
  </si>
  <si>
    <t>神奈川県秦野市</t>
  </si>
  <si>
    <t>神奈川県厚木市</t>
  </si>
  <si>
    <t>大分県国東市</t>
  </si>
  <si>
    <t>神奈川県大和市</t>
  </si>
  <si>
    <t>神奈川県葉山町</t>
  </si>
  <si>
    <t>神奈川県寒川町</t>
  </si>
  <si>
    <t>神奈川県二宮町</t>
  </si>
  <si>
    <t>神奈川県山北町</t>
  </si>
  <si>
    <t>神奈川県愛川町</t>
  </si>
  <si>
    <t>新潟県三条市</t>
  </si>
  <si>
    <t>新潟県新発田市</t>
  </si>
  <si>
    <t>新潟県見附市</t>
  </si>
  <si>
    <t>新潟県村上市</t>
  </si>
  <si>
    <t>新潟県燕市</t>
  </si>
  <si>
    <t>新潟県糸魚川市</t>
  </si>
  <si>
    <t>新潟県五泉市</t>
  </si>
  <si>
    <t>新潟県上越市</t>
  </si>
  <si>
    <t>新潟県阿賀野市</t>
  </si>
  <si>
    <t>新潟県阿賀町</t>
  </si>
  <si>
    <t>新潟県出雲崎町</t>
  </si>
  <si>
    <t>厚生労働大臣</t>
  </si>
  <si>
    <t>新潟県津南町</t>
  </si>
  <si>
    <t>新潟県刈羽村</t>
  </si>
  <si>
    <t>富山県魚津市</t>
  </si>
  <si>
    <t>富山県滑川市</t>
  </si>
  <si>
    <t>富山県黒部市</t>
  </si>
  <si>
    <t>富山県射水市</t>
  </si>
  <si>
    <t>富山県舟橋村</t>
  </si>
  <si>
    <t>富山県上市町</t>
  </si>
  <si>
    <t>富山県立山町</t>
  </si>
  <si>
    <t>富山県朝日町</t>
  </si>
  <si>
    <t>石川県金沢市</t>
  </si>
  <si>
    <t>石川県小松市</t>
  </si>
  <si>
    <t>石川県輪島市</t>
  </si>
  <si>
    <t>石川県羽咋市</t>
  </si>
  <si>
    <t>石川県かほく市</t>
  </si>
  <si>
    <t>石川県能美市</t>
  </si>
  <si>
    <t>石川県川北町</t>
  </si>
  <si>
    <t>石川県津幡町</t>
  </si>
  <si>
    <t>石川県志賀町</t>
  </si>
  <si>
    <t>石川県宝達志水町</t>
  </si>
  <si>
    <t>石川県中能登町</t>
  </si>
  <si>
    <t>石川県能登町</t>
  </si>
  <si>
    <t>福井県敦賀市</t>
  </si>
  <si>
    <t>福井県越前市</t>
  </si>
  <si>
    <t>福井県永平寺町</t>
  </si>
  <si>
    <t>福井県池田町</t>
  </si>
  <si>
    <t>福井県南越前町</t>
  </si>
  <si>
    <t>福井県美浜町</t>
  </si>
  <si>
    <t>福井県おおい町</t>
  </si>
  <si>
    <t>事業終期_R3基金・R4</t>
    <rPh sb="0" eb="2">
      <t>ジギョウ</t>
    </rPh>
    <rPh sb="2" eb="4">
      <t>シュウキ</t>
    </rPh>
    <rPh sb="7" eb="9">
      <t>キキン</t>
    </rPh>
    <phoneticPr fontId="20"/>
  </si>
  <si>
    <t>福井県若狭町</t>
  </si>
  <si>
    <t>山梨県甲府市</t>
  </si>
  <si>
    <t>山梨県都留市</t>
  </si>
  <si>
    <t>山梨県大月市</t>
  </si>
  <si>
    <t>山梨県韮崎市</t>
  </si>
  <si>
    <t>山梨県北杜市</t>
  </si>
  <si>
    <t>エラー（国庫補助事業の名称が別表の名称と不一致）</t>
    <rPh sb="4" eb="6">
      <t>コッコ</t>
    </rPh>
    <rPh sb="6" eb="8">
      <t>ホジョ</t>
    </rPh>
    <rPh sb="8" eb="10">
      <t>ジギョウ</t>
    </rPh>
    <rPh sb="11" eb="13">
      <t>メイショウ</t>
    </rPh>
    <rPh sb="14" eb="16">
      <t>ベッピョウ</t>
    </rPh>
    <rPh sb="17" eb="19">
      <t>メイショウ</t>
    </rPh>
    <rPh sb="20" eb="23">
      <t>フイッチ</t>
    </rPh>
    <phoneticPr fontId="20"/>
  </si>
  <si>
    <t>山梨県上野原市</t>
  </si>
  <si>
    <t>山梨県甲州市</t>
  </si>
  <si>
    <t>長崎県長崎市</t>
  </si>
  <si>
    <t>山梨県市川三郷町</t>
  </si>
  <si>
    <t>山梨県早川町</t>
  </si>
  <si>
    <t>山梨県身延町</t>
  </si>
  <si>
    <t>山梨県忍野村</t>
  </si>
  <si>
    <t>山梨県山中湖村</t>
  </si>
  <si>
    <t>山梨県鳴沢村</t>
  </si>
  <si>
    <t>山梨県富士河口湖町</t>
  </si>
  <si>
    <t>山梨県丹波山村</t>
  </si>
  <si>
    <t>長野県長野市</t>
  </si>
  <si>
    <t>長野県上田市</t>
  </si>
  <si>
    <t>長野県駒ヶ根市</t>
  </si>
  <si>
    <t>長野県中野市</t>
  </si>
  <si>
    <t>長野県佐久市</t>
  </si>
  <si>
    <t>長野県千曲市</t>
  </si>
  <si>
    <t>長野県安曇野市</t>
  </si>
  <si>
    <t>長野県小海町</t>
  </si>
  <si>
    <t>長野県川上村</t>
  </si>
  <si>
    <t>長野県北相木村</t>
  </si>
  <si>
    <t>長野県佐久穂町</t>
  </si>
  <si>
    <t>長野県軽井沢町</t>
  </si>
  <si>
    <t>長野県立科町</t>
  </si>
  <si>
    <t>鹿児島県南大隅町</t>
  </si>
  <si>
    <t>長野県青木村</t>
  </si>
  <si>
    <t>長野県辰野町</t>
  </si>
  <si>
    <t>長野県飯島町</t>
  </si>
  <si>
    <t>長野県松川町</t>
  </si>
  <si>
    <t>長野県阿智村</t>
  </si>
  <si>
    <t>長野県根羽村</t>
  </si>
  <si>
    <t>長野県泰阜村</t>
  </si>
  <si>
    <t>徳島県那賀町</t>
  </si>
  <si>
    <t>島根県隠岐の島町</t>
  </si>
  <si>
    <t>長野県豊丘村</t>
  </si>
  <si>
    <t>長野県大桑村</t>
  </si>
  <si>
    <t>長野県木曽町</t>
  </si>
  <si>
    <t>長野県麻績村</t>
  </si>
  <si>
    <t>長野県生坂村</t>
  </si>
  <si>
    <t>肥料高騰対策事業</t>
  </si>
  <si>
    <t>長野県朝日村</t>
  </si>
  <si>
    <t>高知県本山町</t>
  </si>
  <si>
    <t>長野県筑北村</t>
  </si>
  <si>
    <t>長野県小谷村</t>
  </si>
  <si>
    <t>長野県小布施町</t>
  </si>
  <si>
    <t>長野県木島平村</t>
  </si>
  <si>
    <t>長野県野沢温泉村</t>
  </si>
  <si>
    <t>長野県小川村</t>
  </si>
  <si>
    <t>岐阜県岐阜市</t>
  </si>
  <si>
    <t>岐阜県大垣市</t>
  </si>
  <si>
    <t>岐阜県高山市</t>
  </si>
  <si>
    <t>R2予備費（国）</t>
    <rPh sb="2" eb="5">
      <t>ヨビヒ</t>
    </rPh>
    <rPh sb="6" eb="7">
      <t>コク</t>
    </rPh>
    <phoneticPr fontId="20"/>
  </si>
  <si>
    <t>岐阜県関市</t>
  </si>
  <si>
    <t>岐阜県美濃市</t>
  </si>
  <si>
    <t>岐阜県美濃加茂市</t>
  </si>
  <si>
    <t>岐阜県可児市</t>
  </si>
  <si>
    <t>岐阜県山県市</t>
  </si>
  <si>
    <t>岐阜県飛騨市</t>
  </si>
  <si>
    <t>岐阜県本巣市</t>
  </si>
  <si>
    <t>岐阜県郡上市</t>
  </si>
  <si>
    <t>岐阜県下呂市</t>
  </si>
  <si>
    <t>岐阜県海津市</t>
  </si>
  <si>
    <t>岐阜県岐南町</t>
  </si>
  <si>
    <t>岐阜県関ケ原町</t>
  </si>
  <si>
    <t>岐阜県神戸町</t>
  </si>
  <si>
    <t>岐阜県安八町</t>
  </si>
  <si>
    <t>岐阜県大野町</t>
  </si>
  <si>
    <t>岐阜県坂祝町</t>
  </si>
  <si>
    <t>岐阜県川辺町</t>
  </si>
  <si>
    <t>岐阜県七宗町</t>
  </si>
  <si>
    <t>静岡県浜松市</t>
  </si>
  <si>
    <t>静岡県熱海市</t>
  </si>
  <si>
    <t>静岡県島田市</t>
  </si>
  <si>
    <t>静岡県富士市</t>
  </si>
  <si>
    <t>静岡県藤枝市</t>
  </si>
  <si>
    <t>静岡県御殿場市</t>
  </si>
  <si>
    <t>静岡県下田市</t>
  </si>
  <si>
    <t>静岡県湖西市</t>
  </si>
  <si>
    <t>静岡県伊豆の国市</t>
  </si>
  <si>
    <t>静岡県松崎町</t>
  </si>
  <si>
    <t>静岡県西伊豆町</t>
  </si>
  <si>
    <t>静岡県清水町</t>
  </si>
  <si>
    <t>エラー（自治体名記載不備）</t>
  </si>
  <si>
    <t>静岡県小山町</t>
  </si>
  <si>
    <t>静岡県吉田町</t>
  </si>
  <si>
    <t>担い手育成・確保等対策地方公共団体事業費補助金</t>
    <rPh sb="0" eb="1">
      <t>ニナ</t>
    </rPh>
    <rPh sb="2" eb="3">
      <t>テ</t>
    </rPh>
    <rPh sb="3" eb="5">
      <t>イクセイ</t>
    </rPh>
    <rPh sb="6" eb="8">
      <t>カクホ</t>
    </rPh>
    <rPh sb="8" eb="9">
      <t>トウ</t>
    </rPh>
    <rPh sb="9" eb="11">
      <t>タイサク</t>
    </rPh>
    <rPh sb="11" eb="13">
      <t>チホウ</t>
    </rPh>
    <rPh sb="13" eb="15">
      <t>コウキョウ</t>
    </rPh>
    <rPh sb="15" eb="17">
      <t>ダンタイ</t>
    </rPh>
    <rPh sb="17" eb="19">
      <t>ジギョウ</t>
    </rPh>
    <rPh sb="19" eb="20">
      <t>ヒ</t>
    </rPh>
    <rPh sb="20" eb="23">
      <t>ホジョキン</t>
    </rPh>
    <phoneticPr fontId="39"/>
  </si>
  <si>
    <t>静岡県川根本町</t>
  </si>
  <si>
    <t>愛知県豊橋市</t>
  </si>
  <si>
    <t>愛知県岡崎市</t>
  </si>
  <si>
    <t>愛知県一宮市</t>
  </si>
  <si>
    <t>本省繰越希望額
（R4予備費により措置された重点交付金分交付限度額⑥に係る希望額）</t>
  </si>
  <si>
    <t>愛知県半田市</t>
  </si>
  <si>
    <t>長崎県五島市</t>
  </si>
  <si>
    <t>愛知県春日井市</t>
  </si>
  <si>
    <t>愛知県津島市</t>
  </si>
  <si>
    <t>愛知県碧南市</t>
  </si>
  <si>
    <t>愛知県刈谷市</t>
  </si>
  <si>
    <t>愛知県豊田市</t>
  </si>
  <si>
    <t>愛知県安城市</t>
  </si>
  <si>
    <t>愛知県西尾市</t>
  </si>
  <si>
    <t>愛知県蒲郡市</t>
  </si>
  <si>
    <t>愛知県江南市</t>
  </si>
  <si>
    <t>愛知県知立市</t>
  </si>
  <si>
    <t>愛知県岩倉市</t>
  </si>
  <si>
    <t>愛知県豊明市</t>
  </si>
  <si>
    <t>愛知県日進市</t>
  </si>
  <si>
    <t>愛知県愛西市</t>
  </si>
  <si>
    <t>愛知県清須市</t>
  </si>
  <si>
    <t>愛知県みよし市</t>
  </si>
  <si>
    <t>愛知県あま市</t>
  </si>
  <si>
    <t>愛知県長久手市</t>
  </si>
  <si>
    <t>愛知県扶桑町</t>
  </si>
  <si>
    <t>愛知県大治町</t>
  </si>
  <si>
    <t>愛知県蟹江町</t>
  </si>
  <si>
    <t>愛知県東浦町</t>
  </si>
  <si>
    <t>愛知県東栄町</t>
  </si>
  <si>
    <t>三重県鈴鹿市</t>
  </si>
  <si>
    <t>三重県尾鷲市</t>
  </si>
  <si>
    <t>三重県亀山市</t>
  </si>
  <si>
    <t>三重県鳥羽市</t>
  </si>
  <si>
    <t>三重県いなべ市</t>
  </si>
  <si>
    <t>香川県さぬき市</t>
  </si>
  <si>
    <t>三重県志摩市</t>
  </si>
  <si>
    <t>事業の終期がきちんと入力されているか
（基金事業または令和４年度予算分を充当する事業を除いて終期が令和５年４月以降とすることはできません）</t>
    <rPh sb="10" eb="12">
      <t>ニュウリョク</t>
    </rPh>
    <rPh sb="20" eb="22">
      <t>キキン</t>
    </rPh>
    <rPh sb="22" eb="24">
      <t>ジギョウ</t>
    </rPh>
    <rPh sb="27" eb="29">
      <t>レイワ</t>
    </rPh>
    <rPh sb="30" eb="32">
      <t>ネンド</t>
    </rPh>
    <rPh sb="32" eb="34">
      <t>ヨサン</t>
    </rPh>
    <rPh sb="34" eb="35">
      <t>ブン</t>
    </rPh>
    <rPh sb="36" eb="38">
      <t>ジュウトウ</t>
    </rPh>
    <rPh sb="40" eb="42">
      <t>ジギョウ</t>
    </rPh>
    <rPh sb="43" eb="44">
      <t>ノゾ</t>
    </rPh>
    <rPh sb="46" eb="48">
      <t>シュウキ</t>
    </rPh>
    <rPh sb="49" eb="51">
      <t>レイワ</t>
    </rPh>
    <rPh sb="52" eb="53">
      <t>ネン</t>
    </rPh>
    <rPh sb="54" eb="55">
      <t>ガツ</t>
    </rPh>
    <rPh sb="55" eb="57">
      <t>イコウ</t>
    </rPh>
    <phoneticPr fontId="20"/>
  </si>
  <si>
    <t>三重県菰野町</t>
  </si>
  <si>
    <t>三重県玉城町</t>
  </si>
  <si>
    <t>三重県大紀町</t>
  </si>
  <si>
    <t>三重県南伊勢町</t>
  </si>
  <si>
    <t>三重県御浜町</t>
  </si>
  <si>
    <t>滋賀県彦根市</t>
  </si>
  <si>
    <t>滋賀県草津市</t>
  </si>
  <si>
    <t>滋賀県守山市</t>
  </si>
  <si>
    <t>滋賀県栗東市</t>
  </si>
  <si>
    <t>滋賀県野洲市</t>
  </si>
  <si>
    <t>滋賀県高島市</t>
  </si>
  <si>
    <t>滋賀県東近江市</t>
  </si>
  <si>
    <t>滋賀県米原市</t>
  </si>
  <si>
    <t>福岡県筑紫野市</t>
  </si>
  <si>
    <t>滋賀県竜王町</t>
  </si>
  <si>
    <t>広島県呉市</t>
  </si>
  <si>
    <t>滋賀県豊郷町</t>
  </si>
  <si>
    <t>クラスターの発生による窓口の閉鎖回数
⇒0</t>
  </si>
  <si>
    <t>滋賀県多賀町</t>
  </si>
  <si>
    <t>町立公園街路灯整備事業</t>
  </si>
  <si>
    <t>京都府福知山市</t>
  </si>
  <si>
    <t>京都府舞鶴市</t>
  </si>
  <si>
    <t>京都府綾部市</t>
  </si>
  <si>
    <t>京都府宇治市</t>
  </si>
  <si>
    <t>京都府亀岡市</t>
  </si>
  <si>
    <t>京都府長岡京市</t>
  </si>
  <si>
    <t>京都府八幡市</t>
  </si>
  <si>
    <t>京都府京田辺市</t>
  </si>
  <si>
    <t>京都府南丹市</t>
  </si>
  <si>
    <t>京都府木津川市</t>
  </si>
  <si>
    <t>京都府大山崎町</t>
  </si>
  <si>
    <t>京都府井手町</t>
  </si>
  <si>
    <t>京都府宇治田原町</t>
  </si>
  <si>
    <t>京都府笠置町</t>
  </si>
  <si>
    <t>京都府精華町</t>
  </si>
  <si>
    <t>福岡県鞍手町</t>
  </si>
  <si>
    <t>京都府京丹波町</t>
  </si>
  <si>
    <t>大阪府河内長野市</t>
  </si>
  <si>
    <t>大阪府高槻市</t>
  </si>
  <si>
    <t>⑧地域公共交通や地域観光業等に対する支援</t>
    <rPh sb="1" eb="3">
      <t>チイキ</t>
    </rPh>
    <rPh sb="3" eb="5">
      <t>コウキョウ</t>
    </rPh>
    <rPh sb="5" eb="7">
      <t>コウツウ</t>
    </rPh>
    <rPh sb="8" eb="10">
      <t>チイキ</t>
    </rPh>
    <rPh sb="10" eb="12">
      <t>カンコウ</t>
    </rPh>
    <rPh sb="12" eb="13">
      <t>ギョウ</t>
    </rPh>
    <rPh sb="13" eb="14">
      <t>トウ</t>
    </rPh>
    <rPh sb="15" eb="16">
      <t>タイ</t>
    </rPh>
    <rPh sb="18" eb="20">
      <t>シエン</t>
    </rPh>
    <phoneticPr fontId="20"/>
  </si>
  <si>
    <t>大阪府茨木市</t>
  </si>
  <si>
    <t>山口県山陽小野田市</t>
  </si>
  <si>
    <t>奈良県吉野町</t>
  </si>
  <si>
    <t>大阪府八尾市</t>
  </si>
  <si>
    <t>34000</t>
  </si>
  <si>
    <t>大阪府高石市</t>
  </si>
  <si>
    <t>大阪府泉佐野市</t>
  </si>
  <si>
    <t>沖縄県南城市</t>
  </si>
  <si>
    <t>大阪府富田林市</t>
  </si>
  <si>
    <t>大阪府大東市</t>
  </si>
  <si>
    <t>大阪府箕面市</t>
  </si>
  <si>
    <t>大阪府柏原市</t>
  </si>
  <si>
    <t>大阪府東大阪市</t>
  </si>
  <si>
    <t>大阪府泉南市</t>
  </si>
  <si>
    <t>広島県三次市</t>
  </si>
  <si>
    <t>大阪府四條畷市</t>
  </si>
  <si>
    <t>大阪府豊能町</t>
  </si>
  <si>
    <t>大阪府能勢町</t>
  </si>
  <si>
    <t>大阪府忠岡町</t>
  </si>
  <si>
    <t>大阪府河南町</t>
  </si>
  <si>
    <t>大阪府千早赤阪村</t>
  </si>
  <si>
    <t>兵庫県神戸市</t>
  </si>
  <si>
    <t>兵庫県洲本市</t>
  </si>
  <si>
    <t>兵庫県芦屋市</t>
  </si>
  <si>
    <t>兵庫県伊丹市</t>
  </si>
  <si>
    <t>兵庫県赤穂市</t>
  </si>
  <si>
    <t>兵庫県宝塚市</t>
  </si>
  <si>
    <t>兵庫県三木市</t>
  </si>
  <si>
    <t>兵庫県高砂市</t>
  </si>
  <si>
    <t>兵庫県小野市</t>
  </si>
  <si>
    <t>兵庫県加西市</t>
  </si>
  <si>
    <t>兵庫県丹波篠山市</t>
  </si>
  <si>
    <t>兵庫県養父市</t>
  </si>
  <si>
    <t>24343</t>
  </si>
  <si>
    <t>兵庫県丹波市</t>
  </si>
  <si>
    <t>兵庫県南あわじ市</t>
  </si>
  <si>
    <t>兵庫県朝来市</t>
  </si>
  <si>
    <t>兵庫県宍粟市</t>
  </si>
  <si>
    <t>兵庫県加東市</t>
  </si>
  <si>
    <t>兵庫県猪名川町</t>
  </si>
  <si>
    <t>兵庫県播磨町</t>
  </si>
  <si>
    <t>①会計課窓口での納付処理を非接触型にするため、
セルフレジを導入する。
②最初の1年間の保守。
③事業費　2,700,000円
　【内訳】　・レジ購入費　2,404,000円
　　　　　　 ・設置工事費　66,000円
　　　　　　 ・レジ保守委託料　271,000円
④来庁者及び職員</t>
  </si>
  <si>
    <t>兵庫県太子町</t>
  </si>
  <si>
    <t>兵庫県上郡町</t>
  </si>
  <si>
    <t>大分県姫島村</t>
  </si>
  <si>
    <t>兵庫県佐用町</t>
  </si>
  <si>
    <t>兵庫県香美町</t>
  </si>
  <si>
    <t>奈良県五條市</t>
  </si>
  <si>
    <t>奈良県香芝市</t>
  </si>
  <si>
    <t>奈良県宇陀市</t>
  </si>
  <si>
    <t>奈良県平群町</t>
  </si>
  <si>
    <t>奈良県斑鳩町</t>
  </si>
  <si>
    <t>奈良県安堵町</t>
  </si>
  <si>
    <t>奈良県三宅町</t>
  </si>
  <si>
    <t>奈良県曽爾村</t>
  </si>
  <si>
    <t>福岡県築上町</t>
  </si>
  <si>
    <t>奈良県高取町</t>
  </si>
  <si>
    <t>奈良県王寺町</t>
  </si>
  <si>
    <t>奈良県広陵町</t>
  </si>
  <si>
    <t>奈良県河合町</t>
  </si>
  <si>
    <t>奈良県下市町</t>
  </si>
  <si>
    <t>奈良県十津川村</t>
  </si>
  <si>
    <t>奈良県下北山村</t>
  </si>
  <si>
    <t>奈良県上北山村</t>
  </si>
  <si>
    <t>奈良県東吉野村</t>
  </si>
  <si>
    <t>和歌山県和歌山市</t>
  </si>
  <si>
    <t>和歌山県海南市</t>
  </si>
  <si>
    <t>和歌山県橋本市</t>
  </si>
  <si>
    <t>和歌山県有田市</t>
  </si>
  <si>
    <t>和歌山県田辺市</t>
  </si>
  <si>
    <t>和歌山県新宮市</t>
  </si>
  <si>
    <t>高知県土佐市</t>
  </si>
  <si>
    <t>和歌山県岩出市</t>
  </si>
  <si>
    <t>和歌山県紀美野町</t>
  </si>
  <si>
    <t>和歌山県九度山町</t>
  </si>
  <si>
    <t>和歌山県高野町</t>
  </si>
  <si>
    <t>和歌山県湯浅町</t>
  </si>
  <si>
    <t>和歌山県広川町</t>
  </si>
  <si>
    <t>和歌山県美浜町</t>
  </si>
  <si>
    <t>和歌山県由良町</t>
  </si>
  <si>
    <t>和歌山県みなべ町</t>
  </si>
  <si>
    <t>和歌山県日高川町</t>
  </si>
  <si>
    <t>和歌山県白浜町</t>
  </si>
  <si>
    <t>和歌山県上富田町</t>
  </si>
  <si>
    <t>和歌山県すさみ町</t>
  </si>
  <si>
    <t>和歌山県那智勝浦町</t>
  </si>
  <si>
    <t>和歌山県串本町</t>
  </si>
  <si>
    <t>鳥取県鳥取市</t>
  </si>
  <si>
    <t>鳥取県米子市</t>
  </si>
  <si>
    <t>福岡県小竹町</t>
  </si>
  <si>
    <t>鳥取県境港市</t>
  </si>
  <si>
    <t>鳥取県岩美町</t>
  </si>
  <si>
    <t>鳥取県湯梨浜町</t>
  </si>
  <si>
    <t>鳥取県北栄町</t>
  </si>
  <si>
    <t>鳥取県日吉津村</t>
  </si>
  <si>
    <t>鳥取県南部町</t>
  </si>
  <si>
    <t>鳥取県伯耆町</t>
  </si>
  <si>
    <t>鳥取県日南町</t>
  </si>
  <si>
    <t>鳥取県江府町</t>
  </si>
  <si>
    <t>島根県出雲市</t>
  </si>
  <si>
    <t>島根県安来市</t>
  </si>
  <si>
    <t>島根県飯南町</t>
  </si>
  <si>
    <t>島根県川本町</t>
  </si>
  <si>
    <t>島根県西ノ島町</t>
  </si>
  <si>
    <t>岡山県津山市</t>
  </si>
  <si>
    <t>岡山県笠岡市</t>
  </si>
  <si>
    <t>岡山県総社市</t>
  </si>
  <si>
    <t>岡山県高梁市</t>
  </si>
  <si>
    <t>岡山県新見市</t>
  </si>
  <si>
    <t>岡山県瀬戸内市</t>
  </si>
  <si>
    <t>岡山県浅口市</t>
  </si>
  <si>
    <t>岡山県里庄町</t>
  </si>
  <si>
    <t>岡山県矢掛町</t>
  </si>
  <si>
    <t>岡山県鏡野町</t>
  </si>
  <si>
    <t>岡山県勝央町</t>
  </si>
  <si>
    <t>岡山県美咲町</t>
  </si>
  <si>
    <t>岡山県吉備中央町</t>
  </si>
  <si>
    <t>広島県広島市</t>
  </si>
  <si>
    <t>国の予算年度がきちんと選択されているか</t>
    <rPh sb="0" eb="1">
      <t>クニ</t>
    </rPh>
    <rPh sb="2" eb="4">
      <t>ヨサン</t>
    </rPh>
    <rPh sb="4" eb="6">
      <t>ネンド</t>
    </rPh>
    <rPh sb="11" eb="13">
      <t>センタク</t>
    </rPh>
    <phoneticPr fontId="20"/>
  </si>
  <si>
    <t>福岡　信義</t>
  </si>
  <si>
    <t>広島県竹原市</t>
  </si>
  <si>
    <t>広島県三原市</t>
  </si>
  <si>
    <t>広島県廿日市市</t>
  </si>
  <si>
    <t>広島県安芸高田市</t>
  </si>
  <si>
    <t>広島県府中町</t>
  </si>
  <si>
    <t>広島県熊野町</t>
  </si>
  <si>
    <t>広島県世羅町</t>
  </si>
  <si>
    <t>広島県神石高原町</t>
  </si>
  <si>
    <t>山口県山口市</t>
  </si>
  <si>
    <t>山口県下松市</t>
  </si>
  <si>
    <t>山口県光市</t>
  </si>
  <si>
    <t>山口県美祢市</t>
  </si>
  <si>
    <t>山口県周防大島町</t>
  </si>
  <si>
    <t>山口県和木町</t>
  </si>
  <si>
    <t>山口県上関町</t>
  </si>
  <si>
    <t>山口県平生町</t>
  </si>
  <si>
    <t>徳島県美馬市</t>
  </si>
  <si>
    <t>徳島県三好市</t>
  </si>
  <si>
    <t>徳島県勝浦町</t>
  </si>
  <si>
    <t>徳島県佐那河内村</t>
  </si>
  <si>
    <t>徳島県牟岐町</t>
  </si>
  <si>
    <t>徳島県美波町</t>
  </si>
  <si>
    <t>徳島県海陽町</t>
  </si>
  <si>
    <t>徳島県板野町</t>
  </si>
  <si>
    <t>香川県高松市</t>
  </si>
  <si>
    <t>香川県善通寺市</t>
  </si>
  <si>
    <t>香川県土庄町</t>
  </si>
  <si>
    <t>香川県小豆島町</t>
  </si>
  <si>
    <t>香川県直島町</t>
  </si>
  <si>
    <t>香川県宇多津町</t>
  </si>
  <si>
    <t>香川県琴平町</t>
  </si>
  <si>
    <t>香川県まんのう町</t>
  </si>
  <si>
    <t>宮崎県椎葉村</t>
  </si>
  <si>
    <t>愛媛県松山市</t>
  </si>
  <si>
    <t>愛媛県今治市</t>
  </si>
  <si>
    <t>沖縄県渡嘉敷村</t>
  </si>
  <si>
    <t>愛媛県宇和島市</t>
  </si>
  <si>
    <t>愛媛県八幡浜市</t>
  </si>
  <si>
    <t>愛媛県新居浜市</t>
  </si>
  <si>
    <t>愛媛県大洲市</t>
  </si>
  <si>
    <t>愛媛県東温市</t>
  </si>
  <si>
    <t>愛媛県上島町</t>
  </si>
  <si>
    <t>愛媛県久万高原町</t>
  </si>
  <si>
    <t>愛媛県松前町</t>
  </si>
  <si>
    <t>愛媛県伊方町</t>
  </si>
  <si>
    <t>愛媛県鬼北町</t>
  </si>
  <si>
    <t>愛媛県愛南町</t>
  </si>
  <si>
    <t>大分県由布市</t>
  </si>
  <si>
    <t>高知県高知市</t>
  </si>
  <si>
    <t>高知県室戸市</t>
  </si>
  <si>
    <t>高知県安芸市</t>
  </si>
  <si>
    <t>高知県南国市</t>
  </si>
  <si>
    <t>宮崎県都城市</t>
  </si>
  <si>
    <t>高知県宿毛市</t>
  </si>
  <si>
    <t>高知県香南市</t>
  </si>
  <si>
    <t>高知県香美市</t>
  </si>
  <si>
    <t>高知県奈半利町</t>
  </si>
  <si>
    <t>高知県北川村</t>
  </si>
  <si>
    <t>高知県馬路村</t>
  </si>
  <si>
    <t>高知県芸西村</t>
  </si>
  <si>
    <t>高知県土佐町</t>
  </si>
  <si>
    <t>高知県いの町</t>
  </si>
  <si>
    <t>高知県仁淀川町</t>
  </si>
  <si>
    <t>高知県越知町</t>
  </si>
  <si>
    <t>高知県梼原町</t>
  </si>
  <si>
    <t>高知県日高村</t>
  </si>
  <si>
    <t>高知県津野町</t>
  </si>
  <si>
    <t>高知県四万十町</t>
  </si>
  <si>
    <t>高知県大月町</t>
  </si>
  <si>
    <t>高知県三原村</t>
  </si>
  <si>
    <t>地方公共団体の職員の人件費（新型コロナウイルス対応のための体制拡充等及び雇い止めや内定取り消しにあった者等の一時的な雇用に必要となるもの（任期の定めのない常勤職員の給料分を除く）を除く）</t>
    <rPh sb="0" eb="2">
      <t>チホウ</t>
    </rPh>
    <rPh sb="2" eb="4">
      <t>コウキョウ</t>
    </rPh>
    <rPh sb="4" eb="6">
      <t>ダンタイ</t>
    </rPh>
    <rPh sb="14" eb="16">
      <t>シンガタ</t>
    </rPh>
    <rPh sb="23" eb="25">
      <t>タイオウ</t>
    </rPh>
    <rPh sb="29" eb="31">
      <t>タイセイ</t>
    </rPh>
    <rPh sb="31" eb="33">
      <t>カクジュウ</t>
    </rPh>
    <rPh sb="33" eb="34">
      <t>トウ</t>
    </rPh>
    <rPh sb="34" eb="35">
      <t>オヨ</t>
    </rPh>
    <rPh sb="36" eb="37">
      <t>ヤト</t>
    </rPh>
    <rPh sb="38" eb="39">
      <t>ド</t>
    </rPh>
    <rPh sb="41" eb="43">
      <t>ナイテイ</t>
    </rPh>
    <rPh sb="43" eb="44">
      <t>ト</t>
    </rPh>
    <rPh sb="45" eb="46">
      <t>ケ</t>
    </rPh>
    <rPh sb="51" eb="52">
      <t>モノ</t>
    </rPh>
    <rPh sb="52" eb="53">
      <t>トウ</t>
    </rPh>
    <rPh sb="54" eb="57">
      <t>イチジテキ</t>
    </rPh>
    <rPh sb="58" eb="60">
      <t>コヨウ</t>
    </rPh>
    <rPh sb="61" eb="63">
      <t>ヒツヨウ</t>
    </rPh>
    <rPh sb="69" eb="71">
      <t>ニンキ</t>
    </rPh>
    <rPh sb="72" eb="73">
      <t>サダ</t>
    </rPh>
    <rPh sb="77" eb="79">
      <t>ジョウキン</t>
    </rPh>
    <rPh sb="79" eb="81">
      <t>ショクイン</t>
    </rPh>
    <rPh sb="82" eb="84">
      <t>キュウリョウ</t>
    </rPh>
    <rPh sb="84" eb="85">
      <t>ブン</t>
    </rPh>
    <rPh sb="86" eb="87">
      <t>ノゾ</t>
    </rPh>
    <rPh sb="90" eb="91">
      <t>ノゾ</t>
    </rPh>
    <phoneticPr fontId="20"/>
  </si>
  <si>
    <t>福岡県福岡市</t>
  </si>
  <si>
    <t>福岡県大牟田市</t>
  </si>
  <si>
    <t>福岡県大川市</t>
  </si>
  <si>
    <t>福岡県行橋市</t>
  </si>
  <si>
    <t>福岡県豊前市</t>
  </si>
  <si>
    <t>福岡県小郡市</t>
  </si>
  <si>
    <t>福岡県春日市</t>
  </si>
  <si>
    <t>福岡県宗像市</t>
  </si>
  <si>
    <t>福岡県うきは市</t>
  </si>
  <si>
    <t>福岡県那珂川市</t>
  </si>
  <si>
    <t>福岡県須恵町</t>
  </si>
  <si>
    <t>福岡県久山町</t>
  </si>
  <si>
    <t>福岡県粕屋町</t>
  </si>
  <si>
    <t>福岡県芦屋町</t>
  </si>
  <si>
    <t>福岡県岡垣町</t>
  </si>
  <si>
    <t>福岡県桂川町</t>
  </si>
  <si>
    <t>福岡県筑前町</t>
  </si>
  <si>
    <t>福岡県東峰村</t>
  </si>
  <si>
    <t>福岡県香春町</t>
  </si>
  <si>
    <t>福岡県添田町</t>
  </si>
  <si>
    <t>福岡県糸田町</t>
  </si>
  <si>
    <t>福岡県みやこ町</t>
  </si>
  <si>
    <t>福岡県吉富町</t>
  </si>
  <si>
    <t>佐賀県鳥栖市</t>
  </si>
  <si>
    <t>佐賀県多久市</t>
  </si>
  <si>
    <t>佐賀県伊万里市</t>
  </si>
  <si>
    <t>佐賀県武雄市</t>
  </si>
  <si>
    <t>佐賀県鹿島市</t>
  </si>
  <si>
    <t>佐賀県小城市</t>
  </si>
  <si>
    <t>佐賀県神埼市</t>
  </si>
  <si>
    <t>佐賀県上峰町</t>
  </si>
  <si>
    <t>佐賀県みやき町</t>
  </si>
  <si>
    <t>インフルエンザ予防接種の助成件数
⇒1,200件</t>
  </si>
  <si>
    <t>佐賀県有田町</t>
  </si>
  <si>
    <t>佐賀県大町町</t>
  </si>
  <si>
    <t>長崎県平戸市</t>
  </si>
  <si>
    <t>長崎県壱岐市</t>
  </si>
  <si>
    <t>一般廃棄物収集運搬事業者支援事業</t>
  </si>
  <si>
    <t>長崎県西海市</t>
  </si>
  <si>
    <t>長崎県南島原市</t>
  </si>
  <si>
    <t>長崎県東彼杵町</t>
  </si>
  <si>
    <t>長崎県波佐見町</t>
  </si>
  <si>
    <t>長崎県小値賀町</t>
  </si>
  <si>
    <t>④-Ⅲ．新たな価格体系への適応の円滑化に向けた中小企業対策等</t>
    <rPh sb="4" eb="5">
      <t>アラ</t>
    </rPh>
    <rPh sb="7" eb="9">
      <t>カカク</t>
    </rPh>
    <rPh sb="9" eb="11">
      <t>タイケイ</t>
    </rPh>
    <rPh sb="13" eb="15">
      <t>テキオウ</t>
    </rPh>
    <rPh sb="16" eb="19">
      <t>エンカツカ</t>
    </rPh>
    <rPh sb="20" eb="21">
      <t>ム</t>
    </rPh>
    <rPh sb="23" eb="25">
      <t>チュウショウ</t>
    </rPh>
    <rPh sb="25" eb="27">
      <t>キギョウ</t>
    </rPh>
    <rPh sb="27" eb="29">
      <t>タイサク</t>
    </rPh>
    <rPh sb="29" eb="30">
      <t>トウ</t>
    </rPh>
    <phoneticPr fontId="20"/>
  </si>
  <si>
    <t>長崎県佐々町</t>
  </si>
  <si>
    <t>熊本県八代市</t>
  </si>
  <si>
    <t>熊本県人吉市</t>
  </si>
  <si>
    <t>熊本県荒尾市</t>
  </si>
  <si>
    <t>熊本県菊池市</t>
  </si>
  <si>
    <t>備考</t>
    <rPh sb="0" eb="2">
      <t>ビコウ</t>
    </rPh>
    <phoneticPr fontId="20"/>
  </si>
  <si>
    <t>熊本県宇土市</t>
  </si>
  <si>
    <t>熊本県宇城市</t>
  </si>
  <si>
    <t>熊本県阿蘇市</t>
  </si>
  <si>
    <t>熊本県合志市</t>
  </si>
  <si>
    <t>熊本県美里町</t>
  </si>
  <si>
    <t>熊本県和水町</t>
  </si>
  <si>
    <t>熊本県大津町</t>
  </si>
  <si>
    <t>判定</t>
    <rPh sb="0" eb="2">
      <t>ハンテイ</t>
    </rPh>
    <phoneticPr fontId="20"/>
  </si>
  <si>
    <t>熊本県南小国町</t>
  </si>
  <si>
    <t>熊本県小国町</t>
  </si>
  <si>
    <t>熊本県西原村</t>
  </si>
  <si>
    <t>熊本県南阿蘇村</t>
  </si>
  <si>
    <t>熊本県嘉島町</t>
  </si>
  <si>
    <t>熊本県甲佐町</t>
  </si>
  <si>
    <t>熊本県山都町</t>
  </si>
  <si>
    <t>熊本県水上村</t>
  </si>
  <si>
    <t>熊本県五木村</t>
  </si>
  <si>
    <t>熊本県山江村</t>
  </si>
  <si>
    <t>大分県別府市</t>
  </si>
  <si>
    <t>大分県竹田市</t>
  </si>
  <si>
    <t>大分県豊後高田市</t>
  </si>
  <si>
    <t>大分県杵築市</t>
  </si>
  <si>
    <t>大分県宇佐市</t>
  </si>
  <si>
    <t>25000</t>
  </si>
  <si>
    <t>大分県豊後大野市</t>
  </si>
  <si>
    <t>大分県日出町</t>
  </si>
  <si>
    <t>大分県玖珠町</t>
  </si>
  <si>
    <t>宮崎県延岡市</t>
  </si>
  <si>
    <t>宮崎県日南市</t>
  </si>
  <si>
    <t>宮崎県えびの市</t>
  </si>
  <si>
    <t>宮崎県三股町</t>
  </si>
  <si>
    <t>宮崎県高鍋町</t>
  </si>
  <si>
    <t>宮崎県西米良村</t>
  </si>
  <si>
    <t>宮崎県川南町</t>
  </si>
  <si>
    <t>宮崎県都農町</t>
  </si>
  <si>
    <t>宮崎県門川町</t>
  </si>
  <si>
    <t>宮崎県高千穂町</t>
  </si>
  <si>
    <t>R3補正（国）</t>
  </si>
  <si>
    <t>宮崎県日之影町</t>
  </si>
  <si>
    <t>鹿児島県阿久根市</t>
  </si>
  <si>
    <t>鹿児島県出水市</t>
  </si>
  <si>
    <t>鹿児島県指宿市</t>
  </si>
  <si>
    <t>鹿児島県垂水市</t>
  </si>
  <si>
    <t>鹿児島県薩摩川内市</t>
  </si>
  <si>
    <t>鹿児島県曽於市</t>
  </si>
  <si>
    <t>鹿児島県霧島市</t>
  </si>
  <si>
    <t>鹿児島県いちき串木野市</t>
  </si>
  <si>
    <t>鹿児島県南さつま市</t>
  </si>
  <si>
    <t>鹿児島県南九州市</t>
  </si>
  <si>
    <t>①季節性インフルエンザの流行を抑制することで、新型コロナ感染症対応に追われている医療機関の混乱を回避することを目的に、インフルエンザの予防接種費用を助成し、町全体でインフルエンザの感染予防を図る。
②インフルエンザ予防接種費用のうち、
中学生以下について一人あたり2,000円を助成する。
③事業費　3,000,000円
（内訳）
（1）助成費　3,000,000円
1,500回分×2,000円
④中学生以下の者</t>
  </si>
  <si>
    <t>鹿児島県姶良市</t>
  </si>
  <si>
    <t>鹿児島県三島村</t>
  </si>
  <si>
    <t>鹿児島県さつま町</t>
  </si>
  <si>
    <t>鹿児島県湧水町</t>
  </si>
  <si>
    <t>鹿児島県大崎町</t>
  </si>
  <si>
    <t>鹿児島県東串良町</t>
  </si>
  <si>
    <t>鹿児島県錦江町</t>
  </si>
  <si>
    <t>鹿児島県中種子町</t>
  </si>
  <si>
    <t>鹿児島県大和村</t>
  </si>
  <si>
    <t>鹿児島県宇検村</t>
  </si>
  <si>
    <t>鹿児島県瀬戸内町</t>
  </si>
  <si>
    <t>鹿児島県天城町</t>
  </si>
  <si>
    <t>鹿児島県和泊町</t>
  </si>
  <si>
    <t>沖縄県宜野湾市</t>
  </si>
  <si>
    <t>沖縄県浦添市</t>
  </si>
  <si>
    <t>R3.7</t>
  </si>
  <si>
    <t>沖縄県豊見城市</t>
  </si>
  <si>
    <t>沖縄県うるま市</t>
  </si>
  <si>
    <t>沖縄県国頭村</t>
  </si>
  <si>
    <t>沖縄県東村</t>
  </si>
  <si>
    <t>沖縄県今帰仁村</t>
  </si>
  <si>
    <t>沖縄県本部町</t>
  </si>
  <si>
    <t>沖縄県恩納村</t>
  </si>
  <si>
    <t>沖縄県宜野座村</t>
  </si>
  <si>
    <t>沖縄県金武町</t>
  </si>
  <si>
    <t>沖縄県読谷村</t>
  </si>
  <si>
    <t>沖縄県嘉手納町</t>
  </si>
  <si>
    <t>18000</t>
  </si>
  <si>
    <t>沖縄県中城村</t>
  </si>
  <si>
    <t>沖縄県与那原町</t>
  </si>
  <si>
    <t>沖縄県南風原町</t>
  </si>
  <si>
    <t>沖縄県座間味村</t>
  </si>
  <si>
    <t>沖縄県伊是名村</t>
  </si>
  <si>
    <t>沖縄県多良間村</t>
  </si>
  <si>
    <t>03000</t>
  </si>
  <si>
    <t>移替先</t>
    <rPh sb="0" eb="1">
      <t>ウツ</t>
    </rPh>
    <rPh sb="1" eb="2">
      <t>カ</t>
    </rPh>
    <rPh sb="2" eb="3">
      <t>サキ</t>
    </rPh>
    <phoneticPr fontId="20"/>
  </si>
  <si>
    <t>エラー（経済対策との関係誤り※想定外のプルダウン選択）</t>
    <rPh sb="4" eb="6">
      <t>ケイザイ</t>
    </rPh>
    <rPh sb="6" eb="8">
      <t>タイサク</t>
    </rPh>
    <rPh sb="10" eb="12">
      <t>カンケイ</t>
    </rPh>
    <rPh sb="12" eb="13">
      <t>アヤマ</t>
    </rPh>
    <rPh sb="15" eb="17">
      <t>ソウテイ</t>
    </rPh>
    <rPh sb="17" eb="18">
      <t>ガイ</t>
    </rPh>
    <rPh sb="24" eb="26">
      <t>センタク</t>
    </rPh>
    <phoneticPr fontId="20"/>
  </si>
  <si>
    <t>04000</t>
  </si>
  <si>
    <t>05000</t>
  </si>
  <si>
    <t>07000</t>
  </si>
  <si>
    <t>07445</t>
  </si>
  <si>
    <t>08000</t>
  </si>
  <si>
    <t>09000</t>
  </si>
  <si>
    <t>11381</t>
  </si>
  <si>
    <t>12000</t>
  </si>
  <si>
    <t>14000</t>
  </si>
  <si>
    <t>16000</t>
  </si>
  <si>
    <t>16343</t>
  </si>
  <si>
    <t>18382</t>
  </si>
  <si>
    <t>19000</t>
  </si>
  <si>
    <t>20000</t>
  </si>
  <si>
    <t>20305</t>
  </si>
  <si>
    <t>20481</t>
  </si>
  <si>
    <t>R2.11</t>
  </si>
  <si>
    <t>22000</t>
  </si>
  <si>
    <t>23000</t>
  </si>
  <si>
    <t>23446</t>
  </si>
  <si>
    <t>28000</t>
  </si>
  <si>
    <t>30381</t>
  </si>
  <si>
    <t>31000</t>
  </si>
  <si>
    <t>31402</t>
  </si>
  <si>
    <t>33000</t>
  </si>
  <si>
    <t>③-Ⅰ-３．感染防止策の徹底</t>
  </si>
  <si>
    <t>35000</t>
  </si>
  <si>
    <t>36000</t>
  </si>
  <si>
    <t>38000</t>
  </si>
  <si>
    <t>40544</t>
  </si>
  <si>
    <t>40605</t>
  </si>
  <si>
    <t>農林水産大臣</t>
  </si>
  <si>
    <t>41000</t>
  </si>
  <si>
    <t>42000</t>
  </si>
  <si>
    <t>43348</t>
  </si>
  <si>
    <t>43428</t>
  </si>
  <si>
    <t>45431</t>
  </si>
  <si>
    <t>交付対象事業を所掌する大臣</t>
    <rPh sb="0" eb="2">
      <t>コウフ</t>
    </rPh>
    <rPh sb="2" eb="4">
      <t>タイショウ</t>
    </rPh>
    <rPh sb="4" eb="6">
      <t>ジギョウ</t>
    </rPh>
    <rPh sb="7" eb="9">
      <t>ショショウ</t>
    </rPh>
    <rPh sb="11" eb="13">
      <t>ダイジン</t>
    </rPh>
    <phoneticPr fontId="44"/>
  </si>
  <si>
    <t>予算区分</t>
    <rPh sb="0" eb="2">
      <t>ヨサン</t>
    </rPh>
    <rPh sb="2" eb="4">
      <t>クブン</t>
    </rPh>
    <phoneticPr fontId="20"/>
  </si>
  <si>
    <t>基金</t>
    <rPh sb="0" eb="2">
      <t>キキン</t>
    </rPh>
    <phoneticPr fontId="20"/>
  </si>
  <si>
    <t>備考①
（地方単独事業に関連している国庫補助事業がある場合、その国庫補助事業名と所管省庁名）</t>
    <rPh sb="5" eb="7">
      <t>チホウ</t>
    </rPh>
    <rPh sb="7" eb="9">
      <t>タンドク</t>
    </rPh>
    <rPh sb="9" eb="11">
      <t>ジギョウ</t>
    </rPh>
    <rPh sb="12" eb="14">
      <t>カンレン</t>
    </rPh>
    <rPh sb="18" eb="20">
      <t>コッコ</t>
    </rPh>
    <rPh sb="20" eb="22">
      <t>ホジョ</t>
    </rPh>
    <rPh sb="22" eb="24">
      <t>ジギョウ</t>
    </rPh>
    <rPh sb="27" eb="29">
      <t>バアイ</t>
    </rPh>
    <rPh sb="32" eb="34">
      <t>コッコ</t>
    </rPh>
    <rPh sb="34" eb="36">
      <t>ホジョ</t>
    </rPh>
    <rPh sb="36" eb="38">
      <t>ジギョウ</t>
    </rPh>
    <rPh sb="38" eb="39">
      <t>メイ</t>
    </rPh>
    <rPh sb="40" eb="42">
      <t>ショカン</t>
    </rPh>
    <rPh sb="42" eb="44">
      <t>ショウチョウ</t>
    </rPh>
    <rPh sb="44" eb="45">
      <t>メイ</t>
    </rPh>
    <phoneticPr fontId="20"/>
  </si>
  <si>
    <t>ロ 不確実な事故等の発生に応じて資金を交付する事業</t>
  </si>
  <si>
    <t>ロ 当該事業の進捗が他の事業の進捗に依存するもの</t>
  </si>
  <si>
    <t>基金の要件
（事務連絡２（２）②に定めるイ、ロの別）</t>
  </si>
  <si>
    <t>事務連絡２（２）②に定めるロに該当する事情</t>
    <rPh sb="0" eb="2">
      <t>ジム</t>
    </rPh>
    <rPh sb="2" eb="4">
      <t>レンラク</t>
    </rPh>
    <rPh sb="10" eb="11">
      <t>サダ</t>
    </rPh>
    <rPh sb="15" eb="17">
      <t>ガイトウ</t>
    </rPh>
    <rPh sb="19" eb="21">
      <t>ジジョウ</t>
    </rPh>
    <phoneticPr fontId="20"/>
  </si>
  <si>
    <t>交付金を充当して積立てた基金を取崩して実施する具体的な事業内容、充当経費</t>
  </si>
  <si>
    <t>担当部局課名</t>
    <rPh sb="0" eb="2">
      <t>タントウ</t>
    </rPh>
    <rPh sb="2" eb="4">
      <t>ブキョク</t>
    </rPh>
    <rPh sb="4" eb="5">
      <t>カ</t>
    </rPh>
    <rPh sb="5" eb="6">
      <t>メイ</t>
    </rPh>
    <phoneticPr fontId="20"/>
  </si>
  <si>
    <t>成果目標（可能な限り定量的指標を設定）</t>
  </si>
  <si>
    <t>沖縄振興特定事業推進費補助金</t>
    <rPh sb="0" eb="2">
      <t>オキナワ</t>
    </rPh>
    <rPh sb="2" eb="4">
      <t>シンコウ</t>
    </rPh>
    <rPh sb="4" eb="6">
      <t>トクテイ</t>
    </rPh>
    <rPh sb="6" eb="8">
      <t>ジギョウ</t>
    </rPh>
    <rPh sb="8" eb="10">
      <t>スイシン</t>
    </rPh>
    <rPh sb="10" eb="11">
      <t>ヒ</t>
    </rPh>
    <rPh sb="11" eb="14">
      <t>ホジョキン</t>
    </rPh>
    <phoneticPr fontId="39"/>
  </si>
  <si>
    <t>デジタル田園都市国家構想推進交付金</t>
    <rPh sb="4" eb="6">
      <t>デンエン</t>
    </rPh>
    <rPh sb="6" eb="8">
      <t>トシ</t>
    </rPh>
    <rPh sb="8" eb="10">
      <t>コッカ</t>
    </rPh>
    <rPh sb="10" eb="12">
      <t>コウソウ</t>
    </rPh>
    <rPh sb="12" eb="14">
      <t>スイシン</t>
    </rPh>
    <rPh sb="14" eb="17">
      <t>コウフキン</t>
    </rPh>
    <phoneticPr fontId="39"/>
  </si>
  <si>
    <t>子ども・子育て支援交付金</t>
    <rPh sb="0" eb="1">
      <t>コ</t>
    </rPh>
    <rPh sb="4" eb="6">
      <t>コソダ</t>
    </rPh>
    <rPh sb="7" eb="9">
      <t>シエン</t>
    </rPh>
    <rPh sb="9" eb="12">
      <t>コウフキン</t>
    </rPh>
    <phoneticPr fontId="39"/>
  </si>
  <si>
    <t>特定有人国境離島地域社会維持推進交付金</t>
    <rPh sb="0" eb="2">
      <t>トクテイ</t>
    </rPh>
    <rPh sb="2" eb="4">
      <t>ユウジン</t>
    </rPh>
    <rPh sb="4" eb="6">
      <t>コッキョウ</t>
    </rPh>
    <rPh sb="6" eb="8">
      <t>リトウ</t>
    </rPh>
    <rPh sb="8" eb="10">
      <t>チイキ</t>
    </rPh>
    <rPh sb="10" eb="12">
      <t>シャカイ</t>
    </rPh>
    <rPh sb="12" eb="14">
      <t>イジ</t>
    </rPh>
    <rPh sb="14" eb="16">
      <t>スイシン</t>
    </rPh>
    <rPh sb="16" eb="19">
      <t>コウフキン</t>
    </rPh>
    <phoneticPr fontId="39"/>
  </si>
  <si>
    <t>地域就職氷河期世代支援加速化交付金</t>
  </si>
  <si>
    <t>厚生労働大臣</t>
    <rPh sb="0" eb="2">
      <t>コウセイ</t>
    </rPh>
    <rPh sb="2" eb="4">
      <t>ロウドウ</t>
    </rPh>
    <rPh sb="4" eb="6">
      <t>ダイジン</t>
    </rPh>
    <phoneticPr fontId="40"/>
  </si>
  <si>
    <t>厚生労働大臣</t>
    <rPh sb="0" eb="2">
      <t>コウセイ</t>
    </rPh>
    <rPh sb="2" eb="4">
      <t>ロウドウ</t>
    </rPh>
    <rPh sb="4" eb="6">
      <t>ダイジン</t>
    </rPh>
    <phoneticPr fontId="39"/>
  </si>
  <si>
    <t>経済産業大臣</t>
    <rPh sb="0" eb="2">
      <t>ケイザイ</t>
    </rPh>
    <rPh sb="2" eb="4">
      <t>サンギョウ</t>
    </rPh>
    <rPh sb="4" eb="6">
      <t>ダイジン</t>
    </rPh>
    <phoneticPr fontId="40"/>
  </si>
  <si>
    <t>国土交通大臣</t>
    <rPh sb="0" eb="2">
      <t>コクド</t>
    </rPh>
    <rPh sb="2" eb="4">
      <t>コウツウ</t>
    </rPh>
    <rPh sb="4" eb="6">
      <t>ダイジン</t>
    </rPh>
    <phoneticPr fontId="40"/>
  </si>
  <si>
    <t>小笠原諸島振興開発費補助金</t>
    <rPh sb="0" eb="3">
      <t>オガサワラ</t>
    </rPh>
    <rPh sb="3" eb="5">
      <t>ショトウ</t>
    </rPh>
    <rPh sb="5" eb="7">
      <t>シンコウ</t>
    </rPh>
    <rPh sb="7" eb="9">
      <t>カイハツ</t>
    </rPh>
    <rPh sb="9" eb="10">
      <t>ヒ</t>
    </rPh>
    <rPh sb="10" eb="13">
      <t>ホジョキン</t>
    </rPh>
    <phoneticPr fontId="40"/>
  </si>
  <si>
    <t>無線システム普及支援事業費等補助金</t>
    <rPh sb="0" eb="2">
      <t>ムセン</t>
    </rPh>
    <rPh sb="6" eb="8">
      <t>フキュウ</t>
    </rPh>
    <rPh sb="8" eb="10">
      <t>シエン</t>
    </rPh>
    <rPh sb="10" eb="12">
      <t>ジギョウ</t>
    </rPh>
    <rPh sb="12" eb="13">
      <t>ヒ</t>
    </rPh>
    <rPh sb="13" eb="14">
      <t>トウ</t>
    </rPh>
    <rPh sb="14" eb="17">
      <t>ホジョキン</t>
    </rPh>
    <phoneticPr fontId="40"/>
  </si>
  <si>
    <t>情報通信技術利活用事業費補助金</t>
  </si>
  <si>
    <t>学校施設環境改善交付金</t>
    <rPh sb="0" eb="2">
      <t>ガッコウ</t>
    </rPh>
    <rPh sb="2" eb="4">
      <t>シセツ</t>
    </rPh>
    <rPh sb="4" eb="6">
      <t>カンキョウ</t>
    </rPh>
    <rPh sb="6" eb="8">
      <t>カイゼン</t>
    </rPh>
    <rPh sb="8" eb="11">
      <t>コウフキン</t>
    </rPh>
    <phoneticPr fontId="40"/>
  </si>
  <si>
    <t>教育支援体制整備事業費交付金</t>
  </si>
  <si>
    <t>学校保健特別対策事業費補助金</t>
    <rPh sb="0" eb="2">
      <t>ガッコウ</t>
    </rPh>
    <rPh sb="2" eb="4">
      <t>ホケン</t>
    </rPh>
    <rPh sb="4" eb="6">
      <t>トクベツ</t>
    </rPh>
    <rPh sb="6" eb="8">
      <t>タイサク</t>
    </rPh>
    <rPh sb="8" eb="11">
      <t>ジギョウヒ</t>
    </rPh>
    <rPh sb="11" eb="14">
      <t>ホジョキン</t>
    </rPh>
    <phoneticPr fontId="39"/>
  </si>
  <si>
    <t>地方スポーツ振興費補助金</t>
    <rPh sb="0" eb="2">
      <t>チホウ</t>
    </rPh>
    <rPh sb="6" eb="8">
      <t>シンコウ</t>
    </rPh>
    <rPh sb="8" eb="9">
      <t>ヒ</t>
    </rPh>
    <rPh sb="9" eb="12">
      <t>ホジョキン</t>
    </rPh>
    <phoneticPr fontId="39"/>
  </si>
  <si>
    <t>医療提供体制推進事業費補助金</t>
  </si>
  <si>
    <t>保育対策総合支援事業費補助金</t>
    <rPh sb="0" eb="2">
      <t>ホイク</t>
    </rPh>
    <rPh sb="2" eb="4">
      <t>タイサク</t>
    </rPh>
    <rPh sb="4" eb="6">
      <t>ソウゴウ</t>
    </rPh>
    <rPh sb="6" eb="8">
      <t>シエン</t>
    </rPh>
    <rPh sb="8" eb="11">
      <t>ジギョウヒ</t>
    </rPh>
    <rPh sb="11" eb="14">
      <t>ホジョキン</t>
    </rPh>
    <phoneticPr fontId="39"/>
  </si>
  <si>
    <t>保育所等整備交付金</t>
  </si>
  <si>
    <t>母子家庭等対策費補助金</t>
  </si>
  <si>
    <t>次世代育成支援対策施設整備交付金</t>
    <rPh sb="0" eb="3">
      <t>ジセダイ</t>
    </rPh>
    <rPh sb="3" eb="5">
      <t>イクセイ</t>
    </rPh>
    <rPh sb="5" eb="7">
      <t>シエン</t>
    </rPh>
    <rPh sb="7" eb="9">
      <t>タイサク</t>
    </rPh>
    <rPh sb="9" eb="11">
      <t>シセツ</t>
    </rPh>
    <rPh sb="11" eb="13">
      <t>セイビ</t>
    </rPh>
    <rPh sb="13" eb="16">
      <t>コウフキン</t>
    </rPh>
    <phoneticPr fontId="39"/>
  </si>
  <si>
    <t>地域自殺対策強化交付金</t>
    <rPh sb="0" eb="2">
      <t>チイキ</t>
    </rPh>
    <rPh sb="2" eb="4">
      <t>ジサツ</t>
    </rPh>
    <rPh sb="4" eb="6">
      <t>タイサク</t>
    </rPh>
    <rPh sb="6" eb="8">
      <t>キョウカ</t>
    </rPh>
    <rPh sb="8" eb="11">
      <t>コウフキン</t>
    </rPh>
    <phoneticPr fontId="39"/>
  </si>
  <si>
    <t>生活困窮者就労準備支援事業費等補助金</t>
  </si>
  <si>
    <t>障害者総合支援事業費補助金</t>
    <rPh sb="0" eb="2">
      <t>ショウガイ</t>
    </rPh>
    <rPh sb="2" eb="3">
      <t>モノ</t>
    </rPh>
    <rPh sb="3" eb="5">
      <t>ソウゴウ</t>
    </rPh>
    <rPh sb="5" eb="7">
      <t>シエン</t>
    </rPh>
    <rPh sb="7" eb="10">
      <t>ジギョウヒ</t>
    </rPh>
    <rPh sb="10" eb="13">
      <t>ホジョキン</t>
    </rPh>
    <phoneticPr fontId="40"/>
  </si>
  <si>
    <t>社会福祉施設等施設整備費補助金</t>
    <rPh sb="0" eb="2">
      <t>シャカイ</t>
    </rPh>
    <rPh sb="2" eb="4">
      <t>フクシ</t>
    </rPh>
    <rPh sb="4" eb="6">
      <t>シセツ</t>
    </rPh>
    <rPh sb="6" eb="7">
      <t>トウ</t>
    </rPh>
    <rPh sb="7" eb="9">
      <t>シセツ</t>
    </rPh>
    <rPh sb="9" eb="11">
      <t>セイビ</t>
    </rPh>
    <rPh sb="11" eb="12">
      <t>ヒ</t>
    </rPh>
    <rPh sb="12" eb="15">
      <t>ホジョキン</t>
    </rPh>
    <phoneticPr fontId="39"/>
  </si>
  <si>
    <t>精神保健対策費補助金</t>
    <rPh sb="0" eb="2">
      <t>セイシン</t>
    </rPh>
    <rPh sb="2" eb="4">
      <t>ホケン</t>
    </rPh>
    <rPh sb="4" eb="6">
      <t>タイサク</t>
    </rPh>
    <rPh sb="6" eb="7">
      <t>ヒ</t>
    </rPh>
    <rPh sb="7" eb="10">
      <t>ホジョキン</t>
    </rPh>
    <phoneticPr fontId="39"/>
  </si>
  <si>
    <t>介護保険事業費補助金</t>
    <rPh sb="0" eb="2">
      <t>カイゴ</t>
    </rPh>
    <rPh sb="2" eb="4">
      <t>ホケン</t>
    </rPh>
    <rPh sb="4" eb="6">
      <t>ジギョウ</t>
    </rPh>
    <rPh sb="6" eb="7">
      <t>ヒ</t>
    </rPh>
    <rPh sb="7" eb="10">
      <t>ホジョキン</t>
    </rPh>
    <phoneticPr fontId="39"/>
  </si>
  <si>
    <t>職業能力開発校設備整備費等補助金</t>
  </si>
  <si>
    <t>雇用開発支援事業費等補助金</t>
  </si>
  <si>
    <t>農業・食品産業強化対策整備交付金</t>
    <rPh sb="0" eb="2">
      <t>ノウギョウ</t>
    </rPh>
    <rPh sb="3" eb="5">
      <t>ショクヒン</t>
    </rPh>
    <rPh sb="5" eb="7">
      <t>サンギョウ</t>
    </rPh>
    <rPh sb="7" eb="9">
      <t>キョウカ</t>
    </rPh>
    <rPh sb="9" eb="11">
      <t>タイサク</t>
    </rPh>
    <rPh sb="11" eb="13">
      <t>セイビ</t>
    </rPh>
    <rPh sb="13" eb="16">
      <t>コウフキン</t>
    </rPh>
    <phoneticPr fontId="39"/>
  </si>
  <si>
    <t>R4.6</t>
  </si>
  <si>
    <t>R4.7</t>
  </si>
  <si>
    <t>R4.8</t>
  </si>
  <si>
    <t>R4.10</t>
  </si>
  <si>
    <t>R4.12</t>
  </si>
  <si>
    <t>R5.1</t>
  </si>
  <si>
    <t>R5.4以降</t>
    <rPh sb="4" eb="6">
      <t>イコウ</t>
    </rPh>
    <phoneticPr fontId="20"/>
  </si>
  <si>
    <t>R4当初（地）</t>
    <rPh sb="2" eb="4">
      <t>トウショ</t>
    </rPh>
    <phoneticPr fontId="20"/>
  </si>
  <si>
    <t>R4予備費（地）</t>
    <rPh sb="2" eb="5">
      <t>ヨビヒ</t>
    </rPh>
    <rPh sb="6" eb="7">
      <t>チ</t>
    </rPh>
    <phoneticPr fontId="20"/>
  </si>
  <si>
    <t>R4.3</t>
  </si>
  <si>
    <t>総務省</t>
    <rPh sb="0" eb="3">
      <t>ソウムショウ</t>
    </rPh>
    <phoneticPr fontId="20"/>
  </si>
  <si>
    <t>厚生労働省</t>
    <rPh sb="0" eb="2">
      <t>コウセイ</t>
    </rPh>
    <rPh sb="2" eb="5">
      <t>ロウドウショウ</t>
    </rPh>
    <phoneticPr fontId="20"/>
  </si>
  <si>
    <t>国土交通省</t>
    <rPh sb="0" eb="2">
      <t>コクド</t>
    </rPh>
    <rPh sb="2" eb="5">
      <t>コウツウショウ</t>
    </rPh>
    <phoneticPr fontId="20"/>
  </si>
  <si>
    <t>地域女性活躍推進交付金</t>
  </si>
  <si>
    <t>事業の概要(①②③④を必ずそれぞれの項目毎に明記)
①目的・効果
②交付金を充当する経費内容
③積算根拠（対象数、単価等）
④事業の対象（交付対象者、対象施設等）</t>
    <rPh sb="18" eb="20">
      <t>コウモク</t>
    </rPh>
    <rPh sb="20" eb="21">
      <t>ゴト</t>
    </rPh>
    <rPh sb="27" eb="29">
      <t>モクテキ</t>
    </rPh>
    <rPh sb="30" eb="32">
      <t>コウカ</t>
    </rPh>
    <phoneticPr fontId="20"/>
  </si>
  <si>
    <t>その他
（一般財源や補助対象外経費等）</t>
    <rPh sb="2" eb="3">
      <t>タ</t>
    </rPh>
    <rPh sb="5" eb="7">
      <t>イッパン</t>
    </rPh>
    <rPh sb="7" eb="9">
      <t>ザイゲン</t>
    </rPh>
    <rPh sb="10" eb="12">
      <t>ホジョ</t>
    </rPh>
    <rPh sb="12" eb="14">
      <t>タイショウ</t>
    </rPh>
    <rPh sb="14" eb="15">
      <t>ガイ</t>
    </rPh>
    <rPh sb="15" eb="17">
      <t>ケイヒ</t>
    </rPh>
    <rPh sb="17" eb="18">
      <t>トウ</t>
    </rPh>
    <phoneticPr fontId="20"/>
  </si>
  <si>
    <t>Ｄ</t>
  </si>
  <si>
    <t>R3当初（地）</t>
    <rPh sb="2" eb="4">
      <t>トウショ</t>
    </rPh>
    <phoneticPr fontId="20"/>
  </si>
  <si>
    <t>R3補正（地）</t>
    <rPh sb="2" eb="4">
      <t>ホセイ</t>
    </rPh>
    <rPh sb="5" eb="6">
      <t>チ</t>
    </rPh>
    <phoneticPr fontId="20"/>
  </si>
  <si>
    <t>R3予備費（地）</t>
    <rPh sb="2" eb="5">
      <t>ヨビヒ</t>
    </rPh>
    <rPh sb="6" eb="7">
      <t>チ</t>
    </rPh>
    <phoneticPr fontId="20"/>
  </si>
  <si>
    <t>国庫補助事業費</t>
  </si>
  <si>
    <t>エラー（担当者・連絡先記載不備）</t>
    <rPh sb="4" eb="7">
      <t>タントウシャ</t>
    </rPh>
    <rPh sb="8" eb="11">
      <t>レンラクサキ</t>
    </rPh>
    <phoneticPr fontId="20"/>
  </si>
  <si>
    <t>エラー（既配分額記載不備）</t>
    <rPh sb="4" eb="5">
      <t>キ</t>
    </rPh>
    <rPh sb="5" eb="7">
      <t>ハイブン</t>
    </rPh>
    <rPh sb="7" eb="8">
      <t>ガク</t>
    </rPh>
    <rPh sb="8" eb="10">
      <t>キサイ</t>
    </rPh>
    <phoneticPr fontId="20"/>
  </si>
  <si>
    <t>システムチェック欄</t>
    <rPh sb="8" eb="9">
      <t>ラン</t>
    </rPh>
    <phoneticPr fontId="20"/>
  </si>
  <si>
    <t>予算区分が国庫補助事業又は地方単独事業と対応しているか</t>
  </si>
  <si>
    <t>○</t>
  </si>
  <si>
    <t>チェック結果</t>
    <rPh sb="4" eb="6">
      <t>ケッカ</t>
    </rPh>
    <phoneticPr fontId="20"/>
  </si>
  <si>
    <t>事業始期終期計算用</t>
    <rPh sb="0" eb="2">
      <t>ジギョウ</t>
    </rPh>
    <rPh sb="2" eb="4">
      <t>シキ</t>
    </rPh>
    <rPh sb="4" eb="6">
      <t>シュウキ</t>
    </rPh>
    <rPh sb="6" eb="9">
      <t>ケイサンヨウ</t>
    </rPh>
    <phoneticPr fontId="20"/>
  </si>
  <si>
    <t>基金事業数</t>
    <rPh sb="0" eb="2">
      <t>キキン</t>
    </rPh>
    <rPh sb="2" eb="4">
      <t>ジギョウ</t>
    </rPh>
    <rPh sb="4" eb="5">
      <t>スウ</t>
    </rPh>
    <phoneticPr fontId="20"/>
  </si>
  <si>
    <t>基金対象事業について、基金シートに記載されているか</t>
    <rPh sb="0" eb="2">
      <t>キキン</t>
    </rPh>
    <rPh sb="2" eb="4">
      <t>タイショウ</t>
    </rPh>
    <rPh sb="4" eb="6">
      <t>ジギョウ</t>
    </rPh>
    <rPh sb="11" eb="13">
      <t>キキン</t>
    </rPh>
    <rPh sb="17" eb="19">
      <t>キサイ</t>
    </rPh>
    <phoneticPr fontId="20"/>
  </si>
  <si>
    <t>基金該当実施計画上No</t>
    <rPh sb="0" eb="2">
      <t>キキン</t>
    </rPh>
    <rPh sb="2" eb="4">
      <t>ガイトウ</t>
    </rPh>
    <rPh sb="4" eb="6">
      <t>ジッシ</t>
    </rPh>
    <rPh sb="6" eb="8">
      <t>ケイカク</t>
    </rPh>
    <rPh sb="8" eb="9">
      <t>ジョウ</t>
    </rPh>
    <phoneticPr fontId="20"/>
  </si>
  <si>
    <t>数式で表現すると面倒なので、以下のとおり基金に○が入っているNoを拾えるようにする</t>
    <rPh sb="0" eb="2">
      <t>スウシキ</t>
    </rPh>
    <rPh sb="3" eb="5">
      <t>ヒョウゲン</t>
    </rPh>
    <rPh sb="8" eb="10">
      <t>メンドウ</t>
    </rPh>
    <rPh sb="14" eb="16">
      <t>イカ</t>
    </rPh>
    <rPh sb="20" eb="22">
      <t>キキン</t>
    </rPh>
    <rPh sb="25" eb="26">
      <t>ハイ</t>
    </rPh>
    <rPh sb="33" eb="34">
      <t>ヒロ</t>
    </rPh>
    <phoneticPr fontId="20"/>
  </si>
  <si>
    <t>R3.5</t>
  </si>
  <si>
    <t>R3.9</t>
  </si>
  <si>
    <t>R3.10</t>
  </si>
  <si>
    <t>R3.11</t>
  </si>
  <si>
    <t>R3.12</t>
  </si>
  <si>
    <t>予算区分_地単_通常</t>
    <rPh sb="0" eb="2">
      <t>ヨサン</t>
    </rPh>
    <rPh sb="2" eb="4">
      <t>クブン</t>
    </rPh>
    <rPh sb="5" eb="6">
      <t>チ</t>
    </rPh>
    <rPh sb="6" eb="7">
      <t>タン</t>
    </rPh>
    <rPh sb="8" eb="10">
      <t>ツウジョウ</t>
    </rPh>
    <phoneticPr fontId="20"/>
  </si>
  <si>
    <t>予算区分_地単_協力金等</t>
    <rPh sb="0" eb="2">
      <t>ヨサン</t>
    </rPh>
    <rPh sb="2" eb="4">
      <t>クブン</t>
    </rPh>
    <rPh sb="5" eb="6">
      <t>チ</t>
    </rPh>
    <rPh sb="6" eb="7">
      <t>タン</t>
    </rPh>
    <rPh sb="8" eb="11">
      <t>キョウリョクキン</t>
    </rPh>
    <rPh sb="11" eb="12">
      <t>トウ</t>
    </rPh>
    <phoneticPr fontId="20"/>
  </si>
  <si>
    <t>補助・単独</t>
    <rPh sb="0" eb="2">
      <t>ホジョ</t>
    </rPh>
    <rPh sb="3" eb="5">
      <t>タンドク</t>
    </rPh>
    <phoneticPr fontId="20"/>
  </si>
  <si>
    <t>④-Ⅳ．コロナ禍において物価高騰等に直面する生活困窮者等への支援</t>
  </si>
  <si>
    <t>協力要請推進枠又は検査促進枠の地方負担分に充当_地単</t>
    <rPh sb="24" eb="25">
      <t>チ</t>
    </rPh>
    <rPh sb="25" eb="26">
      <t>タン</t>
    </rPh>
    <phoneticPr fontId="20"/>
  </si>
  <si>
    <t>協力要請推進枠又は検査促進枠の地方負担分に充当_補助</t>
    <rPh sb="24" eb="26">
      <t>ホジョ</t>
    </rPh>
    <phoneticPr fontId="20"/>
  </si>
  <si>
    <t>基金の要件</t>
    <rPh sb="0" eb="2">
      <t>キキン</t>
    </rPh>
    <rPh sb="3" eb="5">
      <t>ヨウケン</t>
    </rPh>
    <phoneticPr fontId="20"/>
  </si>
  <si>
    <t>協力要請推進枠又は検査促進枠の地方負担分に充当_フラグ</t>
  </si>
  <si>
    <t>予算区分_フラグ</t>
    <rPh sb="0" eb="2">
      <t>ヨサン</t>
    </rPh>
    <rPh sb="2" eb="4">
      <t>クブン</t>
    </rPh>
    <phoneticPr fontId="20"/>
  </si>
  <si>
    <t>コピー＆ペーストやオートフィル機能により、プルダウンより選択する項目について、選択肢外の記載がされていないか。</t>
    <rPh sb="15" eb="17">
      <t>キノウ</t>
    </rPh>
    <rPh sb="28" eb="30">
      <t>センタク</t>
    </rPh>
    <rPh sb="32" eb="34">
      <t>コウモク</t>
    </rPh>
    <rPh sb="39" eb="42">
      <t>センタクシ</t>
    </rPh>
    <rPh sb="42" eb="43">
      <t>ガイ</t>
    </rPh>
    <rPh sb="44" eb="46">
      <t>キサイ</t>
    </rPh>
    <phoneticPr fontId="20"/>
  </si>
  <si>
    <t>R3.2</t>
  </si>
  <si>
    <t>経済対策との関係</t>
  </si>
  <si>
    <t>対象外経費に臨時交付金を充当していない</t>
    <rPh sb="0" eb="2">
      <t>タイショウ</t>
    </rPh>
    <rPh sb="2" eb="3">
      <t>ガイ</t>
    </rPh>
    <rPh sb="3" eb="5">
      <t>ケイヒ</t>
    </rPh>
    <rPh sb="6" eb="8">
      <t>リンジ</t>
    </rPh>
    <rPh sb="8" eb="11">
      <t>コウフキン</t>
    </rPh>
    <rPh sb="12" eb="14">
      <t>ジュウトウ</t>
    </rPh>
    <phoneticPr fontId="20"/>
  </si>
  <si>
    <t>エラー（予算区分誤り※想定外のプルダウン選択）</t>
    <rPh sb="4" eb="6">
      <t>ヨサン</t>
    </rPh>
    <rPh sb="6" eb="8">
      <t>クブン</t>
    </rPh>
    <rPh sb="8" eb="9">
      <t>アヤマ</t>
    </rPh>
    <rPh sb="11" eb="13">
      <t>ソウテイ</t>
    </rPh>
    <rPh sb="13" eb="14">
      <t>ガイ</t>
    </rPh>
    <rPh sb="20" eb="22">
      <t>センタク</t>
    </rPh>
    <phoneticPr fontId="20"/>
  </si>
  <si>
    <t>協力要請推進枠又は検査促進枠の地方負担分に充当、特定事業者等支援、個人を対象とした給付金等、基金が選択されているか</t>
    <rPh sb="24" eb="26">
      <t>トクテイ</t>
    </rPh>
    <rPh sb="26" eb="29">
      <t>ジギョウシャ</t>
    </rPh>
    <rPh sb="29" eb="30">
      <t>トウ</t>
    </rPh>
    <rPh sb="30" eb="32">
      <t>シエン</t>
    </rPh>
    <rPh sb="33" eb="35">
      <t>コジン</t>
    </rPh>
    <rPh sb="36" eb="38">
      <t>タイショウ</t>
    </rPh>
    <rPh sb="41" eb="44">
      <t>キュウフキン</t>
    </rPh>
    <rPh sb="44" eb="45">
      <t>トウ</t>
    </rPh>
    <rPh sb="46" eb="48">
      <t>キキン</t>
    </rPh>
    <rPh sb="49" eb="51">
      <t>センタク</t>
    </rPh>
    <phoneticPr fontId="20"/>
  </si>
  <si>
    <t>コロナ感染症への対応として必要な事業、経済対策との関係、対象外経費に臨時交付金を充当していないが選択されているか</t>
    <rPh sb="3" eb="5">
      <t>カンセン</t>
    </rPh>
    <rPh sb="5" eb="6">
      <t>ショウ</t>
    </rPh>
    <rPh sb="8" eb="10">
      <t>タイオウ</t>
    </rPh>
    <rPh sb="13" eb="15">
      <t>ヒツヨウ</t>
    </rPh>
    <rPh sb="16" eb="18">
      <t>ジギョウ</t>
    </rPh>
    <rPh sb="19" eb="21">
      <t>ケイザイ</t>
    </rPh>
    <rPh sb="21" eb="23">
      <t>タイサク</t>
    </rPh>
    <rPh sb="25" eb="27">
      <t>カンケイ</t>
    </rPh>
    <rPh sb="28" eb="30">
      <t>タイショウ</t>
    </rPh>
    <rPh sb="30" eb="31">
      <t>ガイ</t>
    </rPh>
    <rPh sb="31" eb="33">
      <t>ケイヒ</t>
    </rPh>
    <rPh sb="34" eb="36">
      <t>リンジ</t>
    </rPh>
    <rPh sb="36" eb="39">
      <t>コウフキン</t>
    </rPh>
    <rPh sb="40" eb="42">
      <t>ジュウトウ</t>
    </rPh>
    <rPh sb="48" eb="50">
      <t>センタク</t>
    </rPh>
    <phoneticPr fontId="20"/>
  </si>
  <si>
    <t>③-Ⅰ-１．医療提供体制の強化</t>
    <rPh sb="6" eb="8">
      <t>イリョウ</t>
    </rPh>
    <rPh sb="8" eb="10">
      <t>テイキョウ</t>
    </rPh>
    <rPh sb="10" eb="12">
      <t>タイセイ</t>
    </rPh>
    <rPh sb="13" eb="15">
      <t>キョウカ</t>
    </rPh>
    <phoneticPr fontId="42"/>
  </si>
  <si>
    <t>③-Ⅰ-３．感染防止策の徹底</t>
    <rPh sb="6" eb="8">
      <t>カンセン</t>
    </rPh>
    <rPh sb="8" eb="10">
      <t>ボウシ</t>
    </rPh>
    <rPh sb="10" eb="11">
      <t>サク</t>
    </rPh>
    <rPh sb="12" eb="14">
      <t>テッテイ</t>
    </rPh>
    <phoneticPr fontId="42"/>
  </si>
  <si>
    <t>③-Ⅰ-５．生活・暮らしへの支援</t>
    <rPh sb="6" eb="8">
      <t>セイカツ</t>
    </rPh>
    <rPh sb="9" eb="10">
      <t>ク</t>
    </rPh>
    <rPh sb="14" eb="16">
      <t>シエン</t>
    </rPh>
    <phoneticPr fontId="42"/>
  </si>
  <si>
    <t>③-Ⅱ-２．ワクチン・治療薬等の国内開発</t>
    <rPh sb="11" eb="14">
      <t>チリョウヤク</t>
    </rPh>
    <rPh sb="14" eb="15">
      <t>トウ</t>
    </rPh>
    <rPh sb="16" eb="18">
      <t>コクナイ</t>
    </rPh>
    <rPh sb="18" eb="20">
      <t>カイハツ</t>
    </rPh>
    <phoneticPr fontId="39"/>
  </si>
  <si>
    <t>③-Ⅱ-３．感染症の収束に向けた国際協力等</t>
    <rPh sb="6" eb="9">
      <t>カンセンショウ</t>
    </rPh>
    <rPh sb="10" eb="12">
      <t>シュウソク</t>
    </rPh>
    <rPh sb="13" eb="14">
      <t>ム</t>
    </rPh>
    <rPh sb="16" eb="18">
      <t>コクサイ</t>
    </rPh>
    <rPh sb="18" eb="20">
      <t>キョウリョク</t>
    </rPh>
    <rPh sb="20" eb="21">
      <t>トウ</t>
    </rPh>
    <phoneticPr fontId="42"/>
  </si>
  <si>
    <t>③-Ⅲ-４．公的部門における分配機能の強化等</t>
    <rPh sb="6" eb="8">
      <t>コウテキ</t>
    </rPh>
    <rPh sb="8" eb="10">
      <t>ブモン</t>
    </rPh>
    <rPh sb="14" eb="16">
      <t>ブンパイ</t>
    </rPh>
    <rPh sb="16" eb="18">
      <t>キノウ</t>
    </rPh>
    <rPh sb="19" eb="21">
      <t>キョウカ</t>
    </rPh>
    <rPh sb="21" eb="22">
      <t>トウ</t>
    </rPh>
    <phoneticPr fontId="20"/>
  </si>
  <si>
    <t>国のR3予算分（交付限度額①、②、③、④）</t>
  </si>
  <si>
    <t>国のR4予算分（交付限度額⑤）</t>
  </si>
  <si>
    <t>国のR3予算分（交付限度額①、②、③、④）</t>
    <rPh sb="0" eb="1">
      <t>クニ</t>
    </rPh>
    <rPh sb="4" eb="6">
      <t>ヨサン</t>
    </rPh>
    <rPh sb="6" eb="7">
      <t>ブン</t>
    </rPh>
    <rPh sb="8" eb="10">
      <t>コウフ</t>
    </rPh>
    <rPh sb="10" eb="12">
      <t>ゲンド</t>
    </rPh>
    <rPh sb="12" eb="13">
      <t>ガク</t>
    </rPh>
    <phoneticPr fontId="20"/>
  </si>
  <si>
    <t>コロナ禍において原油価格・物価高騰等に直面する生活者や事業者に対する支援</t>
    <rPh sb="3" eb="4">
      <t>カ</t>
    </rPh>
    <rPh sb="8" eb="10">
      <t>ゲンユ</t>
    </rPh>
    <rPh sb="10" eb="12">
      <t>カカク</t>
    </rPh>
    <rPh sb="13" eb="15">
      <t>ブッカ</t>
    </rPh>
    <rPh sb="15" eb="17">
      <t>コウトウ</t>
    </rPh>
    <rPh sb="17" eb="18">
      <t>トウ</t>
    </rPh>
    <rPh sb="19" eb="21">
      <t>チョクメン</t>
    </rPh>
    <rPh sb="23" eb="26">
      <t>セイカツシャ</t>
    </rPh>
    <rPh sb="27" eb="30">
      <t>ジギョウシャ</t>
    </rPh>
    <rPh sb="31" eb="32">
      <t>タイ</t>
    </rPh>
    <rPh sb="34" eb="36">
      <t>シエン</t>
    </rPh>
    <phoneticPr fontId="20"/>
  </si>
  <si>
    <t>R4予備費（国）</t>
  </si>
  <si>
    <t>コロナ禍において原油価格・物価高騰等に直面する生活者や事業者に対する支援</t>
  </si>
  <si>
    <t>④-Ⅱ．エネルギー・原材料・食料等安定供給対策</t>
    <rPh sb="10" eb="13">
      <t>ゲンザイリョウ</t>
    </rPh>
    <rPh sb="14" eb="16">
      <t>ショクリョウ</t>
    </rPh>
    <rPh sb="16" eb="17">
      <t>トウ</t>
    </rPh>
    <rPh sb="17" eb="19">
      <t>アンテイ</t>
    </rPh>
    <rPh sb="19" eb="21">
      <t>キョウキュウ</t>
    </rPh>
    <rPh sb="21" eb="23">
      <t>タイサク</t>
    </rPh>
    <phoneticPr fontId="20"/>
  </si>
  <si>
    <t>エラー（D列選択漏れ）</t>
    <rPh sb="5" eb="6">
      <t>レツ</t>
    </rPh>
    <rPh sb="6" eb="8">
      <t>センタク</t>
    </rPh>
    <rPh sb="8" eb="9">
      <t>モ</t>
    </rPh>
    <phoneticPr fontId="20"/>
  </si>
  <si>
    <t>08212</t>
  </si>
  <si>
    <t>Ｂ’’’</t>
  </si>
  <si>
    <t>種類_通常</t>
    <rPh sb="0" eb="2">
      <t>シュルイ</t>
    </rPh>
    <rPh sb="3" eb="5">
      <t>ツウジョウ</t>
    </rPh>
    <phoneticPr fontId="20"/>
  </si>
  <si>
    <t>⑨を選択した場合、より効果があると考える理由</t>
  </si>
  <si>
    <t>交付金の区分_高騰</t>
    <rPh sb="0" eb="3">
      <t>コウフキン</t>
    </rPh>
    <rPh sb="4" eb="6">
      <t>クブン</t>
    </rPh>
    <rPh sb="7" eb="9">
      <t>コウトウ</t>
    </rPh>
    <phoneticPr fontId="20"/>
  </si>
  <si>
    <t>①エネルギー・食料品価格等の物価高騰に伴う低所得世帯支援</t>
    <rPh sb="7" eb="10">
      <t>ショクリョウヒン</t>
    </rPh>
    <rPh sb="10" eb="12">
      <t>カカク</t>
    </rPh>
    <rPh sb="12" eb="13">
      <t>トウ</t>
    </rPh>
    <rPh sb="14" eb="16">
      <t>ブッカ</t>
    </rPh>
    <rPh sb="16" eb="18">
      <t>コウトウ</t>
    </rPh>
    <rPh sb="19" eb="20">
      <t>トモナ</t>
    </rPh>
    <rPh sb="21" eb="24">
      <t>テイショトク</t>
    </rPh>
    <rPh sb="24" eb="26">
      <t>セタイ</t>
    </rPh>
    <rPh sb="26" eb="28">
      <t>シエン</t>
    </rPh>
    <phoneticPr fontId="20"/>
  </si>
  <si>
    <t>②エネルギー・食料品価格等の物価高騰に伴う子育て世帯支援</t>
    <rPh sb="7" eb="10">
      <t>ショクリョウヒン</t>
    </rPh>
    <rPh sb="10" eb="12">
      <t>カカク</t>
    </rPh>
    <rPh sb="12" eb="13">
      <t>トウ</t>
    </rPh>
    <rPh sb="14" eb="16">
      <t>ブッカ</t>
    </rPh>
    <rPh sb="16" eb="18">
      <t>コウトウ</t>
    </rPh>
    <rPh sb="19" eb="20">
      <t>トモナ</t>
    </rPh>
    <rPh sb="21" eb="23">
      <t>コソダ</t>
    </rPh>
    <rPh sb="24" eb="26">
      <t>セタイ</t>
    </rPh>
    <rPh sb="26" eb="28">
      <t>シエン</t>
    </rPh>
    <phoneticPr fontId="20"/>
  </si>
  <si>
    <t>⑥農林水産業における物価高騰対策支援</t>
    <rPh sb="1" eb="3">
      <t>ノウリン</t>
    </rPh>
    <rPh sb="3" eb="6">
      <t>スイサンギョウ</t>
    </rPh>
    <rPh sb="10" eb="12">
      <t>ブッカ</t>
    </rPh>
    <rPh sb="12" eb="14">
      <t>コウトウ</t>
    </rPh>
    <rPh sb="14" eb="16">
      <t>タイサク</t>
    </rPh>
    <rPh sb="16" eb="18">
      <t>シエン</t>
    </rPh>
    <phoneticPr fontId="20"/>
  </si>
  <si>
    <t>大刀洗町クーポン券事業（重点交付金）</t>
  </si>
  <si>
    <t>自治体利用欄</t>
    <rPh sb="0" eb="3">
      <t>ジチタイ</t>
    </rPh>
    <rPh sb="3" eb="5">
      <t>リヨウ</t>
    </rPh>
    <rPh sb="5" eb="6">
      <t>ラン</t>
    </rPh>
    <phoneticPr fontId="20"/>
  </si>
  <si>
    <t>エラー（交付金の区分誤り※想定外のプルダウン選択）</t>
    <rPh sb="4" eb="7">
      <t>コウフキン</t>
    </rPh>
    <rPh sb="8" eb="10">
      <t>クブン</t>
    </rPh>
    <rPh sb="10" eb="11">
      <t>アヤマ</t>
    </rPh>
    <rPh sb="13" eb="15">
      <t>ソウテイ</t>
    </rPh>
    <rPh sb="15" eb="16">
      <t>ガイ</t>
    </rPh>
    <rPh sb="22" eb="24">
      <t>センタク</t>
    </rPh>
    <phoneticPr fontId="20"/>
  </si>
  <si>
    <t>エラー（H～J列選択漏れ）</t>
    <rPh sb="7" eb="8">
      <t>レツ</t>
    </rPh>
    <rPh sb="8" eb="10">
      <t>センタク</t>
    </rPh>
    <rPh sb="10" eb="11">
      <t>モ</t>
    </rPh>
    <phoneticPr fontId="20"/>
  </si>
  <si>
    <t>エラー（L列記載誤り）</t>
    <rPh sb="5" eb="6">
      <t>レツ</t>
    </rPh>
    <rPh sb="6" eb="8">
      <t>キサイ</t>
    </rPh>
    <rPh sb="8" eb="9">
      <t>アヤマ</t>
    </rPh>
    <phoneticPr fontId="20"/>
  </si>
  <si>
    <t>エラー（通常分(非物価)にＢ’’,B’’’の入力あり）</t>
    <rPh sb="4" eb="6">
      <t>ツウジョウ</t>
    </rPh>
    <rPh sb="6" eb="7">
      <t>ブン</t>
    </rPh>
    <rPh sb="8" eb="9">
      <t>ヒ</t>
    </rPh>
    <rPh sb="9" eb="11">
      <t>ブッカ</t>
    </rPh>
    <rPh sb="22" eb="24">
      <t>ニュウリョク</t>
    </rPh>
    <phoneticPr fontId="20"/>
  </si>
  <si>
    <t>エラー（通常分(物価)にB’’’の入力あり）</t>
    <rPh sb="4" eb="6">
      <t>ツウジョウ</t>
    </rPh>
    <rPh sb="6" eb="7">
      <t>ブン</t>
    </rPh>
    <rPh sb="8" eb="10">
      <t>ブッカ</t>
    </rPh>
    <rPh sb="17" eb="19">
      <t>ニュウリョク</t>
    </rPh>
    <phoneticPr fontId="20"/>
  </si>
  <si>
    <t>国のR4予算分(R4.4.28)（交付限度額⑤）</t>
    <rPh sb="0" eb="1">
      <t>クニ</t>
    </rPh>
    <rPh sb="4" eb="6">
      <t>ヨサン</t>
    </rPh>
    <rPh sb="6" eb="7">
      <t>ブン</t>
    </rPh>
    <rPh sb="17" eb="19">
      <t>コウフ</t>
    </rPh>
    <rPh sb="19" eb="21">
      <t>ゲンド</t>
    </rPh>
    <rPh sb="21" eb="22">
      <t>ガク</t>
    </rPh>
    <phoneticPr fontId="20"/>
  </si>
  <si>
    <t>種類において⑨推薦事業メニューよりも更に効果があると考える支援を選択した事業について、その理由を記載しているか</t>
    <rPh sb="0" eb="2">
      <t>シュルイ</t>
    </rPh>
    <rPh sb="32" eb="34">
      <t>センタク</t>
    </rPh>
    <rPh sb="36" eb="38">
      <t>ジギョウ</t>
    </rPh>
    <rPh sb="45" eb="47">
      <t>リユウ</t>
    </rPh>
    <rPh sb="48" eb="50">
      <t>キサイ</t>
    </rPh>
    <phoneticPr fontId="20"/>
  </si>
  <si>
    <t>重点交付金</t>
    <rPh sb="0" eb="2">
      <t>ジュウテン</t>
    </rPh>
    <rPh sb="2" eb="5">
      <t>コウフキン</t>
    </rPh>
    <phoneticPr fontId="20"/>
  </si>
  <si>
    <t>種類_重点</t>
    <rPh sb="0" eb="2">
      <t>シュルイ</t>
    </rPh>
    <rPh sb="3" eb="5">
      <t>ジュウテン</t>
    </rPh>
    <phoneticPr fontId="20"/>
  </si>
  <si>
    <t>通常分
既配分額（国のR4予算・交付限度額⑤）</t>
    <rPh sb="0" eb="2">
      <t>ツウジョウ</t>
    </rPh>
    <rPh sb="2" eb="3">
      <t>ブン</t>
    </rPh>
    <rPh sb="4" eb="5">
      <t>キ</t>
    </rPh>
    <rPh sb="5" eb="7">
      <t>ハイブン</t>
    </rPh>
    <rPh sb="7" eb="8">
      <t>ガク</t>
    </rPh>
    <rPh sb="9" eb="10">
      <t>クニ</t>
    </rPh>
    <rPh sb="13" eb="15">
      <t>ヨサン</t>
    </rPh>
    <rPh sb="16" eb="18">
      <t>コウフ</t>
    </rPh>
    <rPh sb="18" eb="20">
      <t>ゲンド</t>
    </rPh>
    <rPh sb="20" eb="21">
      <t>ガク</t>
    </rPh>
    <phoneticPr fontId="20"/>
  </si>
  <si>
    <t>通常分　配分予定額計
（国のR3予算・交付限度額①、②、③、④）</t>
    <rPh sb="0" eb="2">
      <t>ツウジョウ</t>
    </rPh>
    <rPh sb="2" eb="3">
      <t>ブン</t>
    </rPh>
    <rPh sb="4" eb="6">
      <t>ハイブン</t>
    </rPh>
    <rPh sb="6" eb="8">
      <t>ヨテイ</t>
    </rPh>
    <rPh sb="8" eb="9">
      <t>ガク</t>
    </rPh>
    <rPh sb="9" eb="10">
      <t>ケイ</t>
    </rPh>
    <rPh sb="12" eb="13">
      <t>クニ</t>
    </rPh>
    <rPh sb="16" eb="18">
      <t>ヨサン</t>
    </rPh>
    <rPh sb="19" eb="21">
      <t>コウフ</t>
    </rPh>
    <rPh sb="21" eb="23">
      <t>ゲンド</t>
    </rPh>
    <rPh sb="23" eb="24">
      <t>ガク</t>
    </rPh>
    <phoneticPr fontId="43"/>
  </si>
  <si>
    <t>通常分　配分予定額計
（国のR4予算・交付限度額⑤）</t>
    <rPh sb="0" eb="2">
      <t>ツウジョウ</t>
    </rPh>
    <rPh sb="2" eb="3">
      <t>ブン</t>
    </rPh>
    <rPh sb="4" eb="6">
      <t>ハイブン</t>
    </rPh>
    <rPh sb="6" eb="8">
      <t>ヨテイ</t>
    </rPh>
    <rPh sb="8" eb="9">
      <t>ガク</t>
    </rPh>
    <rPh sb="9" eb="10">
      <t>ケイ</t>
    </rPh>
    <rPh sb="12" eb="13">
      <t>クニ</t>
    </rPh>
    <rPh sb="16" eb="18">
      <t>ヨサン</t>
    </rPh>
    <rPh sb="19" eb="21">
      <t>コウフ</t>
    </rPh>
    <rPh sb="21" eb="23">
      <t>ゲンド</t>
    </rPh>
    <rPh sb="23" eb="24">
      <t>ガク</t>
    </rPh>
    <phoneticPr fontId="43"/>
  </si>
  <si>
    <t>国のR4予算分（交付限度額⑦）</t>
    <rPh sb="0" eb="1">
      <t>クニ</t>
    </rPh>
    <rPh sb="4" eb="6">
      <t>ヨサン</t>
    </rPh>
    <rPh sb="6" eb="7">
      <t>ブン</t>
    </rPh>
    <rPh sb="8" eb="10">
      <t>コウフ</t>
    </rPh>
    <rPh sb="10" eb="12">
      <t>ゲンド</t>
    </rPh>
    <rPh sb="12" eb="13">
      <t>ガク</t>
    </rPh>
    <phoneticPr fontId="20"/>
  </si>
  <si>
    <t>通常分　交付限度額⑦
（令和4年12月補助裏分）（国のR4予算）</t>
    <rPh sb="0" eb="2">
      <t>ツウジョウ</t>
    </rPh>
    <rPh sb="2" eb="3">
      <t>ブン</t>
    </rPh>
    <rPh sb="4" eb="6">
      <t>コウフ</t>
    </rPh>
    <rPh sb="6" eb="8">
      <t>ゲンド</t>
    </rPh>
    <rPh sb="8" eb="9">
      <t>ガク</t>
    </rPh>
    <rPh sb="12" eb="14">
      <t>レイワ</t>
    </rPh>
    <rPh sb="15" eb="16">
      <t>ネン</t>
    </rPh>
    <rPh sb="18" eb="19">
      <t>ガツ</t>
    </rPh>
    <rPh sb="19" eb="21">
      <t>ホジョ</t>
    </rPh>
    <rPh sb="21" eb="22">
      <t>ウラ</t>
    </rPh>
    <rPh sb="22" eb="23">
      <t>ブン</t>
    </rPh>
    <phoneticPr fontId="20"/>
  </si>
  <si>
    <t>R4補正（国）</t>
    <rPh sb="2" eb="4">
      <t>ホセイ</t>
    </rPh>
    <phoneticPr fontId="20"/>
  </si>
  <si>
    <t>エラー（重点交付金分にB’,B’’,B’’’’の入力あり）</t>
    <rPh sb="4" eb="6">
      <t>ジュウテン</t>
    </rPh>
    <rPh sb="6" eb="9">
      <t>コウフキン</t>
    </rPh>
    <rPh sb="9" eb="10">
      <t>ブン</t>
    </rPh>
    <rPh sb="24" eb="26">
      <t>ニュウリョク</t>
    </rPh>
    <phoneticPr fontId="20"/>
  </si>
  <si>
    <t>エラー（B’,B’’,B’’’,B’’’’のうち複数に入力あり）</t>
    <rPh sb="24" eb="26">
      <t>フクスウ</t>
    </rPh>
    <rPh sb="27" eb="29">
      <t>ニュウリョク</t>
    </rPh>
    <phoneticPr fontId="20"/>
  </si>
  <si>
    <t>コロナ禍において原油価格・物価高騰等に直面する生活者や事業者に対する支援に該当する通常分事業について、Ｂ’’’に交付対象経費が記載されていないか</t>
    <rPh sb="37" eb="39">
      <t>ガイトウ</t>
    </rPh>
    <rPh sb="41" eb="43">
      <t>ツウジョウ</t>
    </rPh>
    <rPh sb="43" eb="44">
      <t>ブン</t>
    </rPh>
    <rPh sb="44" eb="46">
      <t>ジギョウ</t>
    </rPh>
    <rPh sb="56" eb="58">
      <t>コウフ</t>
    </rPh>
    <rPh sb="58" eb="60">
      <t>タイショウ</t>
    </rPh>
    <rPh sb="60" eb="62">
      <t>ケイヒ</t>
    </rPh>
    <rPh sb="63" eb="65">
      <t>キサイ</t>
    </rPh>
    <phoneticPr fontId="20"/>
  </si>
  <si>
    <t>交付対象経費について、Ｂ’、Ｂ’’、Ｂ’’’、Ｂ’’’’のうち複数箇所に記載されていないか（同一事業に複数の予算を充当する場合、別の行に分けて記載する）</t>
    <rPh sb="0" eb="2">
      <t>コウフ</t>
    </rPh>
    <rPh sb="2" eb="4">
      <t>タイショウ</t>
    </rPh>
    <rPh sb="4" eb="6">
      <t>ケイヒ</t>
    </rPh>
    <rPh sb="31" eb="33">
      <t>フクスウ</t>
    </rPh>
    <rPh sb="33" eb="35">
      <t>カショ</t>
    </rPh>
    <rPh sb="36" eb="38">
      <t>キサイ</t>
    </rPh>
    <rPh sb="46" eb="48">
      <t>ドウイツ</t>
    </rPh>
    <rPh sb="48" eb="50">
      <t>ジギョウ</t>
    </rPh>
    <rPh sb="51" eb="53">
      <t>フクスウ</t>
    </rPh>
    <rPh sb="54" eb="56">
      <t>ヨサン</t>
    </rPh>
    <rPh sb="57" eb="59">
      <t>ジュウトウ</t>
    </rPh>
    <rPh sb="61" eb="63">
      <t>バアイ</t>
    </rPh>
    <rPh sb="64" eb="65">
      <t>ベツ</t>
    </rPh>
    <rPh sb="66" eb="67">
      <t>ギョウ</t>
    </rPh>
    <rPh sb="68" eb="69">
      <t>ワ</t>
    </rPh>
    <rPh sb="71" eb="73">
      <t>キサイ</t>
    </rPh>
    <phoneticPr fontId="20"/>
  </si>
  <si>
    <t>国の予算年度</t>
    <rPh sb="0" eb="1">
      <t>クニ</t>
    </rPh>
    <rPh sb="2" eb="4">
      <t>ヨサン</t>
    </rPh>
    <rPh sb="4" eb="6">
      <t>ネンド</t>
    </rPh>
    <phoneticPr fontId="20"/>
  </si>
  <si>
    <t>R4</t>
  </si>
  <si>
    <t>経済対策_フラグ</t>
    <rPh sb="0" eb="2">
      <t>ケイザイ</t>
    </rPh>
    <rPh sb="2" eb="4">
      <t>タイサク</t>
    </rPh>
    <phoneticPr fontId="20"/>
  </si>
  <si>
    <t>備考②
（事業の終期が令和５年３月を超えることが見込まれる場合、その事情）</t>
    <rPh sb="5" eb="7">
      <t>ジギョウ</t>
    </rPh>
    <rPh sb="8" eb="10">
      <t>シュウキ</t>
    </rPh>
    <rPh sb="11" eb="13">
      <t>レイワ</t>
    </rPh>
    <rPh sb="14" eb="15">
      <t>ネン</t>
    </rPh>
    <rPh sb="16" eb="17">
      <t>ガツ</t>
    </rPh>
    <rPh sb="18" eb="19">
      <t>コ</t>
    </rPh>
    <rPh sb="24" eb="26">
      <t>ミコ</t>
    </rPh>
    <rPh sb="29" eb="31">
      <t>バアイ</t>
    </rPh>
    <rPh sb="34" eb="36">
      <t>ジジョウ</t>
    </rPh>
    <phoneticPr fontId="20"/>
  </si>
  <si>
    <t>⑤-Ⅳ-１．ウィズコロナ下での感染症対応の強化</t>
  </si>
  <si>
    <t>妊娠出産子育て支援交付金_フラグ</t>
    <rPh sb="0" eb="2">
      <t>ニンシン</t>
    </rPh>
    <rPh sb="2" eb="4">
      <t>シュッサン</t>
    </rPh>
    <rPh sb="4" eb="6">
      <t>コソダ</t>
    </rPh>
    <rPh sb="7" eb="9">
      <t>シエン</t>
    </rPh>
    <rPh sb="9" eb="12">
      <t>コウフキン</t>
    </rPh>
    <phoneticPr fontId="20"/>
  </si>
  <si>
    <t>通常分　交付限度額④
（令和4年4月28日通知）（国のR3予算）</t>
    <rPh sb="0" eb="2">
      <t>ツウジョウ</t>
    </rPh>
    <rPh sb="2" eb="3">
      <t>ブン</t>
    </rPh>
    <phoneticPr fontId="20"/>
  </si>
  <si>
    <t>通常分　交付限度額⑤
（令和4年4月28日通知）（国のR4予算）</t>
    <rPh sb="0" eb="2">
      <t>ツウジョウ</t>
    </rPh>
    <rPh sb="2" eb="3">
      <t>ブン</t>
    </rPh>
    <rPh sb="4" eb="6">
      <t>コウフ</t>
    </rPh>
    <rPh sb="6" eb="8">
      <t>ゲンド</t>
    </rPh>
    <rPh sb="8" eb="9">
      <t>ガク</t>
    </rPh>
    <rPh sb="12" eb="14">
      <t>レイワ</t>
    </rPh>
    <rPh sb="15" eb="16">
      <t>ネン</t>
    </rPh>
    <rPh sb="17" eb="18">
      <t>ガツ</t>
    </rPh>
    <rPh sb="20" eb="21">
      <t>ニチ</t>
    </rPh>
    <rPh sb="21" eb="23">
      <t>ツウチ</t>
    </rPh>
    <phoneticPr fontId="20"/>
  </si>
  <si>
    <t>繰越を行う事業について、備考②に繰越事由が記載されているか</t>
    <rPh sb="0" eb="2">
      <t>クリコシ</t>
    </rPh>
    <rPh sb="3" eb="4">
      <t>オコナ</t>
    </rPh>
    <rPh sb="5" eb="7">
      <t>ジギョウ</t>
    </rPh>
    <rPh sb="12" eb="14">
      <t>ビコウ</t>
    </rPh>
    <rPh sb="16" eb="18">
      <t>クリコシ</t>
    </rPh>
    <rPh sb="18" eb="20">
      <t>ジユウ</t>
    </rPh>
    <rPh sb="21" eb="23">
      <t>キサイ</t>
    </rPh>
    <phoneticPr fontId="20"/>
  </si>
  <si>
    <t>エラー（本省繰越⑤）</t>
    <rPh sb="4" eb="6">
      <t>ホンショウ</t>
    </rPh>
    <rPh sb="6" eb="8">
      <t>クリコシ</t>
    </rPh>
    <phoneticPr fontId="20"/>
  </si>
  <si>
    <t>エラー（本省繰越⑥）</t>
    <rPh sb="4" eb="6">
      <t>ホンショウ</t>
    </rPh>
    <rPh sb="6" eb="8">
      <t>クリコシ</t>
    </rPh>
    <phoneticPr fontId="20"/>
  </si>
  <si>
    <t>本省繰越希望額が交付限度額から既配分額を差し引いた額の範囲内となっているか</t>
    <rPh sb="0" eb="2">
      <t>ホンショウ</t>
    </rPh>
    <rPh sb="2" eb="4">
      <t>クリコシ</t>
    </rPh>
    <rPh sb="4" eb="6">
      <t>キボウ</t>
    </rPh>
    <rPh sb="6" eb="7">
      <t>ガク</t>
    </rPh>
    <rPh sb="8" eb="10">
      <t>コウフ</t>
    </rPh>
    <rPh sb="10" eb="12">
      <t>ゲンド</t>
    </rPh>
    <rPh sb="12" eb="13">
      <t>ガク</t>
    </rPh>
    <rPh sb="15" eb="16">
      <t>キ</t>
    </rPh>
    <rPh sb="16" eb="18">
      <t>ハイブン</t>
    </rPh>
    <rPh sb="18" eb="19">
      <t>ガク</t>
    </rPh>
    <rPh sb="20" eb="21">
      <t>サ</t>
    </rPh>
    <rPh sb="22" eb="23">
      <t>ヒ</t>
    </rPh>
    <rPh sb="25" eb="26">
      <t>ガク</t>
    </rPh>
    <rPh sb="27" eb="30">
      <t>ハンイナイ</t>
    </rPh>
    <phoneticPr fontId="20"/>
  </si>
  <si>
    <t>実施計画の様式は、最新のものか（実施計画タイトルが「★★★★★令和４年度」になっているか）</t>
    <rPh sb="0" eb="2">
      <t>ジッシ</t>
    </rPh>
    <rPh sb="2" eb="4">
      <t>ケイカク</t>
    </rPh>
    <rPh sb="5" eb="7">
      <t>ヨウシキ</t>
    </rPh>
    <rPh sb="9" eb="11">
      <t>サイシン</t>
    </rPh>
    <rPh sb="16" eb="18">
      <t>ジッシ</t>
    </rPh>
    <rPh sb="18" eb="20">
      <t>ケイカク</t>
    </rPh>
    <rPh sb="31" eb="33">
      <t>レイワ</t>
    </rPh>
    <phoneticPr fontId="20"/>
  </si>
  <si>
    <t>0942-77-0171</t>
  </si>
  <si>
    <t>zaisei@town.tachiarai.lg.jp</t>
  </si>
  <si>
    <t>保育所・学童保育所職員PCR検査費助成金</t>
  </si>
  <si>
    <t>大刀洗公園ウォーキングコース整備事業</t>
  </si>
  <si>
    <t>ドリームセンタートイレ改修事業</t>
  </si>
  <si>
    <t>PCR等検査料（濃厚接触者隔離期間短縮）</t>
  </si>
  <si>
    <t>避難所等感染拡大防止事業</t>
  </si>
  <si>
    <t>大刀洗町くらし得々商品券事業</t>
  </si>
  <si>
    <t>学校給食費補助</t>
  </si>
  <si>
    <t>保育所等給食支援費</t>
  </si>
  <si>
    <t>運動公園更衣室改修工事事業</t>
  </si>
  <si>
    <t>大刀洗町クーポン券事業（価格高騰）</t>
  </si>
  <si>
    <t>地域鉄道燃料費高騰対策支援事業</t>
  </si>
  <si>
    <t>のりあい定額タクシー支援事業</t>
  </si>
  <si>
    <t>児童福祉施設に対する物価高騰対策支援金給付事業</t>
  </si>
  <si>
    <t>③-Ⅰ-２．ワクチン接種の促進、検査の環境整備、治療薬の確保</t>
  </si>
  <si>
    <t>④-Ⅰ．原油価格高騰対策</t>
  </si>
  <si>
    <t>⑦中小企業に対するエネルギー価格高騰対策支援</t>
  </si>
  <si>
    <t>③消費下支え等を通じた生活者支援</t>
  </si>
  <si>
    <t>⑥農林水産業における物価高騰対策支援</t>
  </si>
  <si>
    <t>①保育所及び学童保育所職員が、業務上必要な理由により自費でPCR検査を受けるようになった場合の検査費用の一部を助成することで、感染拡大防止に資することを目的とする。
②自費診療となるPCR検査費用の一部
③事業費：4,800,000円
〔内訳〕保育所職員：200名×10,000円×2回
　　  　　学童保育所職員：40名×10,000×2回
④町内の保育所に勤務する職員及び学童保育所職員</t>
  </si>
  <si>
    <t>対象者への説明及びHP等への掲載</t>
  </si>
  <si>
    <t>①公園内のウォーキングコースを整備し、3密に配慮した屋外での安全な運動の場を提供できるようにする。
②合成ゴム系舗装への改修費
③延長L=550m､幅W=3.0m、面積A=1650m2　
   工事費49,740,000円
④大刀洗公園利用者</t>
  </si>
  <si>
    <t>広報紙やHP等への掲載</t>
  </si>
  <si>
    <t>①窓口対応における感染防止
②来庁者及び職員の感染を防止するための消毒液その他消耗品費の購入費
③事業費300,000円
（内訳）消毒用アルコール　100,000円
　　　　 サニタリーパック　　100,000円
　　　　 ペーパータオル　　 100,000円
④来庁者及び職員</t>
  </si>
  <si>
    <t>①食材費の高騰により、小学校給食費の負担額を引き上げざるを得なくなったが、コロナ禍の中電気代やガス代等の経費負担増加に直面している現状を鑑み、食費の値上げ分を補助して保護者の実質負担額を据え置くことにより、子育て世帯を支援する。
②小学校の給食費が月額4,100円から4.500円に引き上げとなった差額400円を補助する。
③事業費　4,224,000円
（内訳）
（1）補助費　4,224,000円
400円×11月×960人（児童数）
④小学校児童の保護者</t>
  </si>
  <si>
    <t>①コロナ禍の中、マスクや消毒液等感染予防品等の購入も続いている上に、電気代やガス代等の経費負担増加に直面している子育て世帯の現状を鑑み、物価高騰対策として、保育所等の給食に係る材料費高騰分を助成することにより、これまで通りの栄養バランスや量を保った給食の実施や保護者負担の軽減を図る。
②令和4年度の給食材料費（実績額）と令和3年度の給食材料費の差額×1/2。ただし、差額については、基本単価（※）に利用児童数を乗じた額を上限とする。
※(1)基本単価750円/月（給食費標準額7,500円（主食費3,000円、副食費4,500円）/月×物価上昇率10.0％）
(2)基本単価450円/月（給食費標準額4,500円副食費4,500円）/月×物価上昇率10.0％）
③福岡県が行う「保育所等給食支援費補助金」の市町村負担1/2分として計上。
　事業費　2,165,000円
　【内訳】((635名×450円×12月）＋（100名×750円×12月))×1/2＝2,165,000円
④保育所入所児童の保護者</t>
  </si>
  <si>
    <t>①現在ある男女兼用更衣室を、男女をわける間仕切り工事を行うほか、コイン式ロッカーを導入し利用者間の接触の機会を減らすことで、3密に配慮した安全な運動の場を提供できるようにする。
②運動公園更衣室の改修に関する費用
③事業費　3,349,500円
　工事内容　更衣室間仕切り工事　1,000,000円
　　　　　　　　ロッカーブラインド設置工事　2,000,000円
　　　　　　　　電気・空調設備工事　349,500円
④大刀洗町運動公園利用者</t>
  </si>
  <si>
    <t>クーポン券の利用率95％以上
＝町内における単純経済効果76,000千円</t>
  </si>
  <si>
    <t>①コロナ禍においてこれまでも安定した経営に苦慮しているうえに、現在肥料価格高騰の影響を受けている町内農業者を支援するため、肥料の購入経費を助成し、営農継続を図る。
②国・県の助成金の上乗せ補助
③事業費　10,000,000円
（内訳）　国・県が補助する対象事業費の10%を助成
89,656,569円×0.1*1.1
④町内農業者</t>
  </si>
  <si>
    <t>申請件数100件以上</t>
  </si>
  <si>
    <t>肥料の購入時期等が春と秋に分かれることから、R5.4以降の支給となる。</t>
  </si>
  <si>
    <t>①新型コロナウイルス感染症により乗客数減少の影響や燃料費等の高騰の影響を受けていながらも、運賃改定や減便等も行わず運行を継続している甘木鉄道を支援することで、地域の移動手段を確保することを目的とする。
②県・関連市町村負担分※今回は市町村のみ
③事業費　642,000円
（内訳）沿線市町の支援総額　10,500,000円に対する町負担割合　6.12％
　10,500,000×6.12％＝642,000円
④鉄道事業者（甘木鉄道）</t>
  </si>
  <si>
    <t>西太刀洗駅の乗降者数145人以上</t>
  </si>
  <si>
    <t>①自力での移動手段を持たない高齢者等向けに新たな移動手段としてデマンド型乗合タクシーの運行を開始しているが、コロナ禍において物価高騰に直面している生活者にとっては、乗り合いタクシー利用料金も家計負担が少なくないことから、登録者に利用券を配布する。
②利用者が負担する利用料金
③事業費　227,000円
（内訳）
・一般登録者　140人×500円×2枚（往復分）＝140,000円
・割引登録者　110人×300円×2枚（往復分）＝66,000円
・郵送代　250人×84円＝21,000円
④利用登録を行っている利用者</t>
  </si>
  <si>
    <t>①新型コロナウイルス感染症の影響が長期化する中にあって原油価格高騰の影響を特に受けている町の一般廃棄物収集運搬許可業者に対し、対象車両の台数に応じて支援金を給付し、地元中小企業の事業継続の下支えをすることを目的とする。
②対象車両１台につき　50,000円
③事業費　750,000円
　（内訳）ごみ収集運搬関係車両　12台×50,000円＝600,000円
　　　　　 し尿収集運搬関係車両　　3台×50,000円＝150,000円
④令和4年12月1日時点で大刀洗町に事業所を持ち、一般廃棄物収集運搬行の許可を受けている事業者</t>
  </si>
  <si>
    <t>HP等への掲載及び対象事業者への通知・説明</t>
  </si>
  <si>
    <t xml:space="preserve">①新型コロナウイルス感染症の影響が長期化する中にあって原油価格高騰の影響を特に受けている運送事業者等に対し、対象車両の台数に応じて支援金を給付し、地元中小企業の事業継続の下支えをすることを目的とする。
②対象車両１台につき20,000円
③事業費15,700,000円
(内訳)トラック（一般貨物・軽貨物）776台×20,000円＝15,520,000円
　　　　タクシー4台×20,000円＝80,000円
　　　　代行車両5台×20,000円＝100,000円
④大刀洗町に事業所を有し、下記に掲げるいずれかの対象事業を営む者が、運輸局等に登録・届出をしている事業者用車両〈令和4年10月1日時点〉
・トラック運送事業（貨物自動車運送事業）
・貸切バス事業（一般貸切旅客自動車運送事業）
・タクシー・介護タクシー事業（一般乗用旅客自動車運送事業）
・自動車運転代行業（随伴用車両）
</t>
  </si>
  <si>
    <t>①コロナ禍において電気・ガス料金、ガソリン代等の高騰の影響を受けている保育所等に対し、原油価格高騰に伴うかかり増し経費を支援することで運営に係る経費負担を軽減する。
②原油価格高騰に伴うかかり増し経費(電気代等)について、私立保育所の入所児童一人当たり年額3,000円
③入所児童670名×3,000円×1/2
④大刀洗町内の私立保育所</t>
  </si>
  <si>
    <t>該当の介護福祉施設・事業所からの交付申請率100%</t>
  </si>
  <si>
    <t>①新型コロナウイルス感染症の影響が長期化する中にあって電気・ガス料金、ガソリン代等の高騰の影響を受けている児童福祉施設・事業所に対し、支援金を支給することで経費負担を軽減する
②入所系事業所（30,000円×定員）
③入所系（30,000円×70人）
④町内児童福祉事業所</t>
  </si>
  <si>
    <t>該当の事業所からの交付申請率100％</t>
  </si>
  <si>
    <t>①新型コロナウイルス感染症の影響が長期化する中にあって価格高騰の影響を受けている配食サービス事業者へその対策として支援金を補助することで、地元中小企業の事業継続を支える。
②食材費・光熱水費・配送費（ガソリン代）１食あたり110円補助
③110円×370食（月）×6月　（R4.10月分より適用）
④配食サービスを委託している町内事業所</t>
  </si>
  <si>
    <t>①新型コロナウイルス感染症の影響が長期化する中にあって在宅介護支援をしている紙おむつ業者に対し、価格高騰による影響分を支援することで中小事業者の事業継続を図り、ひいては在宅介護者への経済負担軽減を図る
②価格高騰による紙おむつ＋配送コスト費用（150円～250円）
③パッド150円×400個、パンツタイプ250円×400個、テープ式200円×30個 （R4.10月購入分より適用）
④紙おむつ支援を受けている家族へ物品を卸している事業者</t>
  </si>
  <si>
    <t>（学校等における感染症対策等支援事業）
①児童生徒の安心安全な学習環境を確保しつつ教育活動を着実に継続するため
②感染症対策等を講じる取組及び児童生徒の学びの保障をするための取組
③事業費:840,000円（うち新型コロナ交付金対象　420,000円）
（内訳）
・140,000円×３校＝420,000円（大堰・本郷・大刀洗小）
・210,000円×２校＝420,000円（菊池小・大刀洗中）
　国補助1/2の裏に交付金充当
④町内小・中学校</t>
  </si>
  <si>
    <t>クラスターによる学校閉鎖回数
⇒０</t>
  </si>
  <si>
    <t>学校保健特別対策事業費補助金（文部科学省）</t>
  </si>
  <si>
    <t>制度周知及び申請受理手続き・交付がR5.4以降となるため</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</si>
</sst>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_(* #,##0_);_(* \(#,##0\);_(* &quot;-&quot;_);_(@_)"/>
    <numFmt numFmtId="177" formatCode="0_ "/>
    <numFmt numFmtId="178" formatCode="#,##0_ "/>
  </numFmts>
  <fonts count="45">
    <font>
      <sz val="11"/>
      <color auto="1"/>
      <name val="ＭＳ Ｐゴシック"/>
      <family val="3"/>
    </font>
    <font>
      <sz val="11"/>
      <color indexed="8"/>
      <name val="ＭＳ Ｐゴシック"/>
      <family val="3"/>
    </font>
    <font>
      <sz val="11"/>
      <color indexed="9"/>
      <name val="ＭＳ Ｐゴシック"/>
      <family val="3"/>
    </font>
    <font>
      <sz val="11"/>
      <color auto="1"/>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4"/>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4"/>
      <color auto="1"/>
      <name val="ＭＳ Ｐゴシック"/>
      <family val="3"/>
    </font>
    <font>
      <sz val="22"/>
      <color auto="1"/>
      <name val="ＭＳ Ｐゴシック"/>
      <family val="3"/>
    </font>
    <font>
      <sz val="14"/>
      <color auto="1"/>
      <name val="HG創英角ﾎﾟｯﾌﾟ体"/>
      <family val="3"/>
    </font>
    <font>
      <sz val="12"/>
      <color auto="1"/>
      <name val="ＭＳ Ｐゴシック"/>
      <family val="3"/>
    </font>
    <font>
      <sz val="14"/>
      <color auto="1"/>
      <name val="ＭＳ ゴシック"/>
      <family val="3"/>
    </font>
    <font>
      <sz val="10"/>
      <color auto="1"/>
      <name val="Arial"/>
      <family val="2"/>
    </font>
    <font>
      <sz val="16"/>
      <color auto="1"/>
      <name val="ＭＳ Ｐゴシック"/>
      <family val="3"/>
    </font>
    <font>
      <sz val="12"/>
      <color auto="1"/>
      <name val="ＭＳ ゴシック"/>
      <family val="3"/>
    </font>
    <font>
      <sz val="12"/>
      <color auto="1"/>
      <name val="ＭＳ 明朝"/>
      <family val="1"/>
    </font>
    <font>
      <sz val="8"/>
      <color auto="1"/>
      <name val="ＭＳ Ｐゴシック"/>
      <family val="3"/>
    </font>
    <font>
      <sz val="10"/>
      <color auto="1"/>
      <name val="ＭＳ Ｐゴシック"/>
      <family val="3"/>
    </font>
    <font>
      <sz val="11"/>
      <color theme="1"/>
      <name val="ＭＳ Ｐゴシック"/>
      <family val="3"/>
    </font>
    <font>
      <b/>
      <sz val="14"/>
      <color theme="1"/>
      <name val="ＭＳ Ｐゴシック"/>
      <family val="3"/>
    </font>
    <font>
      <sz val="14"/>
      <color theme="1"/>
      <name val="ＭＳ Ｐゴシック"/>
      <family val="3"/>
    </font>
    <font>
      <sz val="12"/>
      <color theme="1"/>
      <name val="ＭＳ Ｐゴシック"/>
      <family val="3"/>
    </font>
    <font>
      <sz val="12"/>
      <color auto="1"/>
      <name val="HG丸ｺﾞｼｯｸM-PRO"/>
      <family val="3"/>
    </font>
    <font>
      <sz val="12"/>
      <color theme="1"/>
      <name val="HG丸ｺﾞｼｯｸM-PRO"/>
      <family val="3"/>
    </font>
    <font>
      <sz val="14"/>
      <color theme="1"/>
      <name val="ＭＳ ゴシック"/>
      <family val="3"/>
    </font>
    <font>
      <sz val="11"/>
      <color indexed="8"/>
      <name val="ＭＳ Ｐゴシック"/>
      <family val="3"/>
    </font>
    <font>
      <sz val="14"/>
      <color auto="1"/>
      <name val="ＭＳ Ｐゴシック"/>
      <family val="3"/>
    </font>
    <font>
      <sz val="11"/>
      <color indexed="52"/>
      <name val="ＭＳ Ｐゴシック"/>
      <family val="3"/>
    </font>
    <font>
      <sz val="11"/>
      <color indexed="9"/>
      <name val="ＭＳ Ｐゴシック"/>
      <family val="3"/>
    </font>
    <font>
      <sz val="12"/>
      <color auto="1"/>
      <name val="ＭＳ Ｐゴシック"/>
      <family val="3"/>
    </font>
    <font>
      <b/>
      <sz val="11"/>
      <color indexed="8"/>
      <name val="游ゴシック"/>
      <family val="3"/>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43"/>
        <bgColor indexed="2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26"/>
        <bgColor indexed="9"/>
      </patternFill>
    </fill>
    <fill>
      <patternFill patternType="solid">
        <fgColor indexed="22"/>
        <bgColor indexed="31"/>
      </patternFill>
    </fill>
    <fill>
      <patternFill patternType="solid">
        <fgColor theme="0" tint="-5.e-002"/>
        <bgColor indexed="64"/>
      </patternFill>
    </fill>
    <fill>
      <patternFill patternType="solid">
        <fgColor theme="4" tint="0.8"/>
        <bgColor indexed="27"/>
      </patternFill>
    </fill>
    <fill>
      <patternFill patternType="solid">
        <fgColor theme="4" tint="0.8"/>
        <bgColor indexed="64"/>
      </patternFill>
    </fill>
    <fill>
      <patternFill patternType="solid">
        <fgColor rgb="FFFFFF00"/>
        <bgColor indexed="64"/>
      </patternFill>
    </fill>
  </fills>
  <borders count="2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thin">
        <color indexed="8"/>
      </bottom>
      <diagonal/>
    </border>
    <border>
      <left style="medium">
        <color indexed="64"/>
      </left>
      <right/>
      <top style="thin">
        <color indexed="8"/>
      </top>
      <bottom style="thin">
        <color indexed="8"/>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medium">
        <color indexed="8"/>
      </top>
      <bottom/>
      <diagonal/>
    </border>
    <border>
      <left style="medium">
        <color indexed="64"/>
      </left>
      <right/>
      <top style="medium">
        <color indexed="8"/>
      </top>
      <bottom style="medium">
        <color indexed="64"/>
      </bottom>
      <diagonal/>
    </border>
    <border>
      <left style="medium">
        <color indexed="8"/>
      </left>
      <right/>
      <top/>
      <bottom/>
      <diagonal/>
    </border>
    <border>
      <left style="medium">
        <color indexed="64"/>
      </left>
      <right style="thin">
        <color indexed="8"/>
      </right>
      <top style="hair">
        <color indexed="8"/>
      </top>
      <bottom style="hair">
        <color indexed="8"/>
      </bottom>
      <diagonal/>
    </border>
    <border>
      <left style="medium">
        <color indexed="64"/>
      </left>
      <right style="thin">
        <color indexed="8"/>
      </right>
      <top style="hair">
        <color indexed="8"/>
      </top>
      <bottom style="hair">
        <color indexed="64"/>
      </bottom>
      <diagonal/>
    </border>
    <border>
      <left style="medium">
        <color indexed="8"/>
      </left>
      <right style="thin">
        <color indexed="8"/>
      </right>
      <top/>
      <bottom style="hair">
        <color indexed="8"/>
      </bottom>
      <diagonal/>
    </border>
    <border>
      <left style="medium">
        <color indexed="8"/>
      </left>
      <right style="thin">
        <color indexed="8"/>
      </right>
      <top style="hair">
        <color indexed="8"/>
      </top>
      <bottom style="hair">
        <color indexed="8"/>
      </bottom>
      <diagonal/>
    </border>
    <border>
      <left style="medium">
        <color indexed="8"/>
      </left>
      <right style="thin">
        <color indexed="8"/>
      </right>
      <top style="hair">
        <color indexed="8"/>
      </top>
      <bottom/>
      <diagonal/>
    </border>
    <border>
      <left style="medium">
        <color indexed="8"/>
      </left>
      <right style="thin">
        <color indexed="8"/>
      </right>
      <top style="hair">
        <color indexed="8"/>
      </top>
      <bottom style="medium">
        <color indexed="8"/>
      </bottom>
      <diagonal/>
    </border>
    <border>
      <left/>
      <right/>
      <top style="medium">
        <color indexed="64"/>
      </top>
      <bottom style="thin">
        <color indexed="8"/>
      </bottom>
      <diagonal/>
    </border>
    <border>
      <left/>
      <right/>
      <top style="thin">
        <color indexed="8"/>
      </top>
      <bottom style="thin">
        <color indexed="8"/>
      </bottom>
      <diagonal/>
    </border>
    <border>
      <left/>
      <right/>
      <top/>
      <bottom style="medium">
        <color indexed="64"/>
      </bottom>
      <diagonal/>
    </border>
    <border>
      <left style="thin">
        <color indexed="64"/>
      </left>
      <right style="thin">
        <color indexed="8"/>
      </right>
      <top style="medium">
        <color indexed="64"/>
      </top>
      <bottom/>
      <diagonal/>
    </border>
    <border>
      <left style="thin">
        <color indexed="64"/>
      </left>
      <right style="thin">
        <color indexed="8"/>
      </right>
      <top/>
      <bottom/>
      <diagonal/>
    </border>
    <border>
      <left style="thin">
        <color indexed="64"/>
      </left>
      <right style="thin">
        <color indexed="8"/>
      </right>
      <top/>
      <bottom style="medium">
        <color indexed="64"/>
      </bottom>
      <diagonal/>
    </border>
    <border>
      <left style="thin">
        <color indexed="8"/>
      </left>
      <right style="thin">
        <color indexed="8"/>
      </right>
      <top style="medium">
        <color indexed="64"/>
      </top>
      <bottom style="hair">
        <color indexed="8"/>
      </bottom>
      <diagonal/>
    </border>
    <border>
      <left/>
      <right style="thin">
        <color indexed="8"/>
      </right>
      <top/>
      <bottom style="hair">
        <color indexed="8"/>
      </bottom>
      <diagonal/>
    </border>
    <border>
      <left/>
      <right style="thin">
        <color indexed="8"/>
      </right>
      <top style="hair">
        <color indexed="8"/>
      </top>
      <bottom style="hair">
        <color indexed="64"/>
      </bottom>
      <diagonal/>
    </border>
    <border>
      <left/>
      <right style="thin">
        <color indexed="8"/>
      </right>
      <top style="hair">
        <color indexed="8"/>
      </top>
      <bottom/>
      <diagonal/>
    </border>
    <border>
      <left/>
      <right style="thin">
        <color indexed="8"/>
      </right>
      <top style="hair">
        <color indexed="8"/>
      </top>
      <bottom style="hair">
        <color indexed="8"/>
      </bottom>
      <diagonal/>
    </border>
    <border>
      <left/>
      <right style="thin">
        <color indexed="8"/>
      </right>
      <top style="hair">
        <color indexed="8"/>
      </top>
      <bottom style="medium">
        <color indexed="8"/>
      </bottom>
      <diagonal/>
    </border>
    <border>
      <left style="thin">
        <color indexed="8"/>
      </left>
      <right style="thin">
        <color indexed="8"/>
      </right>
      <top style="medium">
        <color indexed="64"/>
      </top>
      <bottom/>
      <diagonal/>
    </border>
    <border>
      <left style="thin">
        <color indexed="8"/>
      </left>
      <right style="thin">
        <color indexed="8"/>
      </right>
      <top style="medium">
        <color indexed="8"/>
      </top>
      <bottom/>
      <diagonal/>
    </border>
    <border>
      <left style="thin">
        <color indexed="8"/>
      </left>
      <right style="thin">
        <color indexed="8"/>
      </right>
      <top style="medium">
        <color indexed="8"/>
      </top>
      <bottom style="medium">
        <color indexed="64"/>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style="hair">
        <color indexed="64"/>
      </bottom>
      <diagonal/>
    </border>
    <border>
      <left style="thin">
        <color indexed="8"/>
      </left>
      <right style="thin">
        <color indexed="8"/>
      </right>
      <top style="hair">
        <color indexed="8"/>
      </top>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medium">
        <color indexed="8"/>
      </bottom>
      <diagonal/>
    </border>
    <border>
      <left style="thin">
        <color indexed="8"/>
      </left>
      <right/>
      <top style="medium">
        <color indexed="64"/>
      </top>
      <bottom style="hair">
        <color indexed="8"/>
      </bottom>
      <diagonal/>
    </border>
    <border>
      <left style="thin">
        <color indexed="8"/>
      </left>
      <right/>
      <top style="hair">
        <color indexed="8"/>
      </top>
      <bottom style="hair">
        <color indexed="8"/>
      </bottom>
      <diagonal/>
    </border>
    <border>
      <left style="thin">
        <color indexed="64"/>
      </left>
      <right style="thin">
        <color indexed="64"/>
      </right>
      <top style="medium">
        <color indexed="64"/>
      </top>
      <bottom style="hair">
        <color indexed="64"/>
      </bottom>
      <diagonal/>
    </border>
    <border>
      <left style="thin">
        <color indexed="8"/>
      </left>
      <right style="thin">
        <color indexed="8"/>
      </right>
      <top/>
      <bottom/>
      <diagonal/>
    </border>
    <border>
      <left style="thin">
        <color indexed="64"/>
      </left>
      <right style="thin">
        <color indexed="8"/>
      </right>
      <top style="hair">
        <color indexed="64"/>
      </top>
      <bottom style="hair">
        <color indexed="64"/>
      </bottom>
      <diagonal/>
    </border>
    <border>
      <left/>
      <right style="double">
        <color indexed="8"/>
      </right>
      <top style="medium">
        <color indexed="64"/>
      </top>
      <bottom style="thin">
        <color indexed="8"/>
      </bottom>
      <diagonal/>
    </border>
    <border>
      <left/>
      <right style="double">
        <color indexed="8"/>
      </right>
      <top style="thin">
        <color indexed="8"/>
      </top>
      <bottom style="thin">
        <color indexed="8"/>
      </bottom>
      <diagonal/>
    </border>
    <border>
      <left/>
      <right style="double">
        <color indexed="64"/>
      </right>
      <top style="thin">
        <color indexed="8"/>
      </top>
      <bottom style="thin">
        <color indexed="8"/>
      </bottom>
      <diagonal/>
    </border>
    <border>
      <left style="thin">
        <color indexed="64"/>
      </left>
      <right style="thin">
        <color indexed="8"/>
      </right>
      <top style="medium">
        <color indexed="64"/>
      </top>
      <bottom style="hair">
        <color indexed="8"/>
      </bottom>
      <diagonal/>
    </border>
    <border>
      <left style="double">
        <color indexed="8"/>
      </left>
      <right/>
      <top style="medium">
        <color indexed="64"/>
      </top>
      <bottom style="thin">
        <color indexed="64"/>
      </bottom>
      <diagonal/>
    </border>
    <border>
      <left style="double">
        <color indexed="8"/>
      </left>
      <right/>
      <top style="thin">
        <color indexed="64"/>
      </top>
      <bottom style="thin">
        <color indexed="64"/>
      </bottom>
      <diagonal/>
    </border>
    <border>
      <left style="double">
        <color indexed="64"/>
      </left>
      <right/>
      <top style="thin">
        <color indexed="64"/>
      </top>
      <bottom style="thin">
        <color indexed="64"/>
      </bottom>
      <diagonal/>
    </border>
    <border>
      <left style="thin">
        <color indexed="8"/>
      </left>
      <right style="thin">
        <color indexed="8"/>
      </right>
      <top style="medium">
        <color indexed="64"/>
      </top>
      <bottom style="hair">
        <color indexed="64"/>
      </bottom>
      <diagonal/>
    </border>
    <border>
      <left style="thin">
        <color indexed="64"/>
      </left>
      <right/>
      <top style="hair">
        <color indexed="64"/>
      </top>
      <bottom style="hair">
        <color indexed="64"/>
      </bottom>
      <diagonal/>
    </border>
    <border>
      <left style="thin">
        <color indexed="8"/>
      </left>
      <right style="thin">
        <color indexed="8"/>
      </right>
      <top style="hair">
        <color indexed="64"/>
      </top>
      <bottom style="hair">
        <color indexed="8"/>
      </bottom>
      <diagonal/>
    </border>
    <border>
      <left/>
      <right/>
      <top style="medium">
        <color indexed="64"/>
      </top>
      <bottom style="thin">
        <color indexed="64"/>
      </bottom>
      <diagonal/>
    </border>
    <border>
      <left/>
      <right/>
      <top style="thin">
        <color indexed="64"/>
      </top>
      <bottom style="thin">
        <color indexed="64"/>
      </bottom>
      <diagonal/>
    </border>
    <border>
      <left style="thin">
        <color indexed="8"/>
      </left>
      <right/>
      <top style="medium">
        <color indexed="64"/>
      </top>
      <bottom/>
      <diagonal/>
    </border>
    <border>
      <left style="thin">
        <color indexed="8"/>
      </left>
      <right style="thin">
        <color indexed="8"/>
      </right>
      <top/>
      <bottom style="medium">
        <color indexed="64"/>
      </bottom>
      <diagonal/>
    </border>
    <border>
      <left/>
      <right style="thin">
        <color indexed="8"/>
      </right>
      <top style="medium">
        <color indexed="64"/>
      </top>
      <bottom style="hair">
        <color indexed="8"/>
      </bottom>
      <diagonal/>
    </border>
    <border>
      <left/>
      <right style="thin">
        <color indexed="8"/>
      </right>
      <top style="medium">
        <color indexed="64"/>
      </top>
      <bottom/>
      <diagonal/>
    </border>
    <border>
      <left style="thin">
        <color indexed="8"/>
      </left>
      <right style="thin">
        <color indexed="8"/>
      </right>
      <top style="thin">
        <color indexed="8"/>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8"/>
      </top>
      <bottom/>
      <diagonal/>
    </border>
    <border>
      <left/>
      <right style="thin">
        <color indexed="64"/>
      </right>
      <top style="thin">
        <color indexed="8"/>
      </top>
      <bottom/>
      <diagonal/>
    </border>
    <border>
      <left/>
      <right style="thin">
        <color indexed="64"/>
      </right>
      <top/>
      <bottom/>
      <diagonal/>
    </border>
    <border>
      <left/>
      <right style="thin">
        <color indexed="64"/>
      </right>
      <top/>
      <bottom style="medium">
        <color indexed="64"/>
      </bottom>
      <diagonal/>
    </border>
    <border>
      <left/>
      <right style="thin">
        <color indexed="8"/>
      </right>
      <top style="medium">
        <color indexed="64"/>
      </top>
      <bottom style="thin">
        <color indexed="64"/>
      </bottom>
      <diagonal/>
    </border>
    <border>
      <left style="thin">
        <color indexed="8"/>
      </left>
      <right style="thin">
        <color indexed="8"/>
      </right>
      <top style="thin">
        <color indexed="64"/>
      </top>
      <bottom/>
      <diagonal/>
    </border>
    <border>
      <left/>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top style="thin">
        <color indexed="8"/>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8"/>
      </left>
      <right/>
      <top/>
      <bottom/>
      <diagonal/>
    </border>
    <border>
      <left style="thin">
        <color indexed="8"/>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medium">
        <color indexed="64"/>
      </top>
      <bottom/>
      <diagonal/>
    </border>
    <border>
      <left style="thin">
        <color indexed="8"/>
      </left>
      <right/>
      <top style="thin">
        <color indexed="8"/>
      </top>
      <bottom/>
      <diagonal/>
    </border>
    <border>
      <left/>
      <right/>
      <top style="thin">
        <color indexed="64"/>
      </top>
      <bottom/>
      <diagonal/>
    </border>
    <border>
      <left/>
      <right/>
      <top style="thin">
        <color indexed="64"/>
      </top>
      <bottom style="medium">
        <color indexed="64"/>
      </bottom>
      <diagonal/>
    </border>
    <border>
      <left/>
      <right style="double">
        <color indexed="8"/>
      </right>
      <top style="thin">
        <color indexed="8"/>
      </top>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style="thin">
        <color indexed="64"/>
      </top>
      <bottom style="medium">
        <color indexed="64"/>
      </bottom>
      <diagonal/>
    </border>
    <border>
      <left style="double">
        <color indexed="8"/>
      </left>
      <right style="medium">
        <color indexed="8"/>
      </right>
      <top style="medium">
        <color indexed="64"/>
      </top>
      <bottom style="thin">
        <color indexed="8"/>
      </bottom>
      <diagonal/>
    </border>
    <border>
      <left style="double">
        <color indexed="8"/>
      </left>
      <right style="medium">
        <color indexed="8"/>
      </right>
      <top style="thin">
        <color indexed="8"/>
      </top>
      <bottom style="thin">
        <color indexed="8"/>
      </bottom>
      <diagonal/>
    </border>
    <border>
      <left style="double">
        <color indexed="8"/>
      </left>
      <right style="medium">
        <color indexed="8"/>
      </right>
      <top style="thin">
        <color indexed="8"/>
      </top>
      <bottom/>
      <diagonal/>
    </border>
    <border>
      <left style="double">
        <color indexed="64"/>
      </left>
      <right/>
      <top style="thin">
        <color indexed="64"/>
      </top>
      <bottom/>
      <diagonal/>
    </border>
    <border>
      <left style="double">
        <color indexed="64"/>
      </left>
      <right/>
      <top style="thin">
        <color indexed="64"/>
      </top>
      <bottom style="medium">
        <color indexed="64"/>
      </bottom>
      <diagonal/>
    </border>
    <border>
      <left/>
      <right style="thin">
        <color indexed="8"/>
      </right>
      <top style="thin">
        <color indexed="8"/>
      </top>
      <bottom style="thin">
        <color indexed="8"/>
      </bottom>
      <diagonal/>
    </border>
    <border>
      <left style="double">
        <color indexed="8"/>
      </left>
      <right style="medium">
        <color indexed="64"/>
      </right>
      <top style="medium">
        <color indexed="64"/>
      </top>
      <bottom style="thin">
        <color indexed="8"/>
      </bottom>
      <diagonal/>
    </border>
    <border>
      <left style="double">
        <color indexed="8"/>
      </left>
      <right style="medium">
        <color indexed="64"/>
      </right>
      <top style="thin">
        <color indexed="8"/>
      </top>
      <bottom style="thin">
        <color indexed="8"/>
      </bottom>
      <diagonal/>
    </border>
    <border>
      <left style="double">
        <color indexed="8"/>
      </left>
      <right style="medium">
        <color indexed="64"/>
      </right>
      <top style="thin">
        <color indexed="8"/>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8"/>
      </left>
      <right style="thin">
        <color indexed="64"/>
      </right>
      <top style="thin">
        <color indexed="8"/>
      </top>
      <bottom/>
      <diagonal/>
    </border>
    <border>
      <left style="thin">
        <color indexed="8"/>
      </left>
      <right style="thin">
        <color indexed="64"/>
      </right>
      <top/>
      <bottom style="medium">
        <color indexed="64"/>
      </bottom>
      <diagonal/>
    </border>
    <border>
      <left style="thin">
        <color indexed="8"/>
      </left>
      <right style="thin">
        <color indexed="8"/>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double">
        <color indexed="64"/>
      </right>
      <top style="medium">
        <color indexed="64"/>
      </top>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8"/>
      </left>
      <right/>
      <top/>
      <bottom style="hair">
        <color indexed="8"/>
      </bottom>
      <diagonal/>
    </border>
    <border>
      <left style="thin">
        <color indexed="8"/>
      </left>
      <right/>
      <top style="hair">
        <color indexed="8"/>
      </top>
      <bottom style="hair">
        <color indexed="64"/>
      </bottom>
      <diagonal/>
    </border>
    <border>
      <left style="thin">
        <color indexed="8"/>
      </left>
      <right/>
      <top style="hair">
        <color indexed="8"/>
      </top>
      <bottom/>
      <diagonal/>
    </border>
    <border>
      <left style="thin">
        <color indexed="8"/>
      </left>
      <right/>
      <top style="hair">
        <color indexed="8"/>
      </top>
      <bottom style="medium">
        <color indexed="8"/>
      </bottom>
      <diagonal/>
    </border>
    <border>
      <left style="thin">
        <color indexed="8"/>
      </left>
      <right style="medium">
        <color indexed="64"/>
      </right>
      <top style="medium">
        <color indexed="64"/>
      </top>
      <bottom/>
      <diagonal/>
    </border>
    <border>
      <left style="thin">
        <color indexed="8"/>
      </left>
      <right style="medium">
        <color indexed="64"/>
      </right>
      <top style="medium">
        <color indexed="8"/>
      </top>
      <bottom/>
      <diagonal/>
    </border>
    <border>
      <left style="thin">
        <color indexed="8"/>
      </left>
      <right style="medium">
        <color indexed="64"/>
      </right>
      <top style="medium">
        <color indexed="8"/>
      </top>
      <bottom style="medium">
        <color indexed="64"/>
      </bottom>
      <diagonal/>
    </border>
    <border>
      <left style="thin">
        <color indexed="8"/>
      </left>
      <right style="medium">
        <color indexed="64"/>
      </right>
      <top style="medium">
        <color indexed="64"/>
      </top>
      <bottom style="hair">
        <color indexed="8"/>
      </bottom>
      <diagonal/>
    </border>
    <border>
      <left style="thin">
        <color indexed="8"/>
      </left>
      <right style="medium">
        <color indexed="64"/>
      </right>
      <top/>
      <bottom style="hair">
        <color indexed="8"/>
      </bottom>
      <diagonal/>
    </border>
    <border>
      <left style="thin">
        <color indexed="8"/>
      </left>
      <right style="medium">
        <color indexed="64"/>
      </right>
      <top style="hair">
        <color indexed="8"/>
      </top>
      <bottom style="hair">
        <color indexed="64"/>
      </bottom>
      <diagonal/>
    </border>
    <border>
      <left style="thin">
        <color indexed="8"/>
      </left>
      <right style="medium">
        <color indexed="64"/>
      </right>
      <top style="hair">
        <color indexed="8"/>
      </top>
      <bottom/>
      <diagonal/>
    </border>
    <border>
      <left style="thin">
        <color indexed="8"/>
      </left>
      <right style="medium">
        <color indexed="64"/>
      </right>
      <top style="hair">
        <color indexed="8"/>
      </top>
      <bottom style="hair">
        <color indexed="8"/>
      </bottom>
      <diagonal/>
    </border>
    <border>
      <left style="thin">
        <color indexed="8"/>
      </left>
      <right style="medium">
        <color indexed="64"/>
      </right>
      <top style="hair">
        <color indexed="8"/>
      </top>
      <bottom style="medium">
        <color indexed="8"/>
      </bottom>
      <diagonal/>
    </border>
    <border>
      <left/>
      <right/>
      <top/>
      <bottom style="thick">
        <color auto="1"/>
      </bottom>
      <diagonal/>
    </border>
    <border>
      <left/>
      <right style="thick">
        <color auto="1"/>
      </right>
      <top/>
      <bottom/>
      <diagonal/>
    </border>
    <border>
      <left/>
      <right style="thick">
        <color auto="1"/>
      </right>
      <top/>
      <bottom style="thick">
        <color auto="1"/>
      </bottom>
      <diagonal/>
    </border>
    <border>
      <left/>
      <right style="thick">
        <color auto="1"/>
      </right>
      <top style="thick">
        <color auto="1"/>
      </top>
      <bottom style="thick">
        <color auto="1"/>
      </bottom>
      <diagonal/>
    </border>
    <border>
      <left/>
      <right style="medium">
        <color indexed="64"/>
      </right>
      <top style="medium">
        <color indexed="8"/>
      </top>
      <bottom/>
      <diagonal/>
    </border>
    <border>
      <left/>
      <right style="medium">
        <color indexed="64"/>
      </right>
      <top style="medium">
        <color indexed="8"/>
      </top>
      <bottom style="medium">
        <color indexed="64"/>
      </bottom>
      <diagonal/>
    </border>
    <border>
      <left style="medium">
        <color indexed="64"/>
      </left>
      <right style="medium">
        <color indexed="64"/>
      </right>
      <top style="medium">
        <color indexed="64"/>
      </top>
      <bottom style="hair">
        <color indexed="8"/>
      </bottom>
      <diagonal/>
    </border>
    <border>
      <left style="medium">
        <color indexed="64"/>
      </left>
      <right style="medium">
        <color indexed="64"/>
      </right>
      <top/>
      <bottom style="hair">
        <color indexed="8"/>
      </bottom>
      <diagonal/>
    </border>
    <border>
      <left style="medium">
        <color indexed="64"/>
      </left>
      <right style="medium">
        <color indexed="64"/>
      </right>
      <top style="hair">
        <color indexed="8"/>
      </top>
      <bottom style="hair">
        <color indexed="64"/>
      </bottom>
      <diagonal/>
    </border>
    <border>
      <left style="medium">
        <color indexed="64"/>
      </left>
      <right style="medium">
        <color indexed="64"/>
      </right>
      <top style="hair">
        <color indexed="64"/>
      </top>
      <bottom style="hair">
        <color indexed="8"/>
      </bottom>
      <diagonal/>
    </border>
    <border>
      <left style="medium">
        <color indexed="64"/>
      </left>
      <right style="medium">
        <color indexed="64"/>
      </right>
      <top style="hair">
        <color indexed="8"/>
      </top>
      <bottom/>
      <diagonal/>
    </border>
    <border>
      <left style="medium">
        <color indexed="64"/>
      </left>
      <right style="medium">
        <color indexed="64"/>
      </right>
      <top style="hair">
        <color indexed="8"/>
      </top>
      <bottom style="hair">
        <color indexed="8"/>
      </bottom>
      <diagonal/>
    </border>
    <border>
      <left style="medium">
        <color indexed="64"/>
      </left>
      <right style="medium">
        <color indexed="64"/>
      </right>
      <top style="hair">
        <color indexed="8"/>
      </top>
      <bottom style="medium">
        <color indexed="8"/>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style="medium">
        <color indexed="64"/>
      </bottom>
      <diagonal/>
    </border>
    <border>
      <left/>
      <right/>
      <top style="medium">
        <color indexed="64"/>
      </top>
      <bottom style="hair">
        <color indexed="8"/>
      </bottom>
      <diagonal/>
    </border>
    <border>
      <left/>
      <right/>
      <top/>
      <bottom style="hair">
        <color indexed="8"/>
      </bottom>
      <diagonal/>
    </border>
    <border>
      <left/>
      <right/>
      <top style="hair">
        <color indexed="8"/>
      </top>
      <bottom style="hair">
        <color indexed="64"/>
      </bottom>
      <diagonal/>
    </border>
    <border>
      <left/>
      <right/>
      <top style="hair">
        <color indexed="64"/>
      </top>
      <bottom style="hair">
        <color indexed="8"/>
      </bottom>
      <diagonal/>
    </border>
    <border>
      <left/>
      <right/>
      <top style="hair">
        <color indexed="8"/>
      </top>
      <bottom/>
      <diagonal/>
    </border>
    <border>
      <left/>
      <right/>
      <top style="hair">
        <color indexed="8"/>
      </top>
      <bottom style="hair">
        <color indexed="8"/>
      </bottom>
      <diagonal/>
    </border>
    <border>
      <left/>
      <right/>
      <top style="hair">
        <color indexed="8"/>
      </top>
      <bottom style="medium">
        <color indexed="8"/>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hair">
        <color indexed="8"/>
      </bottom>
      <diagonal/>
    </border>
    <border>
      <left style="medium">
        <color indexed="64"/>
      </left>
      <right style="thin">
        <color indexed="64"/>
      </right>
      <top/>
      <bottom style="hair">
        <color indexed="8"/>
      </bottom>
      <diagonal/>
    </border>
    <border>
      <left style="medium">
        <color indexed="64"/>
      </left>
      <right style="thin">
        <color indexed="64"/>
      </right>
      <top style="hair">
        <color indexed="8"/>
      </top>
      <bottom style="hair">
        <color indexed="64"/>
      </bottom>
      <diagonal/>
    </border>
    <border>
      <left style="medium">
        <color indexed="64"/>
      </left>
      <right style="thin">
        <color indexed="64"/>
      </right>
      <top style="hair">
        <color indexed="64"/>
      </top>
      <bottom style="hair">
        <color indexed="8"/>
      </bottom>
      <diagonal/>
    </border>
    <border>
      <left style="medium">
        <color indexed="64"/>
      </left>
      <right style="thin">
        <color indexed="64"/>
      </right>
      <top style="hair">
        <color indexed="8"/>
      </top>
      <bottom/>
      <diagonal/>
    </border>
    <border>
      <left style="medium">
        <color indexed="64"/>
      </left>
      <right style="thin">
        <color indexed="64"/>
      </right>
      <top style="hair">
        <color indexed="8"/>
      </top>
      <bottom style="hair">
        <color indexed="8"/>
      </bottom>
      <diagonal/>
    </border>
    <border>
      <left style="medium">
        <color indexed="64"/>
      </left>
      <right style="thin">
        <color indexed="64"/>
      </right>
      <top style="hair">
        <color indexed="8"/>
      </top>
      <bottom style="medium">
        <color indexed="8"/>
      </bottom>
      <diagonal/>
    </border>
    <border>
      <left/>
      <right style="thin">
        <color indexed="64"/>
      </right>
      <top style="medium">
        <color indexed="64"/>
      </top>
      <bottom style="hair">
        <color indexed="8"/>
      </bottom>
      <diagonal/>
    </border>
    <border>
      <left/>
      <right style="thin">
        <color indexed="64"/>
      </right>
      <top/>
      <bottom style="hair">
        <color indexed="8"/>
      </bottom>
      <diagonal/>
    </border>
    <border>
      <left/>
      <right style="thin">
        <color indexed="64"/>
      </right>
      <top style="hair">
        <color indexed="8"/>
      </top>
      <bottom style="hair">
        <color indexed="64"/>
      </bottom>
      <diagonal/>
    </border>
    <border>
      <left/>
      <right style="thin">
        <color indexed="64"/>
      </right>
      <top style="hair">
        <color indexed="64"/>
      </top>
      <bottom style="hair">
        <color indexed="8"/>
      </bottom>
      <diagonal/>
    </border>
    <border>
      <left/>
      <right style="thin">
        <color indexed="64"/>
      </right>
      <top style="hair">
        <color indexed="8"/>
      </top>
      <bottom/>
      <diagonal/>
    </border>
    <border>
      <left/>
      <right style="thin">
        <color indexed="64"/>
      </right>
      <top style="hair">
        <color indexed="8"/>
      </top>
      <bottom style="hair">
        <color indexed="8"/>
      </bottom>
      <diagonal/>
    </border>
    <border>
      <left/>
      <right style="thin">
        <color indexed="64"/>
      </right>
      <top style="hair">
        <color indexed="8"/>
      </top>
      <bottom style="medium">
        <color indexed="8"/>
      </bottom>
      <diagonal/>
    </border>
    <border>
      <left style="thin">
        <color indexed="64"/>
      </left>
      <right style="thin">
        <color indexed="8"/>
      </right>
      <top/>
      <bottom style="hair">
        <color indexed="8"/>
      </bottom>
      <diagonal/>
    </border>
    <border>
      <left style="thin">
        <color indexed="64"/>
      </left>
      <right style="thin">
        <color indexed="8"/>
      </right>
      <top style="hair">
        <color indexed="8"/>
      </top>
      <bottom style="hair">
        <color indexed="64"/>
      </bottom>
      <diagonal/>
    </border>
    <border>
      <left style="thin">
        <color indexed="64"/>
      </left>
      <right style="thin">
        <color indexed="8"/>
      </right>
      <top style="hair">
        <color indexed="64"/>
      </top>
      <bottom style="hair">
        <color indexed="8"/>
      </bottom>
      <diagonal/>
    </border>
    <border>
      <left style="thin">
        <color indexed="64"/>
      </left>
      <right style="thin">
        <color indexed="8"/>
      </right>
      <top style="hair">
        <color indexed="8"/>
      </top>
      <bottom/>
      <diagonal/>
    </border>
    <border>
      <left style="thin">
        <color indexed="64"/>
      </left>
      <right style="thin">
        <color indexed="8"/>
      </right>
      <top style="hair">
        <color indexed="8"/>
      </top>
      <bottom style="hair">
        <color indexed="8"/>
      </bottom>
      <diagonal/>
    </border>
    <border>
      <left style="thin">
        <color indexed="64"/>
      </left>
      <right style="thin">
        <color indexed="8"/>
      </right>
      <top style="hair">
        <color indexed="8"/>
      </top>
      <bottom style="medium">
        <color indexed="8"/>
      </bottom>
      <diagonal/>
    </border>
    <border>
      <left style="medium">
        <color indexed="64"/>
      </left>
      <right style="medium">
        <color indexed="64"/>
      </right>
      <top style="medium">
        <color indexed="8"/>
      </top>
      <bottom/>
      <diagonal/>
    </border>
    <border>
      <left style="medium">
        <color indexed="64"/>
      </left>
      <right style="medium">
        <color indexed="64"/>
      </right>
      <top style="medium">
        <color indexed="8"/>
      </top>
      <bottom style="medium">
        <color indexed="64"/>
      </bottom>
      <diagonal/>
    </border>
    <border>
      <left style="thin">
        <color indexed="8"/>
      </left>
      <right style="thin">
        <color indexed="8"/>
      </right>
      <top style="medium">
        <color indexed="8"/>
      </top>
      <bottom style="hair">
        <color indexed="8"/>
      </bottom>
      <diagonal/>
    </border>
    <border>
      <left/>
      <right style="thin">
        <color indexed="8"/>
      </right>
      <top style="medium">
        <color indexed="8"/>
      </top>
      <bottom style="hair">
        <color indexed="8"/>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8"/>
      </left>
      <right style="medium">
        <color indexed="8"/>
      </right>
      <top style="medium">
        <color indexed="8"/>
      </top>
      <bottom style="hair">
        <color indexed="8"/>
      </bottom>
      <diagonal/>
    </border>
    <border>
      <left style="thin">
        <color indexed="8"/>
      </left>
      <right style="medium">
        <color indexed="8"/>
      </right>
      <top style="hair">
        <color indexed="8"/>
      </top>
      <bottom style="hair">
        <color indexed="8"/>
      </bottom>
      <diagonal/>
    </border>
    <border>
      <left style="thin">
        <color indexed="8"/>
      </left>
      <right style="medium">
        <color indexed="8"/>
      </right>
      <top style="hair">
        <color indexed="8"/>
      </top>
      <bottom/>
      <diagonal/>
    </border>
    <border>
      <left style="thin">
        <color indexed="8"/>
      </left>
      <right style="medium">
        <color indexed="8"/>
      </right>
      <top style="hair">
        <color indexed="8"/>
      </top>
      <bottom style="medium">
        <color indexed="8"/>
      </bottom>
      <diagonal/>
    </border>
    <border>
      <left style="medium">
        <color indexed="8"/>
      </left>
      <right style="thin">
        <color indexed="8"/>
      </right>
      <top style="double">
        <color indexed="8"/>
      </top>
      <bottom style="hair">
        <color indexed="8"/>
      </bottom>
      <diagonal/>
    </border>
    <border>
      <left style="thin">
        <color indexed="8"/>
      </left>
      <right style="thin">
        <color indexed="64"/>
      </right>
      <top style="double">
        <color indexed="8"/>
      </top>
      <bottom style="hair">
        <color indexed="8"/>
      </bottom>
      <diagonal/>
    </border>
    <border>
      <left style="thin">
        <color indexed="8"/>
      </left>
      <right style="thin">
        <color indexed="64"/>
      </right>
      <top style="hair">
        <color indexed="8"/>
      </top>
      <bottom style="hair">
        <color indexed="8"/>
      </bottom>
      <diagonal/>
    </border>
    <border>
      <left/>
      <right style="thin">
        <color indexed="8"/>
      </right>
      <top style="double">
        <color indexed="8"/>
      </top>
      <bottom style="hair">
        <color indexed="8"/>
      </bottom>
      <diagonal/>
    </border>
    <border>
      <left style="thin">
        <color indexed="8"/>
      </left>
      <right/>
      <top style="medium">
        <color indexed="64"/>
      </top>
      <bottom style="medium">
        <color indexed="64"/>
      </bottom>
      <diagonal/>
    </border>
    <border>
      <left style="thin">
        <color indexed="8"/>
      </left>
      <right style="thin">
        <color indexed="8"/>
      </right>
      <top style="double">
        <color indexed="8"/>
      </top>
      <bottom style="hair">
        <color indexed="8"/>
      </bottom>
      <diagonal/>
    </border>
    <border>
      <left style="thin">
        <color indexed="8"/>
      </left>
      <right style="thin">
        <color indexed="64"/>
      </right>
      <top style="medium">
        <color indexed="64"/>
      </top>
      <bottom style="medium">
        <color indexed="64"/>
      </bottom>
      <diagonal/>
    </border>
    <border>
      <left style="thin">
        <color indexed="8"/>
      </left>
      <right style="thin">
        <color indexed="8"/>
      </right>
      <top/>
      <bottom style="double">
        <color indexed="8"/>
      </bottom>
      <diagonal/>
    </border>
    <border>
      <left/>
      <right style="thin">
        <color indexed="8"/>
      </right>
      <top style="medium">
        <color indexed="64"/>
      </top>
      <bottom style="medium">
        <color indexed="64"/>
      </bottom>
      <diagonal/>
    </border>
    <border>
      <left style="thin">
        <color indexed="8"/>
      </left>
      <right style="thin">
        <color indexed="64"/>
      </right>
      <top/>
      <bottom style="double">
        <color indexed="8"/>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indexed="8"/>
      </left>
      <right/>
      <top style="double">
        <color indexed="8"/>
      </top>
      <bottom/>
      <diagonal/>
    </border>
    <border>
      <left style="double">
        <color rgb="FFFF0000"/>
      </left>
      <right/>
      <top style="double">
        <color rgb="FFFF0000"/>
      </top>
      <bottom style="double">
        <color rgb="FFFF0000"/>
      </bottom>
      <diagonal/>
    </border>
    <border>
      <left style="double">
        <color indexed="8"/>
      </left>
      <right style="double">
        <color indexed="8"/>
      </right>
      <top/>
      <bottom style="double">
        <color indexed="8"/>
      </bottom>
      <diagonal/>
    </border>
    <border>
      <left style="double">
        <color indexed="8"/>
      </left>
      <right/>
      <top style="double">
        <color indexed="8"/>
      </top>
      <bottom style="double">
        <color indexed="8"/>
      </bottom>
      <diagonal/>
    </border>
    <border>
      <left style="double">
        <color indexed="8"/>
      </left>
      <right style="double">
        <color indexed="8"/>
      </right>
      <top style="double">
        <color indexed="8"/>
      </top>
      <bottom style="thin">
        <color indexed="64"/>
      </bottom>
      <diagonal/>
    </border>
    <border>
      <left style="double">
        <color indexed="8"/>
      </left>
      <right style="double">
        <color indexed="8"/>
      </right>
      <top style="thin">
        <color indexed="8"/>
      </top>
      <bottom style="thin">
        <color indexed="8"/>
      </bottom>
      <diagonal/>
    </border>
    <border>
      <left style="double">
        <color indexed="8"/>
      </left>
      <right style="double">
        <color indexed="8"/>
      </right>
      <top/>
      <bottom style="thin">
        <color indexed="8"/>
      </bottom>
      <diagonal/>
    </border>
    <border>
      <left style="double">
        <color indexed="8"/>
      </left>
      <right style="double">
        <color indexed="8"/>
      </right>
      <top style="thin">
        <color indexed="8"/>
      </top>
      <bottom/>
      <diagonal/>
    </border>
    <border>
      <left style="double">
        <color indexed="8"/>
      </left>
      <right style="double">
        <color indexed="8"/>
      </right>
      <top style="thin">
        <color indexed="8"/>
      </top>
      <bottom style="double">
        <color indexed="64"/>
      </bottom>
      <diagonal/>
    </border>
    <border>
      <left/>
      <right/>
      <top style="double">
        <color indexed="8"/>
      </top>
      <bottom/>
      <diagonal/>
    </border>
    <border>
      <left/>
      <right/>
      <top style="double">
        <color rgb="FFFF0000"/>
      </top>
      <bottom style="double">
        <color rgb="FFFF0000"/>
      </bottom>
      <diagonal/>
    </border>
    <border diagonalDown="1">
      <left/>
      <right style="thin">
        <color indexed="8"/>
      </right>
      <top/>
      <bottom style="double">
        <color indexed="8"/>
      </bottom>
      <diagonal style="thin">
        <color indexed="8"/>
      </diagonal>
    </border>
    <border>
      <left/>
      <right/>
      <top style="double">
        <color indexed="8"/>
      </top>
      <bottom style="double">
        <color indexed="8"/>
      </bottom>
      <diagonal/>
    </border>
    <border>
      <left/>
      <right style="thin">
        <color indexed="8"/>
      </right>
      <top style="double">
        <color indexed="8"/>
      </top>
      <bottom style="thin">
        <color indexed="64"/>
      </bottom>
      <diagonal/>
    </border>
    <border>
      <left style="double">
        <color indexed="8"/>
      </left>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top style="thin">
        <color indexed="8"/>
      </top>
      <bottom style="double">
        <color indexed="64"/>
      </bottom>
      <diagonal/>
    </border>
    <border>
      <left/>
      <right style="thin">
        <color indexed="8"/>
      </right>
      <top/>
      <bottom style="thin">
        <color indexed="8"/>
      </bottom>
      <diagonal/>
    </border>
    <border>
      <left/>
      <right style="double">
        <color indexed="8"/>
      </right>
      <top style="double">
        <color indexed="8"/>
      </top>
      <bottom/>
      <diagonal/>
    </border>
    <border>
      <left/>
      <right style="double">
        <color rgb="FFFF0000"/>
      </right>
      <top style="double">
        <color rgb="FFFF0000"/>
      </top>
      <bottom style="double">
        <color rgb="FFFF0000"/>
      </bottom>
      <diagonal/>
    </border>
    <border>
      <left style="thin">
        <color indexed="8"/>
      </left>
      <right style="thin">
        <color indexed="8"/>
      </right>
      <top style="thin">
        <color indexed="8"/>
      </top>
      <bottom style="thin">
        <color indexed="8"/>
      </bottom>
      <diagonal/>
    </border>
    <border>
      <left style="thin">
        <color indexed="8"/>
      </left>
      <right/>
      <top style="double">
        <color indexed="8"/>
      </top>
      <bottom style="double">
        <color indexed="8"/>
      </bottom>
      <diagonal/>
    </border>
    <border>
      <left style="thin">
        <color indexed="8"/>
      </left>
      <right/>
      <top style="double">
        <color indexed="8"/>
      </top>
      <bottom style="thin">
        <color indexed="64"/>
      </bottom>
      <diagonal/>
    </border>
    <border>
      <left style="thin">
        <color indexed="8"/>
      </left>
      <right/>
      <top style="thin">
        <color indexed="64"/>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style="double">
        <color indexed="8"/>
      </bottom>
      <diagonal/>
    </border>
    <border>
      <left style="thin">
        <color indexed="8"/>
      </left>
      <right/>
      <top style="double">
        <color indexed="8"/>
      </top>
      <bottom style="thin">
        <color indexed="8"/>
      </bottom>
      <diagonal/>
    </border>
    <border>
      <left style="thin">
        <color indexed="8"/>
      </left>
      <right/>
      <top/>
      <bottom style="thin">
        <color indexed="8"/>
      </bottom>
      <diagonal/>
    </border>
    <border>
      <left style="double">
        <color indexed="8"/>
      </left>
      <right style="double">
        <color indexed="64"/>
      </right>
      <top style="double">
        <color indexed="8"/>
      </top>
      <bottom style="double">
        <color indexed="8"/>
      </bottom>
      <diagonal/>
    </border>
    <border>
      <left/>
      <right style="double">
        <color indexed="64"/>
      </right>
      <top style="double">
        <color indexed="8"/>
      </top>
      <bottom style="double">
        <color indexed="8"/>
      </bottom>
      <diagonal/>
    </border>
    <border>
      <left/>
      <right style="double">
        <color indexed="64"/>
      </right>
      <top style="double">
        <color indexed="8"/>
      </top>
      <bottom style="thin">
        <color indexed="64"/>
      </bottom>
      <diagonal/>
    </border>
    <border>
      <left/>
      <right style="double">
        <color indexed="64"/>
      </right>
      <top style="thin">
        <color indexed="64"/>
      </top>
      <bottom style="thin">
        <color indexed="8"/>
      </bottom>
      <diagonal/>
    </border>
    <border>
      <left/>
      <right style="double">
        <color indexed="64"/>
      </right>
      <top style="thin">
        <color indexed="8"/>
      </top>
      <bottom style="double">
        <color indexed="8"/>
      </bottom>
      <diagonal/>
    </border>
    <border>
      <left/>
      <right style="double">
        <color indexed="64"/>
      </right>
      <top style="double">
        <color indexed="8"/>
      </top>
      <bottom style="thin">
        <color indexed="8"/>
      </bottom>
      <diagonal/>
    </border>
    <border>
      <left/>
      <right style="double">
        <color indexed="64"/>
      </right>
      <top/>
      <bottom style="thin">
        <color indexed="8"/>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8"/>
      </right>
      <top style="medium">
        <color indexed="64"/>
      </top>
      <bottom style="thin">
        <color indexed="8"/>
      </bottom>
      <diagonal/>
    </border>
  </borders>
  <cellStyleXfs count="45">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3" fillId="0" borderId="0">
      <alignment vertical="center"/>
    </xf>
    <xf numFmtId="0" fontId="4"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9"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20" borderId="0" applyNumberFormat="0" applyBorder="0" applyProtection="0">
      <alignment vertical="center"/>
    </xf>
    <xf numFmtId="0" fontId="5" fillId="0" borderId="0" applyNumberFormat="0" applyFill="0" applyBorder="0" applyProtection="0">
      <alignment vertical="center"/>
    </xf>
    <xf numFmtId="0" fontId="6" fillId="21" borderId="1" applyNumberFormat="0" applyProtection="0">
      <alignment vertical="center"/>
    </xf>
    <xf numFmtId="0" fontId="3" fillId="22" borderId="2" applyNumberFormat="0" applyProtection="0">
      <alignment vertical="center"/>
    </xf>
    <xf numFmtId="0" fontId="7" fillId="0" borderId="3" applyNumberFormat="0" applyFill="0" applyProtection="0">
      <alignment vertical="center"/>
    </xf>
    <xf numFmtId="0" fontId="8" fillId="7" borderId="4" applyNumberFormat="0" applyProtection="0">
      <alignment vertical="center"/>
    </xf>
    <xf numFmtId="0" fontId="9" fillId="23" borderId="5" applyNumberFormat="0" applyProtection="0">
      <alignment vertical="center"/>
    </xf>
    <xf numFmtId="0" fontId="10" fillId="3" borderId="0" applyNumberFormat="0" applyBorder="0" applyProtection="0">
      <alignment vertical="center"/>
    </xf>
    <xf numFmtId="0" fontId="11" fillId="0" borderId="0"/>
    <xf numFmtId="0" fontId="12" fillId="4" borderId="0" applyNumberFormat="0" applyBorder="0" applyProtection="0">
      <alignment vertical="center"/>
    </xf>
    <xf numFmtId="0" fontId="13" fillId="0" borderId="6" applyNumberFormat="0" applyFill="0" applyProtection="0">
      <alignment vertical="center"/>
    </xf>
    <xf numFmtId="0" fontId="14" fillId="0" borderId="7" applyNumberFormat="0" applyFill="0" applyProtection="0">
      <alignment vertical="center"/>
    </xf>
    <xf numFmtId="0" fontId="15" fillId="0" borderId="8" applyNumberFormat="0" applyFill="0" applyProtection="0">
      <alignment vertical="center"/>
    </xf>
    <xf numFmtId="0" fontId="15" fillId="0" borderId="0" applyNumberFormat="0" applyFill="0" applyBorder="0" applyProtection="0">
      <alignment vertical="center"/>
    </xf>
    <xf numFmtId="0" fontId="16" fillId="23" borderId="4" applyNumberFormat="0" applyProtection="0">
      <alignment vertical="center"/>
    </xf>
    <xf numFmtId="0" fontId="17" fillId="0" borderId="0" applyNumberFormat="0" applyFill="0" applyBorder="0" applyProtection="0">
      <alignment vertical="center"/>
    </xf>
    <xf numFmtId="0" fontId="18" fillId="0" borderId="0" applyNumberFormat="0" applyFill="0" applyBorder="0" applyProtection="0">
      <alignment vertical="center"/>
    </xf>
    <xf numFmtId="0" fontId="19" fillId="0" borderId="9" applyNumberFormat="0" applyFill="0" applyProtection="0">
      <alignment vertical="center"/>
    </xf>
    <xf numFmtId="176" fontId="26" fillId="0" borderId="0" applyFill="0" applyBorder="0" applyAlignment="0" applyProtection="0">
      <alignment vertical="center"/>
    </xf>
  </cellStyleXfs>
  <cellXfs count="515">
    <xf numFmtId="0" fontId="0" fillId="0" borderId="0" xfId="0">
      <alignment vertical="center"/>
    </xf>
    <xf numFmtId="49" fontId="0" fillId="0" borderId="0" xfId="0" applyNumberFormat="1">
      <alignment vertical="center"/>
    </xf>
    <xf numFmtId="0" fontId="21" fillId="0" borderId="0" xfId="0" applyFont="1">
      <alignment vertical="center"/>
    </xf>
    <xf numFmtId="0" fontId="21" fillId="0" borderId="0" xfId="0" applyFont="1" applyAlignment="1">
      <alignment horizontal="center" vertical="center"/>
    </xf>
    <xf numFmtId="49" fontId="21" fillId="0" borderId="0" xfId="0" applyNumberFormat="1" applyFont="1">
      <alignment vertical="center"/>
    </xf>
    <xf numFmtId="0" fontId="22" fillId="24" borderId="0" xfId="0" applyFont="1" applyFill="1" applyBorder="1" applyAlignment="1">
      <alignment horizontal="center" vertical="center"/>
    </xf>
    <xf numFmtId="0" fontId="23" fillId="24" borderId="0" xfId="0" applyFont="1" applyFill="1" applyAlignment="1">
      <alignment horizontal="left" vertical="center"/>
    </xf>
    <xf numFmtId="0" fontId="24" fillId="24" borderId="10" xfId="0" applyFont="1" applyFill="1" applyBorder="1" applyAlignment="1">
      <alignment horizontal="left" vertical="center"/>
    </xf>
    <xf numFmtId="0" fontId="24" fillId="24" borderId="11" xfId="0" applyFont="1" applyFill="1" applyBorder="1" applyAlignment="1">
      <alignment horizontal="left" vertical="center"/>
    </xf>
    <xf numFmtId="0" fontId="24" fillId="24" borderId="11" xfId="0" applyFont="1" applyFill="1" applyBorder="1" applyAlignment="1">
      <alignment horizontal="left" vertical="center" shrinkToFit="1"/>
    </xf>
    <xf numFmtId="0" fontId="24" fillId="24" borderId="12" xfId="0" applyFont="1" applyFill="1" applyBorder="1" applyAlignment="1" applyProtection="1">
      <alignment horizontal="left" vertical="center" shrinkToFit="1"/>
    </xf>
    <xf numFmtId="0" fontId="24" fillId="24" borderId="13" xfId="0" applyFont="1" applyFill="1" applyBorder="1" applyAlignment="1" applyProtection="1">
      <alignment horizontal="left" vertical="center" shrinkToFit="1"/>
    </xf>
    <xf numFmtId="0" fontId="25" fillId="25" borderId="14" xfId="0" applyFont="1" applyFill="1" applyBorder="1" applyAlignment="1">
      <alignment horizontal="center" vertical="center" shrinkToFit="1"/>
    </xf>
    <xf numFmtId="0" fontId="25" fillId="25" borderId="15" xfId="0" applyFont="1" applyFill="1" applyBorder="1" applyAlignment="1">
      <alignment horizontal="center" vertical="center" shrinkToFit="1"/>
    </xf>
    <xf numFmtId="0" fontId="25" fillId="25" borderId="16" xfId="0" applyFont="1" applyFill="1" applyBorder="1" applyAlignment="1">
      <alignment horizontal="center" vertical="center" shrinkToFit="1"/>
    </xf>
    <xf numFmtId="0" fontId="25" fillId="24" borderId="17" xfId="0" applyFont="1" applyFill="1" applyBorder="1" applyAlignment="1">
      <alignment horizontal="center" vertical="center" shrinkToFit="1"/>
    </xf>
    <xf numFmtId="0" fontId="21" fillId="24" borderId="14" xfId="0" applyFont="1" applyFill="1" applyBorder="1" applyAlignment="1">
      <alignment horizontal="center" vertical="center"/>
    </xf>
    <xf numFmtId="0" fontId="21" fillId="24" borderId="18" xfId="0" applyFont="1" applyFill="1" applyBorder="1" applyAlignment="1">
      <alignment horizontal="center" vertical="center"/>
    </xf>
    <xf numFmtId="0" fontId="21" fillId="24" borderId="18" xfId="0" applyFont="1" applyFill="1" applyBorder="1" applyAlignment="1">
      <alignment horizontal="center" vertical="center" shrinkToFit="1"/>
    </xf>
    <xf numFmtId="0" fontId="21" fillId="24" borderId="19" xfId="0" applyFont="1" applyFill="1" applyBorder="1" applyAlignment="1">
      <alignment horizontal="center" vertical="center" shrinkToFit="1"/>
    </xf>
    <xf numFmtId="0" fontId="21" fillId="24" borderId="20" xfId="0" applyFont="1" applyFill="1" applyBorder="1" applyAlignment="1">
      <alignment horizontal="center" vertical="center" shrinkToFit="1"/>
    </xf>
    <xf numFmtId="0" fontId="21" fillId="24" borderId="21" xfId="0" applyFont="1" applyFill="1" applyBorder="1" applyAlignment="1">
      <alignment horizontal="center" vertical="center" shrinkToFit="1"/>
    </xf>
    <xf numFmtId="0" fontId="21" fillId="24" borderId="22" xfId="0" applyFont="1" applyFill="1" applyBorder="1" applyAlignment="1">
      <alignment horizontal="center" vertical="center" shrinkToFit="1"/>
    </xf>
    <xf numFmtId="0" fontId="21" fillId="24" borderId="23" xfId="0" applyFont="1" applyFill="1" applyBorder="1" applyAlignment="1">
      <alignment horizontal="center" vertical="center" shrinkToFit="1"/>
    </xf>
    <xf numFmtId="0" fontId="24" fillId="24" borderId="24" xfId="0" applyFont="1" applyFill="1" applyBorder="1" applyAlignment="1">
      <alignment horizontal="left" vertical="center"/>
    </xf>
    <xf numFmtId="0" fontId="24" fillId="24" borderId="25" xfId="0" applyFont="1" applyFill="1" applyBorder="1" applyAlignment="1">
      <alignment horizontal="left" vertical="center"/>
    </xf>
    <xf numFmtId="0" fontId="24" fillId="24" borderId="25" xfId="0" applyFont="1" applyFill="1" applyBorder="1" applyAlignment="1">
      <alignment horizontal="left" vertical="center" shrinkToFit="1"/>
    </xf>
    <xf numFmtId="0" fontId="24" fillId="24" borderId="0" xfId="0" applyFont="1" applyFill="1" applyBorder="1" applyAlignment="1" applyProtection="1">
      <alignment horizontal="left" vertical="center" shrinkToFit="1"/>
    </xf>
    <xf numFmtId="0" fontId="24" fillId="24" borderId="26" xfId="0" applyFont="1" applyFill="1" applyBorder="1" applyAlignment="1" applyProtection="1">
      <alignment horizontal="left" vertical="center" shrinkToFit="1"/>
    </xf>
    <xf numFmtId="0" fontId="25" fillId="25" borderId="27" xfId="0" applyFont="1" applyFill="1" applyBorder="1" applyAlignment="1">
      <alignment horizontal="center" vertical="center" textRotation="255" shrinkToFit="1"/>
    </xf>
    <xf numFmtId="0" fontId="25" fillId="25" borderId="28" xfId="0" applyFont="1" applyFill="1" applyBorder="1" applyAlignment="1">
      <alignment horizontal="center" vertical="center" textRotation="255" shrinkToFit="1"/>
    </xf>
    <xf numFmtId="0" fontId="25" fillId="25" borderId="29" xfId="0" applyFont="1" applyFill="1" applyBorder="1" applyAlignment="1">
      <alignment horizontal="center" vertical="center" textRotation="255" shrinkToFit="1"/>
    </xf>
    <xf numFmtId="0" fontId="25" fillId="24" borderId="0" xfId="0" applyFont="1" applyFill="1" applyBorder="1" applyAlignment="1">
      <alignment horizontal="center" vertical="center" shrinkToFit="1"/>
    </xf>
    <xf numFmtId="0" fontId="21" fillId="0" borderId="30" xfId="0" applyFont="1" applyFill="1" applyBorder="1" applyAlignment="1" applyProtection="1">
      <alignment horizontal="center" vertical="center"/>
      <protection locked="0"/>
    </xf>
    <xf numFmtId="0" fontId="21" fillId="0" borderId="31" xfId="0" applyFont="1" applyFill="1" applyBorder="1" applyAlignment="1" applyProtection="1">
      <alignment horizontal="center" vertical="center"/>
      <protection locked="0"/>
    </xf>
    <xf numFmtId="0" fontId="21" fillId="0" borderId="31" xfId="0" applyFont="1" applyFill="1" applyBorder="1" applyAlignment="1" applyProtection="1">
      <alignment horizontal="center" vertical="center" shrinkToFit="1"/>
      <protection locked="0"/>
    </xf>
    <xf numFmtId="0" fontId="21" fillId="0" borderId="32" xfId="0" applyFont="1" applyFill="1" applyBorder="1" applyAlignment="1" applyProtection="1">
      <alignment horizontal="center" vertical="center" shrinkToFit="1"/>
      <protection locked="0"/>
    </xf>
    <xf numFmtId="0" fontId="21" fillId="0" borderId="33" xfId="0" applyFont="1" applyFill="1" applyBorder="1" applyAlignment="1" applyProtection="1">
      <alignment horizontal="center" vertical="center" shrinkToFit="1"/>
      <protection locked="0"/>
    </xf>
    <xf numFmtId="0" fontId="21" fillId="0" borderId="34" xfId="0" applyFont="1" applyFill="1" applyBorder="1" applyAlignment="1" applyProtection="1">
      <alignment horizontal="center" vertical="center" shrinkToFit="1"/>
      <protection locked="0"/>
    </xf>
    <xf numFmtId="0" fontId="21" fillId="0" borderId="35" xfId="0" applyFont="1" applyFill="1" applyBorder="1" applyAlignment="1" applyProtection="1">
      <alignment horizontal="center" vertical="center" shrinkToFit="1"/>
      <protection locked="0"/>
    </xf>
    <xf numFmtId="0" fontId="25" fillId="25" borderId="36" xfId="0" applyFont="1" applyFill="1" applyBorder="1" applyAlignment="1">
      <alignment horizontal="center" vertical="center" textRotation="255"/>
    </xf>
    <xf numFmtId="0" fontId="25" fillId="25" borderId="37" xfId="0" applyFont="1" applyFill="1" applyBorder="1" applyAlignment="1">
      <alignment horizontal="center" vertical="center" textRotation="255"/>
    </xf>
    <xf numFmtId="0" fontId="25" fillId="25" borderId="38" xfId="0" applyFont="1" applyFill="1" applyBorder="1" applyAlignment="1">
      <alignment horizontal="center" vertical="center" textRotation="255"/>
    </xf>
    <xf numFmtId="0" fontId="21" fillId="24" borderId="0" xfId="0" applyFont="1" applyFill="1" applyBorder="1" applyAlignment="1">
      <alignment vertical="center"/>
    </xf>
    <xf numFmtId="0" fontId="21" fillId="0" borderId="39" xfId="0" applyFont="1" applyBorder="1" applyAlignment="1" applyProtection="1">
      <alignment horizontal="center" vertical="center"/>
      <protection locked="0"/>
    </xf>
    <xf numFmtId="0" fontId="21" fillId="0" borderId="40" xfId="0" applyFont="1" applyBorder="1" applyAlignment="1" applyProtection="1">
      <alignment horizontal="center" vertical="center"/>
      <protection locked="0"/>
    </xf>
    <xf numFmtId="0" fontId="21" fillId="0" borderId="41" xfId="0" applyFont="1" applyBorder="1" applyAlignment="1" applyProtection="1">
      <alignment horizontal="center" vertical="center"/>
      <protection locked="0"/>
    </xf>
    <xf numFmtId="0" fontId="21" fillId="0" borderId="42" xfId="0" applyFont="1" applyBorder="1" applyAlignment="1" applyProtection="1">
      <alignment horizontal="center" vertical="center"/>
      <protection locked="0"/>
    </xf>
    <xf numFmtId="0" fontId="21" fillId="0" borderId="43" xfId="0" applyFont="1" applyBorder="1" applyAlignment="1" applyProtection="1">
      <alignment horizontal="center" vertical="center"/>
      <protection locked="0"/>
    </xf>
    <xf numFmtId="0" fontId="25" fillId="25" borderId="36" xfId="0" applyFont="1" applyFill="1" applyBorder="1" applyAlignment="1">
      <alignment horizontal="center" vertical="center" wrapText="1" shrinkToFit="1"/>
    </xf>
    <xf numFmtId="0" fontId="25" fillId="25" borderId="37" xfId="0" applyFont="1" applyFill="1" applyBorder="1" applyAlignment="1">
      <alignment horizontal="center" vertical="center" wrapText="1" shrinkToFit="1"/>
    </xf>
    <xf numFmtId="0" fontId="25" fillId="25" borderId="38" xfId="0" applyFont="1" applyFill="1" applyBorder="1" applyAlignment="1">
      <alignment horizontal="center" vertical="center" wrapText="1" shrinkToFit="1"/>
    </xf>
    <xf numFmtId="0" fontId="21" fillId="0" borderId="44" xfId="0" applyFont="1" applyBorder="1" applyAlignment="1" applyProtection="1">
      <alignment horizontal="center" vertical="center"/>
      <protection locked="0"/>
    </xf>
    <xf numFmtId="0" fontId="21" fillId="0" borderId="45" xfId="0" applyFont="1" applyBorder="1" applyAlignment="1" applyProtection="1">
      <alignment horizontal="center" vertical="center"/>
      <protection locked="0"/>
    </xf>
    <xf numFmtId="0" fontId="25" fillId="0" borderId="46" xfId="34" applyFont="1" applyFill="1" applyBorder="1" applyAlignment="1" applyProtection="1">
      <alignment horizontal="left" vertical="center" wrapText="1"/>
      <protection locked="0"/>
    </xf>
    <xf numFmtId="0" fontId="21" fillId="0" borderId="39" xfId="0" applyFont="1" applyBorder="1" applyAlignment="1" applyProtection="1">
      <alignment horizontal="left" vertical="center" wrapText="1"/>
      <protection locked="0"/>
    </xf>
    <xf numFmtId="0" fontId="21" fillId="0" borderId="47" xfId="0" applyFont="1" applyBorder="1" applyAlignment="1" applyProtection="1">
      <alignment horizontal="left" vertical="center" wrapText="1"/>
      <protection locked="0"/>
    </xf>
    <xf numFmtId="0" fontId="25" fillId="0" borderId="48" xfId="34" applyFont="1" applyFill="1" applyBorder="1" applyAlignment="1" applyProtection="1">
      <alignment horizontal="left" vertical="center" wrapText="1"/>
      <protection locked="0"/>
    </xf>
    <xf numFmtId="0" fontId="21" fillId="0" borderId="40" xfId="0" applyFont="1" applyBorder="1" applyAlignment="1" applyProtection="1">
      <alignment horizontal="left" vertical="center" wrapText="1"/>
      <protection locked="0"/>
    </xf>
    <xf numFmtId="0" fontId="21" fillId="0" borderId="41" xfId="0" applyFont="1" applyBorder="1" applyAlignment="1" applyProtection="1">
      <alignment horizontal="left" vertical="center" wrapText="1"/>
      <protection locked="0"/>
    </xf>
    <xf numFmtId="0" fontId="21" fillId="0" borderId="42" xfId="0" applyFont="1" applyBorder="1" applyAlignment="1" applyProtection="1">
      <alignment horizontal="left" vertical="center" wrapText="1"/>
      <protection locked="0"/>
    </xf>
    <xf numFmtId="0" fontId="21" fillId="0" borderId="43" xfId="0" applyFont="1" applyBorder="1" applyAlignment="1" applyProtection="1">
      <alignment horizontal="left" vertical="center" wrapText="1"/>
      <protection locked="0"/>
    </xf>
    <xf numFmtId="0" fontId="23" fillId="24" borderId="0" xfId="0" applyFont="1" applyFill="1" applyAlignment="1">
      <alignment horizontal="center" vertical="center"/>
    </xf>
    <xf numFmtId="0" fontId="24" fillId="24" borderId="49" xfId="0" applyFont="1" applyFill="1" applyBorder="1" applyAlignment="1">
      <alignment horizontal="left" vertical="center"/>
    </xf>
    <xf numFmtId="0" fontId="24" fillId="24" borderId="50" xfId="0" applyFont="1" applyFill="1" applyBorder="1" applyAlignment="1">
      <alignment horizontal="left" vertical="center"/>
    </xf>
    <xf numFmtId="0" fontId="24" fillId="24" borderId="51" xfId="0" applyFont="1" applyFill="1" applyBorder="1" applyAlignment="1">
      <alignment horizontal="left" vertical="center" shrinkToFit="1"/>
    </xf>
    <xf numFmtId="0" fontId="21" fillId="24" borderId="52" xfId="0" applyFont="1" applyFill="1" applyBorder="1" applyAlignment="1" applyProtection="1">
      <alignment horizontal="center" vertical="center" wrapText="1"/>
    </xf>
    <xf numFmtId="0" fontId="21" fillId="24" borderId="39" xfId="0" applyFont="1" applyFill="1" applyBorder="1" applyAlignment="1" applyProtection="1">
      <alignment horizontal="center" vertical="center" wrapText="1"/>
    </xf>
    <xf numFmtId="0" fontId="21" fillId="24" borderId="41" xfId="0" applyFont="1" applyFill="1" applyBorder="1" applyAlignment="1" applyProtection="1">
      <alignment horizontal="center" vertical="center" wrapText="1"/>
    </xf>
    <xf numFmtId="0" fontId="21" fillId="24" borderId="42" xfId="0" applyFont="1" applyFill="1" applyBorder="1" applyAlignment="1" applyProtection="1">
      <alignment horizontal="center" vertical="center" wrapText="1"/>
    </xf>
    <xf numFmtId="0" fontId="21" fillId="24" borderId="43" xfId="0" applyFont="1" applyFill="1" applyBorder="1" applyAlignment="1" applyProtection="1">
      <alignment horizontal="center" vertical="center" wrapText="1"/>
    </xf>
    <xf numFmtId="0" fontId="24" fillId="0" borderId="53" xfId="0" applyFont="1" applyBorder="1" applyAlignment="1" applyProtection="1">
      <alignment horizontal="left" vertical="center"/>
      <protection locked="0"/>
    </xf>
    <xf numFmtId="0" fontId="24" fillId="0" borderId="54" xfId="0" applyFont="1" applyBorder="1" applyAlignment="1" applyProtection="1">
      <alignment horizontal="left" vertical="center"/>
      <protection locked="0"/>
    </xf>
    <xf numFmtId="0" fontId="24" fillId="24" borderId="55" xfId="0" applyFont="1" applyFill="1" applyBorder="1" applyAlignment="1">
      <alignment horizontal="left" vertical="center"/>
    </xf>
    <xf numFmtId="0" fontId="24" fillId="0" borderId="55" xfId="0" applyFont="1" applyBorder="1" applyAlignment="1" applyProtection="1">
      <alignment horizontal="left" vertical="center"/>
      <protection locked="0"/>
    </xf>
    <xf numFmtId="0" fontId="24" fillId="24" borderId="0" xfId="0" applyFont="1" applyFill="1" applyBorder="1" applyAlignment="1" applyProtection="1">
      <alignment horizontal="left" vertical="center"/>
    </xf>
    <xf numFmtId="0" fontId="24" fillId="24" borderId="26" xfId="0" applyFont="1" applyFill="1" applyBorder="1" applyAlignment="1" applyProtection="1">
      <alignment horizontal="left" vertical="center"/>
    </xf>
    <xf numFmtId="0" fontId="21" fillId="0" borderId="56" xfId="0" applyFont="1" applyBorder="1" applyAlignment="1" applyProtection="1">
      <alignment horizontal="center" vertical="center" wrapText="1"/>
      <protection locked="0"/>
    </xf>
    <xf numFmtId="0" fontId="21" fillId="0" borderId="48" xfId="0" applyFont="1" applyBorder="1" applyAlignment="1" applyProtection="1">
      <alignment horizontal="center" vertical="center" wrapText="1"/>
      <protection locked="0"/>
    </xf>
    <xf numFmtId="0" fontId="21" fillId="0" borderId="57" xfId="0" applyFont="1" applyBorder="1" applyAlignment="1" applyProtection="1">
      <alignment horizontal="center" vertical="center" wrapText="1"/>
      <protection locked="0"/>
    </xf>
    <xf numFmtId="0" fontId="21" fillId="0" borderId="58" xfId="0" applyFont="1" applyBorder="1" applyAlignment="1" applyProtection="1">
      <alignment horizontal="center" vertical="center" wrapText="1"/>
      <protection locked="0"/>
    </xf>
    <xf numFmtId="0" fontId="21" fillId="0" borderId="39" xfId="0" applyFont="1" applyBorder="1" applyAlignment="1" applyProtection="1">
      <alignment horizontal="center" vertical="center" wrapText="1"/>
      <protection locked="0"/>
    </xf>
    <xf numFmtId="0" fontId="21" fillId="0" borderId="40" xfId="0" applyFont="1" applyBorder="1" applyAlignment="1" applyProtection="1">
      <alignment horizontal="center" vertical="center" wrapText="1"/>
      <protection locked="0"/>
    </xf>
    <xf numFmtId="0" fontId="21" fillId="0" borderId="41"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4" fillId="0" borderId="59" xfId="0" applyFont="1" applyBorder="1" applyAlignment="1" applyProtection="1">
      <alignment horizontal="left" vertical="center"/>
      <protection locked="0"/>
    </xf>
    <xf numFmtId="0" fontId="24" fillId="0" borderId="60" xfId="0" applyFont="1" applyBorder="1" applyAlignment="1" applyProtection="1">
      <alignment horizontal="left" vertical="center"/>
      <protection locked="0"/>
    </xf>
    <xf numFmtId="0" fontId="24" fillId="24" borderId="60" xfId="0" applyFont="1" applyFill="1" applyBorder="1" applyAlignment="1">
      <alignment horizontal="left" vertical="center"/>
    </xf>
    <xf numFmtId="0" fontId="25" fillId="25" borderId="61" xfId="0" applyFont="1" applyFill="1" applyBorder="1" applyAlignment="1">
      <alignment horizontal="center" vertical="center" textRotation="255"/>
    </xf>
    <xf numFmtId="0" fontId="25" fillId="25" borderId="47" xfId="0" applyFont="1" applyFill="1" applyBorder="1" applyAlignment="1">
      <alignment horizontal="center" vertical="center" wrapText="1"/>
    </xf>
    <xf numFmtId="0" fontId="25" fillId="25" borderId="62" xfId="0" applyFont="1" applyFill="1" applyBorder="1" applyAlignment="1">
      <alignment horizontal="center" vertical="center" wrapText="1"/>
    </xf>
    <xf numFmtId="0" fontId="21" fillId="0" borderId="63" xfId="0" applyFont="1" applyFill="1" applyBorder="1" applyAlignment="1" applyProtection="1">
      <alignment horizontal="center" vertical="center" wrapText="1"/>
      <protection locked="0"/>
    </xf>
    <xf numFmtId="0" fontId="25" fillId="25" borderId="64" xfId="0" applyFont="1" applyFill="1" applyBorder="1" applyAlignment="1">
      <alignment vertical="center" wrapText="1"/>
    </xf>
    <xf numFmtId="0" fontId="25" fillId="25" borderId="65" xfId="0" applyFont="1" applyFill="1" applyBorder="1" applyAlignment="1">
      <alignment vertical="center" wrapText="1"/>
    </xf>
    <xf numFmtId="0" fontId="25" fillId="25" borderId="47" xfId="0" applyFont="1" applyFill="1" applyBorder="1" applyAlignment="1">
      <alignment vertical="center" wrapText="1"/>
    </xf>
    <xf numFmtId="0" fontId="25" fillId="25" borderId="62" xfId="0" applyFont="1" applyFill="1" applyBorder="1" applyAlignment="1">
      <alignment vertical="center" wrapText="1"/>
    </xf>
    <xf numFmtId="0" fontId="21" fillId="0" borderId="30" xfId="0" applyFont="1" applyBorder="1" applyAlignment="1" applyProtection="1">
      <alignment horizontal="center" vertical="center" wrapText="1"/>
      <protection locked="0"/>
    </xf>
    <xf numFmtId="0" fontId="24" fillId="0" borderId="66" xfId="0" applyFont="1" applyBorder="1" applyAlignment="1" applyProtection="1">
      <alignment horizontal="left" vertical="center"/>
      <protection locked="0"/>
    </xf>
    <xf numFmtId="0" fontId="24" fillId="0" borderId="67" xfId="0" applyFont="1" applyBorder="1" applyAlignment="1" applyProtection="1">
      <alignment horizontal="left" vertical="center"/>
      <protection locked="0"/>
    </xf>
    <xf numFmtId="0" fontId="24" fillId="24" borderId="67" xfId="0" applyFont="1" applyFill="1" applyBorder="1" applyAlignment="1">
      <alignment horizontal="left" vertical="center"/>
    </xf>
    <xf numFmtId="0" fontId="24" fillId="24" borderId="68" xfId="0" applyFont="1" applyFill="1" applyBorder="1" applyAlignment="1" applyProtection="1">
      <alignment horizontal="left" vertical="center"/>
    </xf>
    <xf numFmtId="0" fontId="24" fillId="24" borderId="69" xfId="0" applyFont="1" applyFill="1" applyBorder="1" applyAlignment="1" applyProtection="1">
      <alignment horizontal="left" vertical="center"/>
    </xf>
    <xf numFmtId="0" fontId="25" fillId="25" borderId="36" xfId="0" applyFont="1" applyFill="1" applyBorder="1" applyAlignment="1">
      <alignment horizontal="center" vertical="center" wrapText="1"/>
    </xf>
    <xf numFmtId="0" fontId="24" fillId="24" borderId="24" xfId="0" applyFont="1" applyFill="1" applyBorder="1" applyAlignment="1">
      <alignment vertical="center"/>
    </xf>
    <xf numFmtId="0" fontId="24" fillId="24" borderId="25" xfId="0" applyFont="1" applyFill="1" applyBorder="1" applyAlignment="1">
      <alignment vertical="center"/>
    </xf>
    <xf numFmtId="0" fontId="24" fillId="24" borderId="70" xfId="0" applyFont="1" applyFill="1" applyBorder="1" applyAlignment="1">
      <alignment horizontal="center" vertical="center" wrapText="1"/>
    </xf>
    <xf numFmtId="0" fontId="24" fillId="24" borderId="12" xfId="0" applyFont="1" applyFill="1" applyBorder="1" applyAlignment="1">
      <alignment horizontal="center" vertical="center" wrapText="1"/>
    </xf>
    <xf numFmtId="0" fontId="24" fillId="24" borderId="13" xfId="0" applyFont="1" applyFill="1" applyBorder="1" applyAlignment="1">
      <alignment vertical="center" wrapText="1"/>
    </xf>
    <xf numFmtId="0" fontId="25" fillId="25" borderId="61" xfId="0" applyFont="1" applyFill="1" applyBorder="1" applyAlignment="1">
      <alignment horizontal="center" vertical="center" wrapText="1"/>
    </xf>
    <xf numFmtId="0" fontId="24" fillId="24" borderId="71" xfId="0" applyFont="1" applyFill="1" applyBorder="1" applyAlignment="1">
      <alignment horizontal="center" vertical="center" wrapText="1"/>
    </xf>
    <xf numFmtId="0" fontId="24" fillId="24" borderId="72" xfId="0" applyFont="1" applyFill="1" applyBorder="1" applyAlignment="1">
      <alignment horizontal="center" vertical="center" wrapText="1"/>
    </xf>
    <xf numFmtId="0" fontId="24" fillId="24" borderId="0" xfId="0" applyFont="1" applyFill="1" applyBorder="1" applyAlignment="1">
      <alignment horizontal="center" vertical="center" wrapText="1"/>
    </xf>
    <xf numFmtId="0" fontId="24" fillId="24" borderId="73" xfId="0" applyFont="1" applyFill="1" applyBorder="1" applyAlignment="1">
      <alignment vertical="center" wrapText="1"/>
    </xf>
    <xf numFmtId="0" fontId="25" fillId="25" borderId="74" xfId="0" applyFont="1" applyFill="1" applyBorder="1" applyAlignment="1">
      <alignment vertical="center" wrapText="1"/>
    </xf>
    <xf numFmtId="0" fontId="25" fillId="25" borderId="75" xfId="0" applyFont="1" applyFill="1" applyBorder="1" applyAlignment="1">
      <alignment horizontal="center" vertical="center" wrapText="1"/>
    </xf>
    <xf numFmtId="0" fontId="21" fillId="24" borderId="0" xfId="0" applyFont="1" applyFill="1" applyBorder="1" applyAlignment="1">
      <alignment horizontal="right" vertical="center"/>
    </xf>
    <xf numFmtId="0" fontId="21" fillId="0" borderId="30" xfId="0" applyFont="1" applyBorder="1" applyAlignment="1" applyProtection="1">
      <alignment horizontal="left" vertical="center" wrapText="1"/>
      <protection locked="0"/>
    </xf>
    <xf numFmtId="0" fontId="24" fillId="24" borderId="76" xfId="0" applyFont="1" applyFill="1" applyBorder="1" applyAlignment="1">
      <alignment horizontal="center" vertical="center"/>
    </xf>
    <xf numFmtId="0" fontId="24" fillId="24" borderId="72" xfId="0" applyFont="1" applyFill="1" applyBorder="1" applyAlignment="1">
      <alignment vertical="center" wrapText="1"/>
    </xf>
    <xf numFmtId="0" fontId="24" fillId="24" borderId="0" xfId="0" applyFont="1" applyFill="1" applyBorder="1" applyAlignment="1">
      <alignment horizontal="center" vertical="center"/>
    </xf>
    <xf numFmtId="0" fontId="24" fillId="24" borderId="77" xfId="0" applyFont="1" applyFill="1" applyBorder="1" applyAlignment="1">
      <alignment horizontal="center" vertical="center"/>
    </xf>
    <xf numFmtId="0" fontId="24" fillId="24" borderId="78" xfId="0" applyFont="1" applyFill="1" applyBorder="1" applyAlignment="1">
      <alignment horizontal="center" vertical="center"/>
    </xf>
    <xf numFmtId="0" fontId="24" fillId="24" borderId="79" xfId="0" applyFont="1" applyFill="1" applyBorder="1" applyAlignment="1">
      <alignment horizontal="center" vertical="center"/>
    </xf>
    <xf numFmtId="0" fontId="24" fillId="24" borderId="80" xfId="0" applyFont="1" applyFill="1" applyBorder="1" applyAlignment="1">
      <alignment horizontal="center" vertical="center"/>
    </xf>
    <xf numFmtId="0" fontId="24" fillId="24" borderId="81" xfId="0" applyFont="1" applyFill="1" applyBorder="1" applyAlignment="1">
      <alignment vertical="center" wrapText="1"/>
    </xf>
    <xf numFmtId="0" fontId="25" fillId="25" borderId="82" xfId="0" applyFont="1" applyFill="1" applyBorder="1" applyAlignment="1">
      <alignment horizontal="center" vertical="center" wrapText="1"/>
    </xf>
    <xf numFmtId="0" fontId="25" fillId="25" borderId="83" xfId="0" applyFont="1" applyFill="1" applyBorder="1" applyAlignment="1">
      <alignment horizontal="center" vertical="center" wrapText="1"/>
    </xf>
    <xf numFmtId="176" fontId="21" fillId="24" borderId="82" xfId="44" applyFont="1" applyFill="1" applyBorder="1" applyAlignment="1">
      <alignment horizontal="right" vertical="center" wrapText="1" shrinkToFit="1"/>
    </xf>
    <xf numFmtId="176" fontId="21" fillId="24" borderId="30" xfId="44" applyFont="1" applyFill="1" applyBorder="1" applyAlignment="1" applyProtection="1">
      <alignment horizontal="right" vertical="center" shrinkToFit="1"/>
    </xf>
    <xf numFmtId="176" fontId="21" fillId="24" borderId="39" xfId="44" applyFont="1" applyFill="1" applyBorder="1" applyAlignment="1" applyProtection="1">
      <alignment horizontal="right" vertical="center" shrinkToFit="1"/>
    </xf>
    <xf numFmtId="176" fontId="21" fillId="24" borderId="40" xfId="44" applyFont="1" applyFill="1" applyBorder="1" applyAlignment="1" applyProtection="1">
      <alignment horizontal="right" vertical="center" shrinkToFit="1"/>
    </xf>
    <xf numFmtId="176" fontId="21" fillId="24" borderId="39" xfId="44" applyFont="1" applyFill="1" applyBorder="1" applyAlignment="1" applyProtection="1">
      <alignment horizontal="right" vertical="center"/>
    </xf>
    <xf numFmtId="176" fontId="21" fillId="24" borderId="41" xfId="44" applyFont="1" applyFill="1" applyBorder="1" applyAlignment="1" applyProtection="1">
      <alignment horizontal="right" vertical="center"/>
    </xf>
    <xf numFmtId="176" fontId="21" fillId="24" borderId="42" xfId="44" applyFont="1" applyFill="1" applyBorder="1" applyAlignment="1" applyProtection="1">
      <alignment horizontal="right" vertical="center"/>
    </xf>
    <xf numFmtId="176" fontId="21" fillId="24" borderId="43" xfId="44" applyFont="1" applyFill="1" applyBorder="1" applyAlignment="1" applyProtection="1">
      <alignment horizontal="right" vertical="center"/>
    </xf>
    <xf numFmtId="176" fontId="24" fillId="24" borderId="84" xfId="44" applyFont="1" applyFill="1" applyBorder="1" applyAlignment="1">
      <alignment horizontal="center" vertical="center"/>
    </xf>
    <xf numFmtId="176" fontId="24" fillId="24" borderId="85" xfId="44" applyFont="1" applyFill="1" applyBorder="1" applyAlignment="1">
      <alignment horizontal="center" vertical="center"/>
    </xf>
    <xf numFmtId="176" fontId="24" fillId="24" borderId="86" xfId="44" applyFont="1" applyFill="1" applyBorder="1" applyAlignment="1">
      <alignment horizontal="center" vertical="center"/>
    </xf>
    <xf numFmtId="0" fontId="25" fillId="25" borderId="87" xfId="0" applyFont="1" applyFill="1" applyBorder="1" applyAlignment="1">
      <alignment horizontal="center" vertical="center" wrapText="1"/>
    </xf>
    <xf numFmtId="0" fontId="25" fillId="25" borderId="88" xfId="0" applyFont="1" applyFill="1" applyBorder="1" applyAlignment="1">
      <alignment horizontal="center" vertical="center" wrapText="1"/>
    </xf>
    <xf numFmtId="176" fontId="24" fillId="24" borderId="60" xfId="44" applyFont="1" applyFill="1" applyBorder="1" applyAlignment="1">
      <alignment horizontal="center" vertical="center"/>
    </xf>
    <xf numFmtId="176" fontId="24" fillId="24" borderId="89" xfId="44" applyFont="1" applyFill="1" applyBorder="1" applyAlignment="1">
      <alignment horizontal="center" vertical="center"/>
    </xf>
    <xf numFmtId="176" fontId="24" fillId="24" borderId="90" xfId="44" applyFont="1" applyFill="1" applyBorder="1" applyAlignment="1">
      <alignment horizontal="center" vertical="center"/>
    </xf>
    <xf numFmtId="0" fontId="25" fillId="25" borderId="25" xfId="0" applyFont="1" applyFill="1" applyBorder="1" applyAlignment="1">
      <alignment horizontal="center" vertical="center" wrapText="1"/>
    </xf>
    <xf numFmtId="176" fontId="21" fillId="0" borderId="30" xfId="44" applyFont="1" applyBorder="1" applyAlignment="1" applyProtection="1">
      <alignment horizontal="right" vertical="center" shrinkToFit="1"/>
      <protection locked="0"/>
    </xf>
    <xf numFmtId="176" fontId="21" fillId="0" borderId="39" xfId="44" applyFont="1" applyBorder="1" applyAlignment="1" applyProtection="1">
      <alignment horizontal="right" vertical="center" shrinkToFit="1"/>
      <protection locked="0"/>
    </xf>
    <xf numFmtId="176" fontId="21" fillId="0" borderId="40" xfId="44" applyFont="1" applyBorder="1" applyAlignment="1" applyProtection="1">
      <alignment horizontal="right" vertical="center" shrinkToFit="1"/>
      <protection locked="0"/>
    </xf>
    <xf numFmtId="176" fontId="21" fillId="0" borderId="39" xfId="44" applyFont="1" applyBorder="1" applyAlignment="1" applyProtection="1">
      <alignment horizontal="right" vertical="center"/>
      <protection locked="0"/>
    </xf>
    <xf numFmtId="176" fontId="21" fillId="0" borderId="41" xfId="44" applyFont="1" applyBorder="1" applyAlignment="1" applyProtection="1">
      <alignment horizontal="right" vertical="center"/>
      <protection locked="0"/>
    </xf>
    <xf numFmtId="176" fontId="21" fillId="0" borderId="42" xfId="44" applyFont="1" applyBorder="1" applyAlignment="1" applyProtection="1">
      <alignment horizontal="right" vertical="center"/>
      <protection locked="0"/>
    </xf>
    <xf numFmtId="176" fontId="21" fillId="0" borderId="43" xfId="44" applyFont="1" applyBorder="1" applyAlignment="1" applyProtection="1">
      <alignment horizontal="right" vertical="center"/>
      <protection locked="0"/>
    </xf>
    <xf numFmtId="0" fontId="24" fillId="24" borderId="91" xfId="0" applyFont="1" applyFill="1" applyBorder="1" applyAlignment="1">
      <alignment horizontal="center" vertical="center"/>
    </xf>
    <xf numFmtId="176" fontId="24" fillId="24" borderId="92" xfId="44" applyFont="1" applyFill="1" applyBorder="1" applyAlignment="1">
      <alignment horizontal="center" vertical="center"/>
    </xf>
    <xf numFmtId="176" fontId="24" fillId="24" borderId="93" xfId="44" applyFont="1" applyFill="1" applyBorder="1" applyAlignment="1">
      <alignment horizontal="center" vertical="center"/>
    </xf>
    <xf numFmtId="176" fontId="24" fillId="24" borderId="94" xfId="44" applyFont="1" applyFill="1" applyBorder="1" applyAlignment="1">
      <alignment horizontal="center" vertical="center"/>
    </xf>
    <xf numFmtId="0" fontId="24" fillId="0" borderId="95" xfId="0" applyFont="1" applyFill="1" applyBorder="1" applyAlignment="1" applyProtection="1">
      <alignment vertical="center"/>
      <protection locked="0"/>
    </xf>
    <xf numFmtId="0" fontId="24" fillId="0" borderId="96" xfId="0" applyFont="1" applyFill="1" applyBorder="1" applyAlignment="1" applyProtection="1">
      <alignment vertical="center"/>
      <protection locked="0"/>
    </xf>
    <xf numFmtId="176" fontId="24" fillId="24" borderId="97" xfId="44" applyFont="1" applyFill="1" applyBorder="1" applyAlignment="1">
      <alignment horizontal="center" vertical="center"/>
    </xf>
    <xf numFmtId="176" fontId="24" fillId="24" borderId="55" xfId="44" applyFont="1" applyFill="1" applyBorder="1" applyAlignment="1">
      <alignment horizontal="center" vertical="center"/>
    </xf>
    <xf numFmtId="176" fontId="24" fillId="24" borderId="98" xfId="44" applyFont="1" applyFill="1" applyBorder="1" applyAlignment="1">
      <alignment horizontal="center" vertical="center"/>
    </xf>
    <xf numFmtId="176" fontId="24" fillId="24" borderId="99" xfId="44" applyFont="1" applyFill="1" applyBorder="1" applyAlignment="1">
      <alignment horizontal="center" vertical="center"/>
    </xf>
    <xf numFmtId="0" fontId="25" fillId="25" borderId="100" xfId="0" applyFont="1" applyFill="1" applyBorder="1" applyAlignment="1">
      <alignment horizontal="center" vertical="center" wrapText="1"/>
    </xf>
    <xf numFmtId="0" fontId="25" fillId="25" borderId="65" xfId="0" applyFont="1" applyFill="1" applyBorder="1" applyAlignment="1">
      <alignment horizontal="center" vertical="center" wrapText="1"/>
    </xf>
    <xf numFmtId="0" fontId="24" fillId="0" borderId="101" xfId="0" applyFont="1" applyFill="1" applyBorder="1" applyAlignment="1" applyProtection="1">
      <alignment vertical="center"/>
      <protection locked="0"/>
    </xf>
    <xf numFmtId="0" fontId="24" fillId="0" borderId="102" xfId="0" applyFont="1" applyFill="1" applyBorder="1" applyAlignment="1" applyProtection="1">
      <alignment vertical="center"/>
      <protection locked="0"/>
    </xf>
    <xf numFmtId="176" fontId="24" fillId="24" borderId="103" xfId="44" applyFont="1" applyFill="1" applyBorder="1" applyAlignment="1">
      <alignment horizontal="center" vertical="center"/>
    </xf>
    <xf numFmtId="176" fontId="24" fillId="24" borderId="67" xfId="44" applyFont="1" applyFill="1" applyBorder="1" applyAlignment="1">
      <alignment horizontal="center" vertical="center"/>
    </xf>
    <xf numFmtId="176" fontId="24" fillId="24" borderId="104" xfId="44" applyFont="1" applyFill="1" applyBorder="1" applyAlignment="1">
      <alignment horizontal="center" vertical="center"/>
    </xf>
    <xf numFmtId="176" fontId="24" fillId="24" borderId="105" xfId="44" applyFont="1" applyFill="1" applyBorder="1" applyAlignment="1">
      <alignment horizontal="center" vertical="center"/>
    </xf>
    <xf numFmtId="0" fontId="25" fillId="25" borderId="106" xfId="0" applyFont="1" applyFill="1" applyBorder="1" applyAlignment="1">
      <alignment horizontal="center" vertical="center" wrapText="1"/>
    </xf>
    <xf numFmtId="0" fontId="21" fillId="25" borderId="107" xfId="0" applyFont="1" applyFill="1" applyBorder="1" applyAlignment="1">
      <alignment horizontal="center" vertical="center" wrapText="1"/>
    </xf>
    <xf numFmtId="0" fontId="21" fillId="25" borderId="77" xfId="0" applyFont="1" applyFill="1" applyBorder="1" applyAlignment="1">
      <alignment horizontal="center" vertical="center" wrapText="1"/>
    </xf>
    <xf numFmtId="0" fontId="25" fillId="25" borderId="108" xfId="0" applyFont="1" applyFill="1" applyBorder="1" applyAlignment="1">
      <alignment horizontal="center" vertical="center" wrapText="1"/>
    </xf>
    <xf numFmtId="176" fontId="21" fillId="24" borderId="109" xfId="44" applyFont="1" applyFill="1" applyBorder="1" applyAlignment="1">
      <alignment horizontal="center" vertical="center" shrinkToFit="1"/>
    </xf>
    <xf numFmtId="0" fontId="24" fillId="24" borderId="14" xfId="0" applyFont="1" applyFill="1" applyBorder="1" applyAlignment="1">
      <alignment horizontal="center" vertical="center" wrapText="1"/>
    </xf>
    <xf numFmtId="0" fontId="24" fillId="24" borderId="110" xfId="0" applyFont="1" applyFill="1" applyBorder="1" applyAlignment="1">
      <alignment horizontal="center" vertical="center" wrapText="1"/>
    </xf>
    <xf numFmtId="0" fontId="24" fillId="24" borderId="111" xfId="0" applyFont="1" applyFill="1" applyBorder="1" applyAlignment="1">
      <alignment horizontal="center" vertical="center" wrapText="1"/>
    </xf>
    <xf numFmtId="0" fontId="24" fillId="24" borderId="112" xfId="0" applyFont="1" applyFill="1" applyBorder="1" applyAlignment="1">
      <alignment horizontal="center" vertical="center"/>
    </xf>
    <xf numFmtId="0" fontId="25" fillId="25" borderId="36" xfId="0" applyFont="1" applyFill="1" applyBorder="1" applyAlignment="1">
      <alignment horizontal="left" vertical="center" wrapText="1"/>
    </xf>
    <xf numFmtId="0" fontId="25" fillId="25" borderId="47" xfId="0" applyFont="1" applyFill="1" applyBorder="1" applyAlignment="1">
      <alignment horizontal="left" vertical="center" wrapText="1"/>
    </xf>
    <xf numFmtId="0" fontId="25" fillId="25" borderId="62" xfId="0" applyFont="1" applyFill="1" applyBorder="1" applyAlignment="1">
      <alignment horizontal="left" vertical="center" wrapText="1"/>
    </xf>
    <xf numFmtId="0" fontId="24" fillId="24" borderId="113" xfId="0" applyFont="1" applyFill="1" applyBorder="1" applyAlignment="1">
      <alignment horizontal="center" vertical="center" wrapText="1"/>
    </xf>
    <xf numFmtId="0" fontId="24" fillId="24" borderId="92" xfId="0" applyFont="1" applyFill="1" applyBorder="1" applyAlignment="1">
      <alignment horizontal="center" vertical="center" wrapText="1"/>
    </xf>
    <xf numFmtId="0" fontId="24" fillId="24" borderId="94" xfId="0" applyFont="1" applyFill="1" applyBorder="1" applyAlignment="1">
      <alignment horizontal="center" vertical="center" wrapText="1"/>
    </xf>
    <xf numFmtId="0" fontId="24" fillId="24" borderId="114" xfId="0" applyFont="1" applyFill="1" applyBorder="1" applyAlignment="1">
      <alignment horizontal="center" vertical="center"/>
    </xf>
    <xf numFmtId="176" fontId="24" fillId="0" borderId="115" xfId="44" applyFont="1" applyFill="1" applyBorder="1" applyAlignment="1" applyProtection="1">
      <alignment horizontal="center" vertical="center"/>
    </xf>
    <xf numFmtId="176" fontId="24" fillId="0" borderId="55" xfId="44" applyFont="1" applyFill="1" applyBorder="1" applyAlignment="1" applyProtection="1">
      <alignment horizontal="center" vertical="center"/>
    </xf>
    <xf numFmtId="176" fontId="24" fillId="24" borderId="55" xfId="44" applyFont="1" applyFill="1" applyBorder="1" applyAlignment="1" applyProtection="1">
      <alignment horizontal="center" vertical="center"/>
    </xf>
    <xf numFmtId="176" fontId="24" fillId="24" borderId="116" xfId="0" applyNumberFormat="1" applyFont="1" applyFill="1" applyBorder="1" applyAlignment="1">
      <alignment horizontal="center" vertical="center"/>
    </xf>
    <xf numFmtId="0" fontId="21" fillId="24" borderId="0" xfId="0" applyFont="1" applyFill="1" applyBorder="1" applyAlignment="1">
      <alignment horizontal="center" vertical="center"/>
    </xf>
    <xf numFmtId="176" fontId="24" fillId="0" borderId="87" xfId="44" applyFont="1" applyFill="1" applyBorder="1" applyAlignment="1" applyProtection="1">
      <alignment horizontal="center" vertical="center"/>
    </xf>
    <xf numFmtId="176" fontId="24" fillId="0" borderId="60" xfId="44" applyFont="1" applyFill="1" applyBorder="1" applyAlignment="1" applyProtection="1">
      <alignment horizontal="center" vertical="center"/>
    </xf>
    <xf numFmtId="176" fontId="24" fillId="24" borderId="60" xfId="44" applyFont="1" applyFill="1" applyBorder="1" applyAlignment="1" applyProtection="1">
      <alignment horizontal="center" vertical="center"/>
    </xf>
    <xf numFmtId="176" fontId="24" fillId="24" borderId="117" xfId="0" applyNumberFormat="1" applyFont="1" applyFill="1" applyBorder="1" applyAlignment="1">
      <alignment horizontal="center" vertical="center"/>
    </xf>
    <xf numFmtId="0" fontId="21" fillId="24" borderId="0" xfId="0" applyFont="1" applyFill="1">
      <alignment vertical="center"/>
    </xf>
    <xf numFmtId="176" fontId="24" fillId="0" borderId="118" xfId="44" applyFont="1" applyFill="1" applyBorder="1" applyAlignment="1" applyProtection="1">
      <alignment horizontal="center" vertical="center"/>
    </xf>
    <xf numFmtId="176" fontId="24" fillId="0" borderId="67" xfId="44" applyFont="1" applyFill="1" applyBorder="1" applyAlignment="1" applyProtection="1">
      <alignment horizontal="center" vertical="center"/>
    </xf>
    <xf numFmtId="176" fontId="24" fillId="24" borderId="67" xfId="44" applyFont="1" applyFill="1" applyBorder="1" applyAlignment="1" applyProtection="1">
      <alignment horizontal="center" vertical="center"/>
    </xf>
    <xf numFmtId="176" fontId="24" fillId="24" borderId="119" xfId="0" applyNumberFormat="1" applyFont="1" applyFill="1" applyBorder="1" applyAlignment="1">
      <alignment horizontal="center" vertical="center"/>
    </xf>
    <xf numFmtId="0" fontId="25" fillId="25" borderId="47" xfId="0" applyFont="1" applyFill="1" applyBorder="1" applyAlignment="1">
      <alignment horizontal="center" vertical="center" wrapText="1" shrinkToFit="1"/>
    </xf>
    <xf numFmtId="0" fontId="25" fillId="25" borderId="62" xfId="0" applyFont="1" applyFill="1" applyBorder="1" applyAlignment="1">
      <alignment horizontal="center" vertical="center" wrapText="1" shrinkToFit="1"/>
    </xf>
    <xf numFmtId="0" fontId="24" fillId="24" borderId="120" xfId="0" applyFont="1" applyFill="1" applyBorder="1" applyAlignment="1">
      <alignment vertical="center" wrapText="1"/>
    </xf>
    <xf numFmtId="0" fontId="24" fillId="24" borderId="121" xfId="0" applyFont="1" applyFill="1" applyBorder="1" applyAlignment="1">
      <alignment vertical="center" wrapText="1"/>
    </xf>
    <xf numFmtId="0" fontId="24" fillId="24" borderId="122" xfId="0" applyFont="1" applyFill="1" applyBorder="1" applyAlignment="1">
      <alignment horizontal="center" vertical="center" wrapText="1"/>
    </xf>
    <xf numFmtId="0" fontId="21" fillId="24" borderId="12" xfId="0" applyFont="1" applyFill="1" applyBorder="1">
      <alignment vertical="center"/>
    </xf>
    <xf numFmtId="176" fontId="24" fillId="24" borderId="112" xfId="0" applyNumberFormat="1" applyFont="1" applyFill="1" applyBorder="1" applyAlignment="1">
      <alignment horizontal="center" vertical="center" wrapText="1"/>
    </xf>
    <xf numFmtId="176" fontId="24" fillId="24" borderId="112" xfId="0" applyNumberFormat="1" applyFont="1" applyFill="1" applyBorder="1" applyAlignment="1">
      <alignment horizontal="center" vertical="center"/>
    </xf>
    <xf numFmtId="0" fontId="21" fillId="24" borderId="117" xfId="0" applyFont="1" applyFill="1" applyBorder="1" applyAlignment="1">
      <alignment vertical="center"/>
    </xf>
    <xf numFmtId="0" fontId="24" fillId="24" borderId="59" xfId="0" applyFont="1" applyFill="1" applyBorder="1" applyAlignment="1">
      <alignment horizontal="center" vertical="center" wrapText="1"/>
    </xf>
    <xf numFmtId="0" fontId="24" fillId="24" borderId="60" xfId="0" applyFont="1" applyFill="1" applyBorder="1" applyAlignment="1">
      <alignment horizontal="center" vertical="center" wrapText="1"/>
    </xf>
    <xf numFmtId="0" fontId="21" fillId="24" borderId="0" xfId="0" applyFont="1" applyFill="1" applyBorder="1">
      <alignment vertical="center"/>
    </xf>
    <xf numFmtId="176" fontId="21" fillId="24" borderId="0" xfId="44" applyFont="1" applyFill="1" applyBorder="1" applyAlignment="1">
      <alignment horizontal="center" vertical="center" shrinkToFit="1"/>
    </xf>
    <xf numFmtId="0" fontId="21" fillId="0" borderId="30" xfId="44" applyNumberFormat="1" applyFont="1" applyBorder="1" applyAlignment="1" applyProtection="1">
      <alignment vertical="center" wrapText="1"/>
      <protection locked="0"/>
    </xf>
    <xf numFmtId="0" fontId="21" fillId="0" borderId="39" xfId="44" applyNumberFormat="1" applyFont="1" applyBorder="1" applyAlignment="1" applyProtection="1">
      <alignment vertical="center" wrapText="1"/>
      <protection locked="0"/>
    </xf>
    <xf numFmtId="0" fontId="21" fillId="0" borderId="40" xfId="44" applyNumberFormat="1" applyFont="1" applyBorder="1" applyAlignment="1" applyProtection="1">
      <alignment vertical="center" wrapText="1"/>
      <protection locked="0"/>
    </xf>
    <xf numFmtId="0" fontId="21" fillId="0" borderId="41" xfId="44" applyNumberFormat="1" applyFont="1" applyBorder="1" applyAlignment="1" applyProtection="1">
      <alignment vertical="center" wrapText="1"/>
      <protection locked="0"/>
    </xf>
    <xf numFmtId="0" fontId="21" fillId="0" borderId="42" xfId="44" applyNumberFormat="1" applyFont="1" applyBorder="1" applyAlignment="1" applyProtection="1">
      <alignment vertical="center" wrapText="1"/>
      <protection locked="0"/>
    </xf>
    <xf numFmtId="0" fontId="21" fillId="0" borderId="43" xfId="44" applyNumberFormat="1" applyFont="1" applyBorder="1" applyAlignment="1" applyProtection="1">
      <alignment vertical="center" wrapText="1"/>
      <protection locked="0"/>
    </xf>
    <xf numFmtId="0" fontId="24" fillId="24" borderId="123" xfId="0" applyFont="1" applyFill="1" applyBorder="1" applyAlignment="1">
      <alignment horizontal="center" vertical="center" wrapText="1"/>
    </xf>
    <xf numFmtId="176" fontId="24" fillId="24" borderId="114" xfId="0" applyNumberFormat="1" applyFont="1" applyFill="1" applyBorder="1" applyAlignment="1">
      <alignment horizontal="center" vertical="center"/>
    </xf>
    <xf numFmtId="176" fontId="24" fillId="0" borderId="124" xfId="44" applyFont="1" applyFill="1" applyBorder="1" applyAlignment="1" applyProtection="1">
      <alignment horizontal="center" vertical="center"/>
    </xf>
    <xf numFmtId="176" fontId="24" fillId="0" borderId="55" xfId="0" applyNumberFormat="1" applyFont="1" applyFill="1" applyBorder="1" applyAlignment="1" applyProtection="1">
      <alignment horizontal="right" vertical="center"/>
    </xf>
    <xf numFmtId="176" fontId="24" fillId="0" borderId="98" xfId="0" applyNumberFormat="1" applyFont="1" applyFill="1" applyBorder="1" applyAlignment="1" applyProtection="1">
      <alignment horizontal="right" vertical="center"/>
    </xf>
    <xf numFmtId="176" fontId="24" fillId="24" borderId="116" xfId="0" applyNumberFormat="1" applyFont="1" applyFill="1" applyBorder="1" applyAlignment="1" applyProtection="1">
      <alignment horizontal="right" vertical="center"/>
    </xf>
    <xf numFmtId="176" fontId="24" fillId="24" borderId="0" xfId="0" applyNumberFormat="1" applyFont="1" applyFill="1" applyBorder="1" applyAlignment="1">
      <alignment horizontal="right" vertical="center"/>
    </xf>
    <xf numFmtId="176" fontId="24" fillId="0" borderId="116" xfId="0" applyNumberFormat="1" applyFont="1" applyFill="1" applyBorder="1" applyAlignment="1" applyProtection="1">
      <alignment horizontal="center" vertical="center"/>
      <protection locked="0"/>
    </xf>
    <xf numFmtId="176" fontId="24" fillId="0" borderId="59" xfId="44" applyFont="1" applyFill="1" applyBorder="1" applyAlignment="1" applyProtection="1">
      <alignment horizontal="center" vertical="center"/>
    </xf>
    <xf numFmtId="176" fontId="24" fillId="0" borderId="60" xfId="0" applyNumberFormat="1" applyFont="1" applyFill="1" applyBorder="1" applyAlignment="1" applyProtection="1">
      <alignment horizontal="right" vertical="center"/>
    </xf>
    <xf numFmtId="176" fontId="24" fillId="0" borderId="89" xfId="0" applyNumberFormat="1" applyFont="1" applyFill="1" applyBorder="1" applyAlignment="1" applyProtection="1">
      <alignment horizontal="right" vertical="center"/>
    </xf>
    <xf numFmtId="176" fontId="24" fillId="24" borderId="117" xfId="0" applyNumberFormat="1" applyFont="1" applyFill="1" applyBorder="1" applyAlignment="1" applyProtection="1">
      <alignment horizontal="right" vertical="center"/>
    </xf>
    <xf numFmtId="176" fontId="24" fillId="0" borderId="117" xfId="0" applyNumberFormat="1" applyFont="1" applyFill="1" applyBorder="1" applyAlignment="1" applyProtection="1">
      <alignment horizontal="center" vertical="center"/>
      <protection locked="0"/>
    </xf>
    <xf numFmtId="0" fontId="21" fillId="0" borderId="44" xfId="0" applyFont="1" applyBorder="1" applyAlignment="1" applyProtection="1">
      <alignment horizontal="left" vertical="center" wrapText="1"/>
      <protection locked="0"/>
    </xf>
    <xf numFmtId="0" fontId="21" fillId="0" borderId="125" xfId="0" applyFont="1" applyBorder="1" applyAlignment="1" applyProtection="1">
      <alignment horizontal="left" vertical="center" wrapText="1"/>
      <protection locked="0"/>
    </xf>
    <xf numFmtId="0" fontId="21" fillId="0" borderId="126" xfId="0" applyFont="1" applyBorder="1" applyAlignment="1" applyProtection="1">
      <alignment horizontal="left" vertical="center" wrapText="1"/>
      <protection locked="0"/>
    </xf>
    <xf numFmtId="0" fontId="21" fillId="0" borderId="127" xfId="0" applyFont="1" applyBorder="1" applyAlignment="1" applyProtection="1">
      <alignment horizontal="left" vertical="center" wrapText="1"/>
      <protection locked="0"/>
    </xf>
    <xf numFmtId="0" fontId="21" fillId="0" borderId="45" xfId="0" applyFont="1" applyBorder="1" applyAlignment="1" applyProtection="1">
      <alignment horizontal="left" vertical="center" wrapText="1"/>
      <protection locked="0"/>
    </xf>
    <xf numFmtId="0" fontId="21" fillId="0" borderId="128" xfId="0" applyFont="1" applyBorder="1" applyAlignment="1" applyProtection="1">
      <alignment horizontal="left" vertical="center" wrapText="1"/>
      <protection locked="0"/>
    </xf>
    <xf numFmtId="0" fontId="21" fillId="24" borderId="26" xfId="0" applyFont="1" applyFill="1" applyBorder="1" applyAlignment="1">
      <alignment horizontal="right" vertical="center"/>
    </xf>
    <xf numFmtId="176" fontId="24" fillId="0" borderId="66" xfId="44" applyFont="1" applyFill="1" applyBorder="1" applyAlignment="1" applyProtection="1">
      <alignment horizontal="center" vertical="center"/>
    </xf>
    <xf numFmtId="176" fontId="24" fillId="0" borderId="67" xfId="0" applyNumberFormat="1" applyFont="1" applyFill="1" applyBorder="1" applyAlignment="1" applyProtection="1">
      <alignment horizontal="right" vertical="center"/>
    </xf>
    <xf numFmtId="176" fontId="24" fillId="0" borderId="104" xfId="0" applyNumberFormat="1" applyFont="1" applyFill="1" applyBorder="1" applyAlignment="1" applyProtection="1">
      <alignment horizontal="right" vertical="center"/>
    </xf>
    <xf numFmtId="176" fontId="24" fillId="24" borderId="119" xfId="0" applyNumberFormat="1" applyFont="1" applyFill="1" applyBorder="1" applyAlignment="1" applyProtection="1">
      <alignment horizontal="right" vertical="center"/>
    </xf>
    <xf numFmtId="176" fontId="24" fillId="24" borderId="68" xfId="0" applyNumberFormat="1" applyFont="1" applyFill="1" applyBorder="1" applyAlignment="1">
      <alignment horizontal="right" vertical="center"/>
    </xf>
    <xf numFmtId="0" fontId="21" fillId="24" borderId="68" xfId="0" applyFont="1" applyFill="1" applyBorder="1">
      <alignment vertical="center"/>
    </xf>
    <xf numFmtId="176" fontId="24" fillId="0" borderId="119" xfId="0" applyNumberFormat="1" applyFont="1" applyFill="1" applyBorder="1" applyAlignment="1" applyProtection="1">
      <alignment horizontal="center" vertical="center"/>
      <protection locked="0"/>
    </xf>
    <xf numFmtId="0" fontId="21" fillId="26" borderId="129" xfId="0" applyFont="1" applyFill="1" applyBorder="1" applyAlignment="1">
      <alignment horizontal="center" vertical="center" wrapText="1"/>
    </xf>
    <xf numFmtId="0" fontId="21" fillId="26" borderId="130" xfId="0" applyFont="1" applyFill="1" applyBorder="1" applyAlignment="1">
      <alignment horizontal="center" vertical="center" wrapText="1"/>
    </xf>
    <xf numFmtId="0" fontId="21" fillId="26" borderId="131" xfId="0" applyFont="1" applyFill="1" applyBorder="1" applyAlignment="1">
      <alignment horizontal="center" vertical="center" wrapText="1"/>
    </xf>
    <xf numFmtId="0" fontId="21" fillId="24" borderId="119" xfId="0" applyFont="1" applyFill="1" applyBorder="1" applyAlignment="1">
      <alignment vertical="center" wrapText="1"/>
    </xf>
    <xf numFmtId="0" fontId="21" fillId="0" borderId="132" xfId="0" applyFont="1" applyBorder="1" applyAlignment="1" applyProtection="1">
      <alignment horizontal="center" vertical="center" wrapText="1"/>
      <protection locked="0"/>
    </xf>
    <xf numFmtId="0" fontId="21" fillId="0" borderId="133" xfId="0" applyFont="1" applyBorder="1" applyAlignment="1" applyProtection="1">
      <alignment horizontal="center" vertical="center" wrapText="1"/>
      <protection locked="0"/>
    </xf>
    <xf numFmtId="0" fontId="21" fillId="0" borderId="133" xfId="0" applyFont="1" applyBorder="1" applyAlignment="1" applyProtection="1">
      <alignment horizontal="center" vertical="center"/>
      <protection locked="0"/>
    </xf>
    <xf numFmtId="0" fontId="21" fillId="0" borderId="134" xfId="0" applyFont="1" applyBorder="1" applyAlignment="1" applyProtection="1">
      <alignment horizontal="center" vertical="center" wrapText="1"/>
      <protection locked="0"/>
    </xf>
    <xf numFmtId="0" fontId="21" fillId="0" borderId="135" xfId="0" applyFont="1" applyBorder="1" applyAlignment="1" applyProtection="1">
      <alignment horizontal="center" vertical="center" wrapText="1"/>
      <protection locked="0"/>
    </xf>
    <xf numFmtId="0" fontId="21" fillId="0" borderId="136" xfId="0" applyFont="1" applyBorder="1" applyAlignment="1" applyProtection="1">
      <alignment horizontal="center" vertical="center" wrapText="1"/>
      <protection locked="0"/>
    </xf>
    <xf numFmtId="0" fontId="21" fillId="0" borderId="137" xfId="0" applyFont="1" applyBorder="1" applyAlignment="1" applyProtection="1">
      <alignment horizontal="center" vertical="center" wrapText="1"/>
      <protection locked="0"/>
    </xf>
    <xf numFmtId="0" fontId="21" fillId="0" borderId="138" xfId="0" applyFont="1" applyBorder="1" applyAlignment="1">
      <alignment vertical="center" wrapText="1"/>
    </xf>
    <xf numFmtId="0" fontId="21" fillId="0" borderId="139" xfId="0" applyFont="1" applyBorder="1" applyAlignment="1">
      <alignment horizontal="center" vertical="center" wrapText="1"/>
    </xf>
    <xf numFmtId="0" fontId="21" fillId="0" borderId="140" xfId="0" applyFont="1" applyBorder="1" applyAlignment="1">
      <alignment horizontal="center" vertical="center" wrapText="1"/>
    </xf>
    <xf numFmtId="0" fontId="21" fillId="0" borderId="141" xfId="0" applyFont="1" applyBorder="1">
      <alignment vertical="center"/>
    </xf>
    <xf numFmtId="0" fontId="21" fillId="0" borderId="0" xfId="0" applyFont="1" applyBorder="1">
      <alignment vertical="center"/>
    </xf>
    <xf numFmtId="0" fontId="21" fillId="0" borderId="118" xfId="0" applyFont="1" applyBorder="1">
      <alignment vertical="center"/>
    </xf>
    <xf numFmtId="0" fontId="21" fillId="0" borderId="14" xfId="0" applyFont="1" applyBorder="1">
      <alignment vertical="center"/>
    </xf>
    <xf numFmtId="0" fontId="21" fillId="0" borderId="12" xfId="0" applyFont="1" applyBorder="1">
      <alignment vertical="center"/>
    </xf>
    <xf numFmtId="0" fontId="21" fillId="0" borderId="118" xfId="0" applyFont="1" applyBorder="1" applyAlignment="1">
      <alignment vertical="center" wrapText="1"/>
    </xf>
    <xf numFmtId="0" fontId="21" fillId="0" borderId="13" xfId="0" applyFont="1" applyBorder="1">
      <alignment vertical="center"/>
    </xf>
    <xf numFmtId="0" fontId="21" fillId="26" borderId="118" xfId="0" applyFont="1" applyFill="1" applyBorder="1" applyAlignment="1">
      <alignment vertical="center" wrapText="1"/>
    </xf>
    <xf numFmtId="0" fontId="21" fillId="26" borderId="142" xfId="0" applyFont="1" applyFill="1" applyBorder="1" applyAlignment="1">
      <alignment vertical="center" wrapText="1"/>
    </xf>
    <xf numFmtId="0" fontId="21" fillId="26" borderId="143" xfId="0" applyFont="1" applyFill="1" applyBorder="1" applyAlignment="1">
      <alignment vertical="center" wrapText="1"/>
    </xf>
    <xf numFmtId="0" fontId="21" fillId="24" borderId="0" xfId="0" applyFont="1" applyFill="1" applyBorder="1" applyAlignment="1">
      <alignment vertical="center" wrapText="1"/>
    </xf>
    <xf numFmtId="0" fontId="21" fillId="0" borderId="144" xfId="0" applyFont="1" applyBorder="1" applyAlignment="1" applyProtection="1">
      <alignment horizontal="center" vertical="center" wrapText="1"/>
      <protection locked="0"/>
    </xf>
    <xf numFmtId="0" fontId="21" fillId="0" borderId="145" xfId="0" applyFont="1" applyBorder="1" applyAlignment="1" applyProtection="1">
      <alignment horizontal="center" vertical="center" wrapText="1"/>
      <protection locked="0"/>
    </xf>
    <xf numFmtId="0" fontId="21" fillId="0" borderId="145" xfId="0" applyFont="1" applyBorder="1" applyAlignment="1" applyProtection="1">
      <alignment horizontal="center" vertical="center"/>
      <protection locked="0"/>
    </xf>
    <xf numFmtId="0" fontId="21" fillId="0" borderId="146" xfId="0" applyFont="1" applyBorder="1" applyAlignment="1" applyProtection="1">
      <alignment horizontal="center" vertical="center" wrapText="1"/>
      <protection locked="0"/>
    </xf>
    <xf numFmtId="0" fontId="21" fillId="0" borderId="147" xfId="0" applyFont="1" applyBorder="1" applyAlignment="1" applyProtection="1">
      <alignment horizontal="center" vertical="center" wrapText="1"/>
      <protection locked="0"/>
    </xf>
    <xf numFmtId="0" fontId="21" fillId="0" borderId="148" xfId="0" applyFont="1" applyBorder="1" applyAlignment="1" applyProtection="1">
      <alignment horizontal="center" vertical="center" wrapText="1"/>
      <protection locked="0"/>
    </xf>
    <xf numFmtId="0" fontId="21" fillId="0" borderId="149" xfId="0" applyFont="1" applyBorder="1" applyAlignment="1" applyProtection="1">
      <alignment horizontal="center" vertical="center" wrapText="1"/>
      <protection locked="0"/>
    </xf>
    <xf numFmtId="0" fontId="21" fillId="0" borderId="150" xfId="0" applyFont="1" applyBorder="1" applyAlignment="1" applyProtection="1">
      <alignment horizontal="center" vertical="center" wrapText="1"/>
      <protection locked="0"/>
    </xf>
    <xf numFmtId="0" fontId="21" fillId="0" borderId="151" xfId="0" applyFont="1" applyBorder="1" applyAlignment="1">
      <alignment horizontal="center" vertical="center" wrapText="1"/>
    </xf>
    <xf numFmtId="0" fontId="21" fillId="0" borderId="152" xfId="0" applyFont="1" applyBorder="1">
      <alignment vertical="center"/>
    </xf>
    <xf numFmtId="0" fontId="21" fillId="0" borderId="87" xfId="0" applyFont="1" applyBorder="1">
      <alignment vertical="center"/>
    </xf>
    <xf numFmtId="0" fontId="21" fillId="0" borderId="26" xfId="0" applyFont="1" applyBorder="1">
      <alignment vertical="center"/>
    </xf>
    <xf numFmtId="0" fontId="21" fillId="0" borderId="153" xfId="0" applyFont="1" applyBorder="1" applyAlignment="1" applyProtection="1">
      <alignment horizontal="center" vertical="center" wrapText="1"/>
      <protection locked="0"/>
    </xf>
    <xf numFmtId="0" fontId="21" fillId="0" borderId="154" xfId="0" applyFont="1" applyBorder="1" applyAlignment="1" applyProtection="1">
      <alignment horizontal="center" vertical="center" wrapText="1"/>
      <protection locked="0"/>
    </xf>
    <xf numFmtId="0" fontId="21" fillId="0" borderId="154" xfId="0" applyFont="1" applyBorder="1" applyAlignment="1" applyProtection="1">
      <alignment horizontal="center" vertical="center"/>
      <protection locked="0"/>
    </xf>
    <xf numFmtId="0" fontId="21" fillId="0" borderId="155" xfId="0" applyFont="1" applyBorder="1" applyAlignment="1" applyProtection="1">
      <alignment horizontal="center" vertical="center" wrapText="1"/>
      <protection locked="0"/>
    </xf>
    <xf numFmtId="0" fontId="21" fillId="0" borderId="156" xfId="0" applyFont="1" applyBorder="1" applyAlignment="1" applyProtection="1">
      <alignment horizontal="center" vertical="center" wrapText="1"/>
      <protection locked="0"/>
    </xf>
    <xf numFmtId="0" fontId="21" fillId="0" borderId="157" xfId="0" applyFont="1" applyBorder="1" applyAlignment="1" applyProtection="1">
      <alignment horizontal="center" vertical="center" wrapText="1"/>
      <protection locked="0"/>
    </xf>
    <xf numFmtId="0" fontId="21" fillId="0" borderId="158" xfId="0" applyFont="1" applyBorder="1" applyAlignment="1" applyProtection="1">
      <alignment horizontal="center" vertical="center" wrapText="1"/>
      <protection locked="0"/>
    </xf>
    <xf numFmtId="0" fontId="21" fillId="0" borderId="159" xfId="0" applyFont="1" applyBorder="1" applyAlignment="1" applyProtection="1">
      <alignment horizontal="center" vertical="center" wrapText="1"/>
      <protection locked="0"/>
    </xf>
    <xf numFmtId="0" fontId="24" fillId="0" borderId="160" xfId="0" applyFont="1" applyBorder="1" applyAlignment="1">
      <alignment vertical="center" wrapText="1"/>
    </xf>
    <xf numFmtId="0" fontId="24" fillId="0" borderId="87" xfId="0" applyFont="1" applyBorder="1" applyAlignment="1">
      <alignment vertical="center" wrapText="1"/>
    </xf>
    <xf numFmtId="0" fontId="24" fillId="0" borderId="0" xfId="0" applyFont="1" applyBorder="1" applyAlignment="1">
      <alignment vertical="center" wrapText="1"/>
    </xf>
    <xf numFmtId="0" fontId="24" fillId="0" borderId="26" xfId="0" applyFont="1" applyBorder="1" applyAlignment="1">
      <alignment vertical="center" wrapText="1"/>
    </xf>
    <xf numFmtId="0" fontId="21" fillId="0" borderId="161" xfId="0" applyNumberFormat="1" applyFont="1" applyBorder="1" applyAlignment="1" applyProtection="1">
      <alignment horizontal="center" vertical="center" wrapText="1"/>
    </xf>
    <xf numFmtId="0" fontId="21" fillId="0" borderId="162" xfId="0" applyNumberFormat="1" applyFont="1" applyBorder="1" applyAlignment="1" applyProtection="1">
      <alignment horizontal="center" vertical="center" wrapText="1"/>
    </xf>
    <xf numFmtId="0" fontId="21" fillId="0" borderId="162" xfId="0" applyNumberFormat="1" applyFont="1" applyBorder="1" applyAlignment="1" applyProtection="1">
      <alignment horizontal="center" vertical="center"/>
    </xf>
    <xf numFmtId="0" fontId="21" fillId="0" borderId="163" xfId="0" applyNumberFormat="1" applyFont="1" applyBorder="1" applyAlignment="1" applyProtection="1">
      <alignment horizontal="center" vertical="center" wrapText="1"/>
    </xf>
    <xf numFmtId="0" fontId="21" fillId="0" borderId="164" xfId="0" applyNumberFormat="1" applyFont="1" applyBorder="1" applyAlignment="1" applyProtection="1">
      <alignment horizontal="center" vertical="center" wrapText="1"/>
    </xf>
    <xf numFmtId="0" fontId="21" fillId="0" borderId="165" xfId="0" applyNumberFormat="1" applyFont="1" applyBorder="1" applyAlignment="1" applyProtection="1">
      <alignment horizontal="center" vertical="center" wrapText="1"/>
    </xf>
    <xf numFmtId="0" fontId="21" fillId="0" borderId="166" xfId="0" applyNumberFormat="1" applyFont="1" applyBorder="1" applyAlignment="1" applyProtection="1">
      <alignment horizontal="center" vertical="center" wrapText="1"/>
    </xf>
    <xf numFmtId="0" fontId="21" fillId="0" borderId="167" xfId="0" applyNumberFormat="1" applyFont="1" applyBorder="1" applyAlignment="1" applyProtection="1">
      <alignment horizontal="center" vertical="center" wrapText="1"/>
    </xf>
    <xf numFmtId="0" fontId="21" fillId="0" borderId="168" xfId="0" applyNumberFormat="1" applyFont="1" applyBorder="1" applyAlignment="1" applyProtection="1">
      <alignment horizontal="center" vertical="center" wrapText="1"/>
    </xf>
    <xf numFmtId="0" fontId="21" fillId="0" borderId="169" xfId="0" applyNumberFormat="1" applyFont="1" applyBorder="1" applyAlignment="1" applyProtection="1">
      <alignment horizontal="center" vertical="center" wrapText="1"/>
    </xf>
    <xf numFmtId="0" fontId="21" fillId="0" borderId="169" xfId="0" applyNumberFormat="1" applyFont="1" applyBorder="1" applyAlignment="1" applyProtection="1">
      <alignment horizontal="center" vertical="center"/>
    </xf>
    <xf numFmtId="0" fontId="21" fillId="0" borderId="170" xfId="0" applyNumberFormat="1" applyFont="1" applyBorder="1" applyAlignment="1" applyProtection="1">
      <alignment horizontal="center" vertical="center" wrapText="1"/>
    </xf>
    <xf numFmtId="0" fontId="21" fillId="0" borderId="171" xfId="0" applyNumberFormat="1" applyFont="1" applyBorder="1" applyAlignment="1" applyProtection="1">
      <alignment horizontal="center" vertical="center" wrapText="1"/>
    </xf>
    <xf numFmtId="0" fontId="21" fillId="0" borderId="172" xfId="0" applyNumberFormat="1" applyFont="1" applyBorder="1" applyAlignment="1" applyProtection="1">
      <alignment horizontal="center" vertical="center" wrapText="1"/>
    </xf>
    <xf numFmtId="0" fontId="21" fillId="0" borderId="173" xfId="0" applyNumberFormat="1" applyFont="1" applyBorder="1" applyAlignment="1" applyProtection="1">
      <alignment horizontal="center" vertical="center" wrapText="1"/>
    </xf>
    <xf numFmtId="0" fontId="21" fillId="0" borderId="174" xfId="0" applyNumberFormat="1" applyFont="1" applyBorder="1" applyAlignment="1" applyProtection="1">
      <alignment horizontal="center" vertical="center" wrapText="1"/>
    </xf>
    <xf numFmtId="0" fontId="21" fillId="0" borderId="153" xfId="0" applyNumberFormat="1" applyFont="1" applyBorder="1" applyAlignment="1" applyProtection="1">
      <alignment horizontal="center" vertical="center" wrapText="1"/>
    </xf>
    <xf numFmtId="0" fontId="21" fillId="0" borderId="154" xfId="0" applyNumberFormat="1" applyFont="1" applyBorder="1" applyAlignment="1" applyProtection="1">
      <alignment horizontal="center" vertical="center" wrapText="1"/>
    </xf>
    <xf numFmtId="0" fontId="21" fillId="0" borderId="154" xfId="0" applyNumberFormat="1" applyFont="1" applyBorder="1" applyAlignment="1" applyProtection="1">
      <alignment horizontal="center" vertical="center"/>
    </xf>
    <xf numFmtId="0" fontId="21" fillId="0" borderId="155" xfId="0" applyNumberFormat="1" applyFont="1" applyBorder="1" applyAlignment="1" applyProtection="1">
      <alignment horizontal="center" vertical="center" wrapText="1"/>
    </xf>
    <xf numFmtId="0" fontId="21" fillId="0" borderId="156" xfId="0" applyNumberFormat="1" applyFont="1" applyBorder="1" applyAlignment="1" applyProtection="1">
      <alignment horizontal="center" vertical="center" wrapText="1"/>
    </xf>
    <xf numFmtId="0" fontId="21" fillId="0" borderId="157" xfId="0" applyNumberFormat="1" applyFont="1" applyBorder="1" applyAlignment="1" applyProtection="1">
      <alignment horizontal="center" vertical="center" wrapText="1"/>
    </xf>
    <xf numFmtId="0" fontId="21" fillId="0" borderId="158" xfId="0" applyNumberFormat="1" applyFont="1" applyBorder="1" applyAlignment="1" applyProtection="1">
      <alignment horizontal="center" vertical="center" wrapText="1"/>
    </xf>
    <xf numFmtId="0" fontId="21" fillId="0" borderId="159" xfId="0" applyNumberFormat="1" applyFont="1" applyBorder="1" applyAlignment="1" applyProtection="1">
      <alignment horizontal="center" vertical="center" wrapText="1"/>
    </xf>
    <xf numFmtId="0" fontId="21" fillId="0" borderId="52" xfId="0" applyNumberFormat="1" applyFont="1" applyBorder="1" applyAlignment="1" applyProtection="1">
      <alignment horizontal="center" vertical="center" wrapText="1"/>
    </xf>
    <xf numFmtId="0" fontId="21" fillId="0" borderId="175" xfId="0" applyNumberFormat="1" applyFont="1" applyBorder="1" applyAlignment="1" applyProtection="1">
      <alignment horizontal="center" vertical="center" wrapText="1"/>
    </xf>
    <xf numFmtId="0" fontId="21" fillId="0" borderId="175" xfId="0" applyNumberFormat="1" applyFont="1" applyBorder="1" applyAlignment="1" applyProtection="1">
      <alignment horizontal="center" vertical="center"/>
    </xf>
    <xf numFmtId="0" fontId="21" fillId="0" borderId="176" xfId="0" applyNumberFormat="1" applyFont="1" applyBorder="1" applyAlignment="1" applyProtection="1">
      <alignment horizontal="center" vertical="center" wrapText="1"/>
    </xf>
    <xf numFmtId="0" fontId="21" fillId="0" borderId="177" xfId="0" applyNumberFormat="1" applyFont="1" applyBorder="1" applyAlignment="1" applyProtection="1">
      <alignment horizontal="center" vertical="center" wrapText="1"/>
    </xf>
    <xf numFmtId="0" fontId="21" fillId="0" borderId="178" xfId="0" applyNumberFormat="1" applyFont="1" applyBorder="1" applyAlignment="1" applyProtection="1">
      <alignment horizontal="center" vertical="center" wrapText="1"/>
    </xf>
    <xf numFmtId="0" fontId="21" fillId="0" borderId="179" xfId="0" applyNumberFormat="1" applyFont="1" applyBorder="1" applyAlignment="1" applyProtection="1">
      <alignment horizontal="center" vertical="center" wrapText="1"/>
    </xf>
    <xf numFmtId="0" fontId="21" fillId="0" borderId="180" xfId="0" applyNumberFormat="1" applyFont="1" applyBorder="1" applyAlignment="1" applyProtection="1">
      <alignment horizontal="center" vertical="center" wrapText="1"/>
    </xf>
    <xf numFmtId="0" fontId="21" fillId="26" borderId="160" xfId="0" applyFont="1" applyFill="1" applyBorder="1" applyAlignment="1">
      <alignment vertical="center" wrapText="1"/>
    </xf>
    <xf numFmtId="0" fontId="21" fillId="26" borderId="181" xfId="0" applyFont="1" applyFill="1" applyBorder="1" applyAlignment="1">
      <alignment vertical="center" wrapText="1"/>
    </xf>
    <xf numFmtId="0" fontId="21" fillId="26" borderId="182" xfId="0" applyFont="1" applyFill="1" applyBorder="1" applyAlignment="1">
      <alignment vertical="center" wrapText="1"/>
    </xf>
    <xf numFmtId="0" fontId="21" fillId="0" borderId="183" xfId="0" applyNumberFormat="1" applyFont="1" applyBorder="1" applyAlignment="1">
      <alignment horizontal="center" vertical="center"/>
    </xf>
    <xf numFmtId="0" fontId="21" fillId="0" borderId="42" xfId="0" applyNumberFormat="1" applyFont="1" applyBorder="1" applyAlignment="1">
      <alignment horizontal="center" vertical="center"/>
    </xf>
    <xf numFmtId="0" fontId="21" fillId="0" borderId="41" xfId="0" applyNumberFormat="1" applyFont="1" applyBorder="1" applyAlignment="1">
      <alignment horizontal="center" vertical="center"/>
    </xf>
    <xf numFmtId="0" fontId="21" fillId="0" borderId="43" xfId="0" applyNumberFormat="1" applyFont="1" applyBorder="1" applyAlignment="1">
      <alignment horizontal="center" vertical="center"/>
    </xf>
    <xf numFmtId="0" fontId="21" fillId="0" borderId="184" xfId="0" applyNumberFormat="1" applyFont="1" applyBorder="1" applyAlignment="1">
      <alignment horizontal="center" vertical="center"/>
    </xf>
    <xf numFmtId="0" fontId="21" fillId="0" borderId="34" xfId="0" applyNumberFormat="1" applyFont="1" applyBorder="1" applyAlignment="1">
      <alignment horizontal="center" vertical="center"/>
    </xf>
    <xf numFmtId="0" fontId="21" fillId="0" borderId="33" xfId="0" applyNumberFormat="1" applyFont="1" applyBorder="1" applyAlignment="1">
      <alignment horizontal="center" vertical="center"/>
    </xf>
    <xf numFmtId="0" fontId="21" fillId="0" borderId="35" xfId="0" applyNumberFormat="1" applyFont="1" applyBorder="1" applyAlignment="1">
      <alignment horizontal="center" vertical="center"/>
    </xf>
    <xf numFmtId="0" fontId="21" fillId="0" borderId="0" xfId="0" applyFont="1" applyFill="1" applyBorder="1" applyAlignment="1">
      <alignment vertical="center" wrapText="1"/>
    </xf>
    <xf numFmtId="0" fontId="24" fillId="26" borderId="160" xfId="0" applyFont="1" applyFill="1" applyBorder="1" applyAlignment="1">
      <alignment vertical="center" wrapText="1"/>
    </xf>
    <xf numFmtId="0" fontId="24" fillId="26" borderId="181" xfId="0" applyFont="1" applyFill="1" applyBorder="1" applyAlignment="1">
      <alignment vertical="center" wrapText="1"/>
    </xf>
    <xf numFmtId="0" fontId="24" fillId="26" borderId="182" xfId="0" applyFont="1" applyFill="1" applyBorder="1" applyAlignment="1">
      <alignment vertical="center" wrapText="1"/>
    </xf>
    <xf numFmtId="0" fontId="21" fillId="0" borderId="160" xfId="0" applyFont="1" applyBorder="1" applyAlignment="1">
      <alignment horizontal="center" vertical="center" wrapText="1"/>
    </xf>
    <xf numFmtId="0" fontId="21" fillId="0" borderId="185" xfId="0" applyFont="1" applyBorder="1" applyAlignment="1">
      <alignment horizontal="center" vertical="center" wrapText="1"/>
    </xf>
    <xf numFmtId="0" fontId="21" fillId="0" borderId="186" xfId="0" applyFont="1" applyBorder="1" applyAlignment="1">
      <alignment horizontal="center" vertical="center" wrapText="1"/>
    </xf>
    <xf numFmtId="0" fontId="21" fillId="0" borderId="187" xfId="0" applyNumberFormat="1" applyFont="1" applyBorder="1" applyAlignment="1">
      <alignment horizontal="center" vertical="center"/>
    </xf>
    <xf numFmtId="0" fontId="21" fillId="0" borderId="188" xfId="0" applyNumberFormat="1" applyFont="1" applyBorder="1" applyAlignment="1">
      <alignment horizontal="center" vertical="center"/>
    </xf>
    <xf numFmtId="0" fontId="21" fillId="0" borderId="189" xfId="0" applyNumberFormat="1" applyFont="1" applyBorder="1" applyAlignment="1">
      <alignment horizontal="center" vertical="center"/>
    </xf>
    <xf numFmtId="0" fontId="21" fillId="0" borderId="190" xfId="0" applyNumberFormat="1" applyFont="1" applyBorder="1" applyAlignment="1">
      <alignment horizontal="center" vertical="center"/>
    </xf>
    <xf numFmtId="0" fontId="24" fillId="0" borderId="0" xfId="0" applyFont="1">
      <alignment vertical="center"/>
    </xf>
    <xf numFmtId="49" fontId="24" fillId="0" borderId="0" xfId="0" applyNumberFormat="1" applyFont="1">
      <alignment vertical="center"/>
    </xf>
    <xf numFmtId="0" fontId="27" fillId="24" borderId="0" xfId="0" applyFont="1" applyFill="1" applyBorder="1" applyAlignment="1">
      <alignment horizontal="center" vertical="center"/>
    </xf>
    <xf numFmtId="0" fontId="28" fillId="25" borderId="112" xfId="0" applyFont="1" applyFill="1" applyBorder="1" applyAlignment="1">
      <alignment horizontal="center" vertical="center" wrapText="1" shrinkToFit="1"/>
    </xf>
    <xf numFmtId="0" fontId="0" fillId="24" borderId="0" xfId="0" applyFill="1">
      <alignment vertical="center"/>
    </xf>
    <xf numFmtId="0" fontId="24" fillId="24" borderId="191" xfId="0" applyFont="1" applyFill="1" applyBorder="1" applyAlignment="1">
      <alignment horizontal="center" vertical="center"/>
    </xf>
    <xf numFmtId="0" fontId="24" fillId="24" borderId="21" xfId="0" applyFont="1" applyFill="1" applyBorder="1" applyAlignment="1">
      <alignment horizontal="center" vertical="center"/>
    </xf>
    <xf numFmtId="0" fontId="28" fillId="25" borderId="109" xfId="0" applyFont="1" applyFill="1" applyBorder="1" applyAlignment="1">
      <alignment horizontal="center" vertical="center" wrapText="1"/>
    </xf>
    <xf numFmtId="0" fontId="24" fillId="0" borderId="192" xfId="0" applyFont="1" applyBorder="1" applyAlignment="1" applyProtection="1">
      <alignment vertical="center" wrapText="1"/>
      <protection locked="0"/>
    </xf>
    <xf numFmtId="0" fontId="24" fillId="0" borderId="193" xfId="0" applyFont="1" applyBorder="1" applyAlignment="1" applyProtection="1">
      <alignment vertical="center" wrapText="1"/>
      <protection locked="0"/>
    </xf>
    <xf numFmtId="0" fontId="24" fillId="0" borderId="42" xfId="0" applyFont="1" applyBorder="1" applyAlignment="1" applyProtection="1">
      <alignment horizontal="center" vertical="center"/>
      <protection locked="0"/>
    </xf>
    <xf numFmtId="177" fontId="24" fillId="0" borderId="194" xfId="0" applyNumberFormat="1" applyFont="1" applyBorder="1" applyAlignment="1" applyProtection="1">
      <alignment horizontal="center" vertical="center" wrapText="1"/>
      <protection locked="0"/>
    </xf>
    <xf numFmtId="177" fontId="24" fillId="0" borderId="34" xfId="0" applyNumberFormat="1" applyFont="1" applyBorder="1" applyAlignment="1" applyProtection="1">
      <alignment horizontal="center" vertical="center" wrapText="1" shrinkToFit="1"/>
      <protection locked="0"/>
    </xf>
    <xf numFmtId="177" fontId="24" fillId="0" borderId="34" xfId="0" applyNumberFormat="1" applyFont="1" applyBorder="1" applyAlignment="1" applyProtection="1">
      <alignment horizontal="center" vertical="center" shrinkToFit="1"/>
      <protection locked="0"/>
    </xf>
    <xf numFmtId="0" fontId="28" fillId="25" borderId="195" xfId="0" applyFont="1" applyFill="1" applyBorder="1" applyAlignment="1">
      <alignment horizontal="center" vertical="center" wrapText="1" shrinkToFit="1"/>
    </xf>
    <xf numFmtId="0" fontId="29" fillId="24" borderId="47" xfId="0" applyFont="1" applyFill="1" applyBorder="1" applyAlignment="1">
      <alignment horizontal="center" vertical="center" wrapText="1"/>
    </xf>
    <xf numFmtId="0" fontId="29" fillId="0" borderId="196" xfId="0" applyFont="1" applyBorder="1" applyAlignment="1" applyProtection="1">
      <alignment horizontal="left" vertical="center" wrapText="1"/>
      <protection locked="0"/>
    </xf>
    <xf numFmtId="0" fontId="29" fillId="0" borderId="42" xfId="0" applyFont="1" applyBorder="1" applyAlignment="1" applyProtection="1">
      <alignment horizontal="left" vertical="center" wrapText="1"/>
      <protection locked="0"/>
    </xf>
    <xf numFmtId="0" fontId="29" fillId="0" borderId="196" xfId="0" applyFont="1" applyBorder="1" applyAlignment="1" applyProtection="1">
      <alignment horizontal="center" vertical="center" wrapText="1"/>
      <protection locked="0"/>
    </xf>
    <xf numFmtId="0" fontId="29" fillId="0" borderId="42" xfId="0" applyFont="1" applyBorder="1" applyAlignment="1" applyProtection="1">
      <alignment horizontal="center" vertical="center" wrapText="1"/>
      <protection locked="0"/>
    </xf>
    <xf numFmtId="0" fontId="28" fillId="25" borderId="197" xfId="0" applyFont="1" applyFill="1" applyBorder="1" applyAlignment="1">
      <alignment horizontal="center" vertical="center" wrapText="1"/>
    </xf>
    <xf numFmtId="178" fontId="29" fillId="24" borderId="198" xfId="0" applyNumberFormat="1" applyFont="1" applyFill="1" applyBorder="1" applyAlignment="1">
      <alignment horizontal="center" vertical="center" shrinkToFit="1"/>
    </xf>
    <xf numFmtId="0" fontId="29" fillId="0" borderId="196" xfId="0" applyNumberFormat="1" applyFont="1" applyBorder="1" applyAlignment="1" applyProtection="1">
      <alignment horizontal="center" vertical="center" shrinkToFit="1"/>
      <protection locked="0"/>
    </xf>
    <xf numFmtId="0" fontId="29" fillId="0" borderId="42" xfId="0" applyNumberFormat="1" applyFont="1" applyBorder="1" applyAlignment="1" applyProtection="1">
      <alignment horizontal="center" vertical="center" shrinkToFit="1"/>
      <protection locked="0"/>
    </xf>
    <xf numFmtId="0" fontId="28" fillId="25" borderId="199" xfId="0" applyFont="1" applyFill="1" applyBorder="1" applyAlignment="1">
      <alignment horizontal="center" vertical="center" wrapText="1"/>
    </xf>
    <xf numFmtId="178" fontId="29" fillId="24" borderId="198" xfId="0" applyNumberFormat="1" applyFont="1" applyFill="1" applyBorder="1" applyAlignment="1">
      <alignment vertical="center" shrinkToFit="1"/>
    </xf>
    <xf numFmtId="176" fontId="26" fillId="0" borderId="196" xfId="44" applyBorder="1" applyAlignment="1" applyProtection="1">
      <alignment vertical="center" shrinkToFit="1"/>
      <protection locked="0"/>
    </xf>
    <xf numFmtId="176" fontId="26" fillId="0" borderId="42" xfId="44" applyBorder="1" applyAlignment="1" applyProtection="1">
      <alignment vertical="center" shrinkToFit="1"/>
      <protection locked="0"/>
    </xf>
    <xf numFmtId="178" fontId="29" fillId="24" borderId="200" xfId="0" applyNumberFormat="1" applyFont="1" applyFill="1" applyBorder="1" applyAlignment="1">
      <alignment vertical="center" shrinkToFit="1"/>
    </xf>
    <xf numFmtId="176" fontId="26" fillId="0" borderId="196" xfId="44" applyBorder="1" applyAlignment="1" applyProtection="1">
      <alignment vertical="center" wrapText="1" shrinkToFit="1"/>
      <protection locked="0"/>
    </xf>
    <xf numFmtId="176" fontId="26" fillId="0" borderId="42" xfId="44" applyBorder="1" applyAlignment="1" applyProtection="1">
      <alignment vertical="center" wrapText="1" shrinkToFit="1"/>
      <protection locked="0"/>
    </xf>
    <xf numFmtId="0" fontId="28" fillId="25" borderId="201" xfId="0" applyFont="1" applyFill="1" applyBorder="1" applyAlignment="1">
      <alignment vertical="center" wrapText="1"/>
    </xf>
    <xf numFmtId="178" fontId="29" fillId="24" borderId="202" xfId="0" applyNumberFormat="1" applyFont="1" applyFill="1" applyBorder="1" applyAlignment="1">
      <alignment vertical="center" shrinkToFit="1"/>
    </xf>
    <xf numFmtId="0" fontId="29" fillId="0" borderId="203" xfId="0" applyNumberFormat="1" applyFont="1" applyBorder="1" applyAlignment="1" applyProtection="1">
      <alignment vertical="center" wrapText="1" shrinkToFit="1"/>
      <protection locked="0"/>
    </xf>
    <xf numFmtId="0" fontId="29" fillId="0" borderId="204" xfId="0" applyNumberFormat="1" applyFont="1" applyBorder="1" applyAlignment="1" applyProtection="1">
      <alignment vertical="center" wrapText="1" shrinkToFit="1"/>
      <protection locked="0"/>
    </xf>
    <xf numFmtId="0" fontId="29" fillId="0" borderId="80" xfId="0" applyNumberFormat="1" applyFont="1" applyBorder="1" applyAlignment="1" applyProtection="1">
      <alignment vertical="center" wrapText="1" shrinkToFit="1"/>
      <protection locked="0"/>
    </xf>
    <xf numFmtId="0" fontId="29" fillId="0" borderId="205" xfId="0" applyNumberFormat="1" applyFont="1" applyBorder="1" applyAlignment="1" applyProtection="1">
      <alignment vertical="center" wrapText="1" shrinkToFit="1"/>
      <protection locked="0"/>
    </xf>
    <xf numFmtId="0" fontId="29" fillId="0" borderId="206" xfId="0" applyNumberFormat="1" applyFont="1" applyBorder="1" applyAlignment="1" applyProtection="1">
      <alignment vertical="center" wrapText="1" shrinkToFit="1"/>
      <protection locked="0"/>
    </xf>
    <xf numFmtId="0" fontId="29" fillId="0" borderId="207" xfId="0" applyNumberFormat="1" applyFont="1" applyBorder="1" applyAlignment="1" applyProtection="1">
      <alignment vertical="center" wrapText="1" shrinkToFit="1"/>
      <protection locked="0"/>
    </xf>
    <xf numFmtId="0" fontId="28" fillId="25" borderId="208" xfId="0" applyFont="1" applyFill="1" applyBorder="1" applyAlignment="1">
      <alignment horizontal="center" vertical="center" wrapText="1"/>
    </xf>
    <xf numFmtId="0" fontId="29" fillId="0" borderId="209" xfId="0" applyNumberFormat="1" applyFont="1" applyBorder="1" applyAlignment="1" applyProtection="1">
      <alignment vertical="center" wrapText="1" shrinkToFit="1"/>
      <protection locked="0"/>
    </xf>
    <xf numFmtId="0" fontId="24" fillId="0" borderId="210" xfId="0" applyFont="1" applyBorder="1">
      <alignment vertical="center"/>
    </xf>
    <xf numFmtId="0" fontId="30" fillId="0" borderId="210" xfId="0" applyFont="1" applyBorder="1" applyAlignment="1">
      <alignment vertical="center" wrapText="1"/>
    </xf>
    <xf numFmtId="0" fontId="24" fillId="0" borderId="211" xfId="0" applyFont="1" applyBorder="1">
      <alignment vertical="center"/>
    </xf>
    <xf numFmtId="0" fontId="31" fillId="0" borderId="211" xfId="0" applyFont="1" applyBorder="1" applyAlignment="1">
      <alignment vertical="center" wrapText="1"/>
    </xf>
    <xf numFmtId="0" fontId="32" fillId="0" borderId="0" xfId="0" applyFont="1" applyAlignment="1">
      <alignment horizontal="center" vertical="center"/>
    </xf>
    <xf numFmtId="0" fontId="32" fillId="0" borderId="0" xfId="0" applyFont="1">
      <alignment vertical="center"/>
    </xf>
    <xf numFmtId="0" fontId="33" fillId="24" borderId="0" xfId="0" applyFont="1" applyFill="1" applyAlignment="1">
      <alignment horizontal="left" vertical="center"/>
    </xf>
    <xf numFmtId="0" fontId="33" fillId="24" borderId="212" xfId="0" applyFont="1" applyFill="1" applyBorder="1" applyAlignment="1">
      <alignment horizontal="center" vertical="center"/>
    </xf>
    <xf numFmtId="0" fontId="34" fillId="24" borderId="213" xfId="0" applyFont="1" applyFill="1" applyBorder="1" applyAlignment="1">
      <alignment horizontal="center" vertical="center"/>
    </xf>
    <xf numFmtId="0" fontId="32" fillId="24" borderId="214" xfId="0" applyFont="1" applyFill="1" applyBorder="1" applyAlignment="1">
      <alignment horizontal="center" vertical="center"/>
    </xf>
    <xf numFmtId="0" fontId="34" fillId="26" borderId="215" xfId="0" applyFont="1" applyFill="1" applyBorder="1" applyAlignment="1">
      <alignment horizontal="left" vertical="center"/>
    </xf>
    <xf numFmtId="0" fontId="0" fillId="24" borderId="216" xfId="0" applyFont="1" applyFill="1" applyBorder="1" applyAlignment="1">
      <alignment horizontal="center" vertical="center"/>
    </xf>
    <xf numFmtId="0" fontId="0" fillId="24" borderId="217" xfId="0" applyFont="1" applyFill="1" applyBorder="1" applyAlignment="1">
      <alignment horizontal="center" vertical="center"/>
    </xf>
    <xf numFmtId="0" fontId="0" fillId="24" borderId="218" xfId="0" applyFont="1" applyFill="1" applyBorder="1" applyAlignment="1">
      <alignment horizontal="center" vertical="center"/>
    </xf>
    <xf numFmtId="0" fontId="21" fillId="26" borderId="215" xfId="0" applyFont="1" applyFill="1" applyBorder="1" applyAlignment="1">
      <alignment horizontal="left" vertical="center"/>
    </xf>
    <xf numFmtId="0" fontId="0" fillId="24" borderId="219" xfId="0" applyFont="1" applyFill="1" applyBorder="1" applyAlignment="1">
      <alignment horizontal="center" vertical="center"/>
    </xf>
    <xf numFmtId="0" fontId="0" fillId="24" borderId="220" xfId="0" applyFont="1" applyFill="1" applyBorder="1" applyAlignment="1">
      <alignment horizontal="center" vertical="center"/>
    </xf>
    <xf numFmtId="0" fontId="21" fillId="27" borderId="215" xfId="0" applyFont="1" applyFill="1" applyBorder="1" applyAlignment="1">
      <alignment horizontal="left" vertical="center"/>
    </xf>
    <xf numFmtId="0" fontId="32" fillId="24" borderId="218" xfId="0" applyFont="1" applyFill="1" applyBorder="1" applyAlignment="1">
      <alignment horizontal="center" vertical="center"/>
    </xf>
    <xf numFmtId="0" fontId="33" fillId="24" borderId="221" xfId="0" applyFont="1" applyFill="1" applyBorder="1" applyAlignment="1">
      <alignment horizontal="center" vertical="center"/>
    </xf>
    <xf numFmtId="0" fontId="34" fillId="24" borderId="222" xfId="0" applyFont="1" applyFill="1" applyBorder="1" applyAlignment="1">
      <alignment horizontal="center" vertical="center"/>
    </xf>
    <xf numFmtId="0" fontId="32" fillId="24" borderId="223" xfId="0" applyFont="1" applyFill="1" applyBorder="1" applyAlignment="1">
      <alignment vertical="center"/>
    </xf>
    <xf numFmtId="0" fontId="34" fillId="26" borderId="224" xfId="0" applyFont="1" applyFill="1" applyBorder="1" applyAlignment="1">
      <alignment horizontal="left" vertical="center"/>
    </xf>
    <xf numFmtId="0" fontId="21" fillId="24" borderId="225" xfId="0" applyFont="1" applyFill="1" applyBorder="1" applyAlignment="1">
      <alignment vertical="center" wrapText="1"/>
    </xf>
    <xf numFmtId="0" fontId="21" fillId="24" borderId="25" xfId="0" applyFont="1" applyFill="1" applyBorder="1" applyAlignment="1">
      <alignment vertical="center" wrapText="1"/>
    </xf>
    <xf numFmtId="0" fontId="21" fillId="24" borderId="100" xfId="0" applyFont="1" applyFill="1" applyBorder="1" applyAlignment="1">
      <alignment vertical="center" wrapText="1"/>
    </xf>
    <xf numFmtId="0" fontId="21" fillId="24" borderId="226" xfId="0" applyFont="1" applyFill="1" applyBorder="1" applyAlignment="1">
      <alignment vertical="center" wrapText="1"/>
    </xf>
    <xf numFmtId="0" fontId="21" fillId="26" borderId="224" xfId="0" applyFont="1" applyFill="1" applyBorder="1" applyAlignment="1">
      <alignment horizontal="left" vertical="center"/>
    </xf>
    <xf numFmtId="0" fontId="21" fillId="24" borderId="227" xfId="0" applyFont="1" applyFill="1" applyBorder="1" applyAlignment="1">
      <alignment vertical="center" wrapText="1"/>
    </xf>
    <xf numFmtId="0" fontId="21" fillId="24" borderId="228" xfId="0" applyFont="1" applyFill="1" applyBorder="1" applyAlignment="1">
      <alignment horizontal="center" vertical="center"/>
    </xf>
    <xf numFmtId="0" fontId="21" fillId="24" borderId="229" xfId="0" applyFont="1" applyFill="1" applyBorder="1" applyAlignment="1">
      <alignment vertical="center" wrapText="1"/>
    </xf>
    <xf numFmtId="0" fontId="21" fillId="27" borderId="224" xfId="0" applyFont="1" applyFill="1" applyBorder="1" applyAlignment="1">
      <alignment horizontal="left" vertical="center"/>
    </xf>
    <xf numFmtId="0" fontId="21" fillId="24" borderId="230" xfId="0" applyFont="1" applyFill="1" applyBorder="1" applyAlignment="1">
      <alignment vertical="center" wrapText="1"/>
    </xf>
    <xf numFmtId="0" fontId="21" fillId="24" borderId="100" xfId="0" applyFont="1" applyFill="1" applyBorder="1" applyAlignment="1">
      <alignment horizontal="left" vertical="center" wrapText="1"/>
    </xf>
    <xf numFmtId="0" fontId="34" fillId="24" borderId="100" xfId="0" applyFont="1" applyFill="1" applyBorder="1" applyAlignment="1">
      <alignment vertical="center" wrapText="1"/>
    </xf>
    <xf numFmtId="0" fontId="33" fillId="24" borderId="231" xfId="0" applyFont="1" applyFill="1" applyBorder="1" applyAlignment="1">
      <alignment horizontal="center" vertical="center"/>
    </xf>
    <xf numFmtId="0" fontId="34" fillId="24" borderId="232" xfId="0" applyFont="1" applyFill="1" applyBorder="1" applyAlignment="1">
      <alignment horizontal="center" vertical="center"/>
    </xf>
    <xf numFmtId="0" fontId="21" fillId="24" borderId="233" xfId="0" applyFont="1" applyFill="1" applyBorder="1" applyAlignment="1">
      <alignment vertical="center" wrapText="1"/>
    </xf>
    <xf numFmtId="0" fontId="35" fillId="24" borderId="215" xfId="0" applyFont="1" applyFill="1" applyBorder="1" applyAlignment="1">
      <alignment vertical="center" shrinkToFit="1"/>
    </xf>
    <xf numFmtId="0" fontId="35" fillId="24" borderId="215" xfId="0" applyFont="1" applyFill="1" applyBorder="1" applyAlignment="1">
      <alignment vertical="center"/>
    </xf>
    <xf numFmtId="0" fontId="35" fillId="24" borderId="224" xfId="0" applyFont="1" applyFill="1" applyBorder="1" applyAlignment="1">
      <alignment vertical="center"/>
    </xf>
    <xf numFmtId="0" fontId="32" fillId="24" borderId="234" xfId="0" applyFont="1" applyFill="1" applyBorder="1" applyAlignment="1">
      <alignment horizontal="center" vertical="center" wrapText="1"/>
    </xf>
    <xf numFmtId="0" fontId="36" fillId="0" borderId="235" xfId="0" applyFont="1" applyBorder="1" applyAlignment="1" applyProtection="1">
      <alignment horizontal="center" vertical="center" wrapText="1"/>
      <protection locked="0"/>
    </xf>
    <xf numFmtId="0" fontId="36" fillId="0" borderId="236" xfId="0" applyFont="1" applyFill="1" applyBorder="1" applyAlignment="1" applyProtection="1">
      <alignment horizontal="center" vertical="center" wrapText="1"/>
      <protection locked="0"/>
    </xf>
    <xf numFmtId="0" fontId="36" fillId="0" borderId="237" xfId="0" applyFont="1" applyFill="1" applyBorder="1" applyAlignment="1" applyProtection="1">
      <alignment horizontal="center" vertical="center" wrapText="1"/>
      <protection locked="0"/>
    </xf>
    <xf numFmtId="0" fontId="36" fillId="0" borderId="238" xfId="0" applyFont="1" applyFill="1" applyBorder="1" applyAlignment="1" applyProtection="1">
      <alignment horizontal="center" vertical="center" wrapText="1"/>
      <protection locked="0"/>
    </xf>
    <xf numFmtId="0" fontId="36" fillId="0" borderId="239" xfId="0" applyFont="1" applyFill="1" applyBorder="1" applyAlignment="1" applyProtection="1">
      <alignment horizontal="center" vertical="center" wrapText="1"/>
      <protection locked="0"/>
    </xf>
    <xf numFmtId="0" fontId="36" fillId="0" borderId="237" xfId="0" applyFont="1" applyFill="1" applyBorder="1" applyAlignment="1" applyProtection="1">
      <alignment horizontal="center" vertical="center"/>
      <protection locked="0"/>
    </xf>
    <xf numFmtId="0" fontId="36" fillId="24" borderId="240" xfId="0" applyFont="1" applyFill="1" applyBorder="1" applyAlignment="1" applyProtection="1">
      <alignment horizontal="center" vertical="center" wrapText="1"/>
    </xf>
    <xf numFmtId="0" fontId="36" fillId="24" borderId="237" xfId="0" applyFont="1" applyFill="1" applyBorder="1" applyAlignment="1" applyProtection="1">
      <alignment horizontal="center" vertical="center" wrapText="1"/>
    </xf>
    <xf numFmtId="0" fontId="37" fillId="24" borderId="237" xfId="0" applyFont="1" applyFill="1" applyBorder="1" applyAlignment="1" applyProtection="1">
      <alignment horizontal="center" vertical="center" wrapText="1"/>
    </xf>
    <xf numFmtId="0" fontId="35" fillId="24" borderId="241" xfId="0" applyFont="1" applyFill="1" applyBorder="1" applyAlignment="1">
      <alignment vertical="center"/>
    </xf>
    <xf numFmtId="0" fontId="32" fillId="24" borderId="242" xfId="0" applyFont="1" applyFill="1" applyBorder="1" applyAlignment="1">
      <alignment horizontal="center" vertical="center"/>
    </xf>
    <xf numFmtId="0" fontId="34" fillId="26" borderId="242" xfId="0" applyFont="1" applyFill="1" applyBorder="1" applyAlignment="1">
      <alignment horizontal="left" vertical="center"/>
    </xf>
    <xf numFmtId="0" fontId="36" fillId="0" borderId="243" xfId="0" applyFont="1" applyBorder="1" applyAlignment="1" applyProtection="1">
      <alignment horizontal="center" vertical="center" wrapText="1"/>
      <protection locked="0"/>
    </xf>
    <xf numFmtId="0" fontId="36" fillId="0" borderId="244" xfId="0" applyFont="1" applyFill="1" applyBorder="1" applyAlignment="1" applyProtection="1">
      <alignment horizontal="center" vertical="center" wrapText="1"/>
      <protection locked="0"/>
    </xf>
    <xf numFmtId="0" fontId="36" fillId="0" borderId="51" xfId="0" applyFont="1" applyFill="1" applyBorder="1" applyAlignment="1" applyProtection="1">
      <alignment horizontal="center" vertical="center" wrapText="1"/>
      <protection locked="0"/>
    </xf>
    <xf numFmtId="0" fontId="36" fillId="0" borderId="245" xfId="0" applyFont="1" applyFill="1" applyBorder="1" applyAlignment="1" applyProtection="1">
      <alignment horizontal="center" vertical="center" wrapText="1"/>
      <protection locked="0"/>
    </xf>
    <xf numFmtId="0" fontId="21" fillId="26" borderId="242" xfId="0" applyFont="1" applyFill="1" applyBorder="1" applyAlignment="1">
      <alignment horizontal="left" vertical="center"/>
    </xf>
    <xf numFmtId="0" fontId="36" fillId="0" borderId="246" xfId="0" applyFont="1" applyFill="1" applyBorder="1" applyAlignment="1" applyProtection="1">
      <alignment horizontal="center" vertical="center" wrapText="1"/>
      <protection locked="0"/>
    </xf>
    <xf numFmtId="0" fontId="36" fillId="0" borderId="51" xfId="0" applyFont="1" applyFill="1" applyBorder="1" applyAlignment="1" applyProtection="1">
      <alignment horizontal="center" vertical="center"/>
      <protection locked="0"/>
    </xf>
    <xf numFmtId="0" fontId="21" fillId="27" borderId="242" xfId="0" applyFont="1" applyFill="1" applyBorder="1" applyAlignment="1">
      <alignment horizontal="left" vertical="center"/>
    </xf>
    <xf numFmtId="0" fontId="36" fillId="24" borderId="247" xfId="0" applyFont="1" applyFill="1" applyBorder="1" applyAlignment="1" applyProtection="1">
      <alignment horizontal="center" vertical="center" wrapText="1"/>
    </xf>
    <xf numFmtId="0" fontId="36" fillId="24" borderId="51" xfId="0" applyFont="1" applyFill="1" applyBorder="1" applyAlignment="1" applyProtection="1">
      <alignment horizontal="center" vertical="center" wrapText="1"/>
    </xf>
    <xf numFmtId="0" fontId="37" fillId="24" borderId="51" xfId="0" applyFont="1" applyFill="1" applyBorder="1" applyAlignment="1" applyProtection="1">
      <alignment horizontal="center" vertical="center" wrapText="1"/>
    </xf>
    <xf numFmtId="0" fontId="21" fillId="0" borderId="0" xfId="0" applyFont="1" applyAlignment="1">
      <alignment vertical="center" wrapText="1"/>
    </xf>
    <xf numFmtId="0" fontId="27" fillId="0" borderId="0" xfId="0" applyFont="1" applyAlignment="1">
      <alignment vertical="center" wrapText="1"/>
    </xf>
    <xf numFmtId="0" fontId="21" fillId="0" borderId="248" xfId="0" applyFont="1" applyBorder="1" applyAlignment="1">
      <alignment horizontal="center" vertical="center" wrapText="1"/>
    </xf>
    <xf numFmtId="0" fontId="21" fillId="0" borderId="249" xfId="0" applyFont="1" applyFill="1" applyBorder="1" applyAlignment="1">
      <alignment horizontal="left" vertical="center"/>
    </xf>
    <xf numFmtId="0" fontId="25" fillId="0" borderId="249" xfId="34" applyFont="1" applyFill="1" applyBorder="1" applyAlignment="1">
      <alignment horizontal="left" vertical="center" wrapText="1" shrinkToFit="1"/>
    </xf>
    <xf numFmtId="0" fontId="25" fillId="0" borderId="249" xfId="34" applyFont="1" applyFill="1" applyBorder="1" applyAlignment="1">
      <alignment horizontal="left" vertical="center" wrapText="1"/>
    </xf>
    <xf numFmtId="0" fontId="21" fillId="0" borderId="249" xfId="34" applyFont="1" applyFill="1" applyBorder="1" applyAlignment="1">
      <alignment horizontal="left" vertical="center" wrapText="1"/>
    </xf>
    <xf numFmtId="0" fontId="21" fillId="0" borderId="249" xfId="0" applyFont="1" applyBorder="1" applyAlignment="1">
      <alignment vertical="center" wrapText="1"/>
    </xf>
    <xf numFmtId="0" fontId="21" fillId="0" borderId="250" xfId="0" applyFont="1" applyBorder="1" applyAlignment="1">
      <alignment vertical="center" wrapText="1"/>
    </xf>
    <xf numFmtId="0" fontId="21" fillId="0" borderId="251" xfId="0" applyFont="1" applyBorder="1" applyAlignment="1">
      <alignment horizontal="center" vertical="center" wrapText="1"/>
    </xf>
    <xf numFmtId="0" fontId="21" fillId="0" borderId="252" xfId="0" applyFont="1" applyFill="1" applyBorder="1" applyAlignment="1">
      <alignment horizontal="left" vertical="center" wrapText="1"/>
    </xf>
    <xf numFmtId="0" fontId="25" fillId="0" borderId="252" xfId="34" applyFont="1" applyFill="1" applyBorder="1" applyAlignment="1">
      <alignment horizontal="left" vertical="center" shrinkToFit="1"/>
    </xf>
    <xf numFmtId="0" fontId="25" fillId="0" borderId="252" xfId="34" applyFont="1" applyFill="1" applyBorder="1" applyAlignment="1">
      <alignment horizontal="left" vertical="center"/>
    </xf>
    <xf numFmtId="0" fontId="25" fillId="0" borderId="252" xfId="34" applyFont="1" applyFill="1" applyBorder="1" applyAlignment="1">
      <alignment horizontal="left" vertical="center" wrapText="1"/>
    </xf>
    <xf numFmtId="0" fontId="21" fillId="0" borderId="252" xfId="0" applyFont="1" applyBorder="1">
      <alignment vertical="center"/>
    </xf>
    <xf numFmtId="0" fontId="21" fillId="0" borderId="253" xfId="0" applyFont="1" applyBorder="1">
      <alignment vertical="center"/>
    </xf>
    <xf numFmtId="0" fontId="0" fillId="0" borderId="0" xfId="0" applyAlignment="1">
      <alignment vertical="center"/>
    </xf>
    <xf numFmtId="0" fontId="25" fillId="25" borderId="254" xfId="0" applyFont="1" applyFill="1" applyBorder="1" applyAlignment="1">
      <alignment vertical="center" wrapText="1"/>
    </xf>
    <xf numFmtId="0" fontId="25" fillId="25" borderId="227" xfId="0" applyFont="1" applyFill="1" applyBorder="1" applyAlignment="1">
      <alignment horizontal="center" vertical="center" wrapText="1"/>
    </xf>
    <xf numFmtId="0" fontId="38" fillId="25" borderId="65" xfId="0" applyFont="1" applyFill="1" applyBorder="1" applyAlignment="1">
      <alignment horizontal="center" vertical="center" wrapText="1"/>
    </xf>
    <xf numFmtId="0" fontId="38" fillId="25" borderId="83" xfId="0" applyFont="1" applyFill="1" applyBorder="1" applyAlignment="1">
      <alignment horizontal="center" vertical="center" wrapText="1"/>
    </xf>
    <xf numFmtId="0" fontId="0" fillId="0" borderId="0" xfId="0" applyAlignment="1">
      <alignment vertical="center" wrapText="1"/>
    </xf>
    <xf numFmtId="0" fontId="0" fillId="0" borderId="14" xfId="0" applyBorder="1">
      <alignment vertical="center"/>
    </xf>
    <xf numFmtId="0" fontId="0" fillId="0" borderId="12" xfId="0" applyBorder="1">
      <alignment vertical="center"/>
    </xf>
    <xf numFmtId="0" fontId="0" fillId="0" borderId="13" xfId="0" applyBorder="1">
      <alignment vertical="center"/>
    </xf>
    <xf numFmtId="0" fontId="0" fillId="0" borderId="118" xfId="0" applyBorder="1">
      <alignment vertical="center"/>
    </xf>
    <xf numFmtId="0" fontId="0" fillId="0" borderId="68" xfId="0" applyBorder="1">
      <alignment vertical="center"/>
    </xf>
    <xf numFmtId="0" fontId="0" fillId="0" borderId="69" xfId="0" applyBorder="1">
      <alignment vertical="center"/>
    </xf>
    <xf numFmtId="0" fontId="0" fillId="0" borderId="87" xfId="0" applyBorder="1">
      <alignment vertical="center"/>
    </xf>
    <xf numFmtId="0" fontId="0" fillId="0" borderId="26" xfId="0" applyBorder="1">
      <alignment vertical="center"/>
    </xf>
    <xf numFmtId="0" fontId="0" fillId="0" borderId="14" xfId="0" applyFont="1" applyBorder="1" applyAlignment="1">
      <alignment horizontal="left" vertical="center"/>
    </xf>
    <xf numFmtId="0" fontId="0" fillId="0" borderId="12" xfId="0" applyFont="1" applyBorder="1" applyAlignment="1">
      <alignment horizontal="left" vertical="center"/>
    </xf>
    <xf numFmtId="0" fontId="0" fillId="0" borderId="13" xfId="0" applyFont="1" applyBorder="1" applyAlignment="1">
      <alignment horizontal="left" vertical="center"/>
    </xf>
    <xf numFmtId="0" fontId="21" fillId="0" borderId="0" xfId="0" applyFont="1" applyBorder="1" applyAlignment="1">
      <alignment horizontal="left" vertical="center"/>
    </xf>
    <xf numFmtId="0" fontId="0" fillId="0" borderId="118" xfId="0" applyFont="1" applyBorder="1" applyAlignment="1">
      <alignment horizontal="left" vertical="center"/>
    </xf>
    <xf numFmtId="0" fontId="0" fillId="0" borderId="68" xfId="0" applyFont="1" applyBorder="1" applyAlignment="1">
      <alignment horizontal="left" vertical="center"/>
    </xf>
    <xf numFmtId="0" fontId="0" fillId="0" borderId="69" xfId="0" applyFont="1" applyBorder="1" applyAlignment="1">
      <alignment horizontal="left" vertical="center"/>
    </xf>
    <xf numFmtId="0" fontId="21" fillId="0" borderId="118" xfId="0" applyFont="1" applyBorder="1" applyAlignment="1">
      <alignment horizontal="left" vertical="center"/>
    </xf>
    <xf numFmtId="0" fontId="0" fillId="0" borderId="87" xfId="0" applyFont="1" applyBorder="1" applyAlignment="1">
      <alignment horizontal="left" vertical="center"/>
    </xf>
    <xf numFmtId="0" fontId="0" fillId="0" borderId="0" xfId="0" applyFont="1" applyBorder="1" applyAlignment="1">
      <alignment horizontal="left" vertical="center"/>
    </xf>
    <xf numFmtId="0" fontId="0" fillId="0" borderId="14" xfId="0" applyFill="1" applyBorder="1">
      <alignment vertical="center"/>
    </xf>
    <xf numFmtId="0" fontId="0" fillId="0" borderId="13" xfId="0" applyFill="1" applyBorder="1">
      <alignment vertical="center"/>
    </xf>
    <xf numFmtId="0" fontId="0" fillId="0" borderId="12" xfId="0" applyFill="1" applyBorder="1">
      <alignment vertical="center"/>
    </xf>
    <xf numFmtId="0" fontId="0" fillId="0" borderId="0" xfId="0" applyFont="1">
      <alignment vertical="center"/>
    </xf>
    <xf numFmtId="0" fontId="0" fillId="0" borderId="69" xfId="0" applyFont="1" applyBorder="1">
      <alignment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68" xfId="0" applyFont="1" applyFill="1" applyBorder="1" applyAlignment="1">
      <alignment horizontal="center" vertical="center"/>
    </xf>
    <xf numFmtId="0" fontId="21" fillId="0" borderId="118" xfId="0" applyFont="1" applyBorder="1" applyAlignment="1">
      <alignment horizontal="center" vertical="center"/>
    </xf>
    <xf numFmtId="0" fontId="21" fillId="0" borderId="69" xfId="0" applyFont="1" applyFill="1" applyBorder="1" applyAlignment="1">
      <alignment horizontal="center" vertical="center"/>
    </xf>
    <xf numFmtId="0" fontId="0" fillId="0" borderId="14" xfId="0" applyFont="1" applyBorder="1" applyAlignment="1">
      <alignment horizontal="center" vertical="center"/>
    </xf>
    <xf numFmtId="0" fontId="21" fillId="0" borderId="0" xfId="0" applyFont="1" applyBorder="1" applyAlignment="1">
      <alignment horizontal="center" vertical="center"/>
    </xf>
    <xf numFmtId="0" fontId="0" fillId="0" borderId="68" xfId="0" applyFill="1" applyBorder="1">
      <alignment vertical="center"/>
    </xf>
    <xf numFmtId="0" fontId="0" fillId="0" borderId="26" xfId="0" applyFont="1" applyBorder="1">
      <alignment vertical="center"/>
    </xf>
    <xf numFmtId="0" fontId="0" fillId="0" borderId="118" xfId="0" applyFont="1" applyBorder="1">
      <alignment vertical="center"/>
    </xf>
    <xf numFmtId="0" fontId="38" fillId="25" borderId="47" xfId="0"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right" vertical="center"/>
    </xf>
    <xf numFmtId="0" fontId="0" fillId="0" borderId="82" xfId="0" applyBorder="1" applyAlignment="1">
      <alignment horizontal="center"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xfId="19"/>
    <cellStyle name="どちらでもない" xfId="20" builtinId="28" customBuiltin="1"/>
    <cellStyle name="アクセント 1" xfId="21" builtinId="29" customBuiltin="1"/>
    <cellStyle name="アクセント 2" xfId="22" builtinId="33" customBuiltin="1"/>
    <cellStyle name="アクセント 3" xfId="23" builtinId="37" customBuiltin="1"/>
    <cellStyle name="アクセント 4" xfId="24" builtinId="41" customBuiltin="1"/>
    <cellStyle name="アクセント 5" xfId="25" builtinId="45" customBuiltin="1"/>
    <cellStyle name="アクセント 6" xfId="26" builtinId="49" customBuiltin="1"/>
    <cellStyle name="タイトル" xfId="27" builtinId="15" customBuiltin="1"/>
    <cellStyle name="チェック セル" xfId="28" builtinId="23" customBuiltin="1"/>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標準" xfId="0" builtinId="0"/>
    <cellStyle name="標準_様式" xfId="34"/>
    <cellStyle name="良い" xfId="35" builtinId="26" customBuiltin="1"/>
    <cellStyle name="見出し 1" xfId="36" builtinId="16" customBuiltin="1"/>
    <cellStyle name="見出し 2" xfId="37" builtinId="17" customBuiltin="1"/>
    <cellStyle name="見出し 3" xfId="38" builtinId="18" customBuiltin="1"/>
    <cellStyle name="見出し 4" xfId="39" builtinId="19" customBuiltin="1"/>
    <cellStyle name="計算" xfId="40" builtinId="22" customBuiltin="1"/>
    <cellStyle name="説明文" xfId="41" builtinId="53" customBuiltin="1"/>
    <cellStyle name="警告文" xfId="42" builtinId="11" customBuiltin="1"/>
    <cellStyle name="集計" xfId="43" builtinId="25" customBuiltin="1"/>
    <cellStyle name="桁区切り" xfId="44" builtinId="6"/>
  </cellStyles>
  <dxfs count="12">
    <dxf>
      <fill>
        <patternFill>
          <bgColor theme="5" tint="0.8"/>
        </patternFill>
      </fill>
    </dxf>
    <dxf>
      <fill>
        <patternFill>
          <bgColor theme="5" tint="0.8"/>
        </patternFill>
      </fill>
    </dxf>
    <dxf>
      <fill>
        <patternFill>
          <bgColor theme="0" tint="-5.e-002"/>
        </patternFill>
      </fill>
    </dxf>
    <dxf>
      <fill>
        <patternFill>
          <bgColor theme="0" tint="-5.e-002"/>
        </patternFill>
      </fill>
    </dxf>
    <dxf>
      <fill>
        <patternFill patternType="none">
          <bgColor auto="1"/>
        </patternFill>
      </fill>
    </dxf>
    <dxf>
      <fill>
        <patternFill>
          <bgColor theme="0" tint="-5.e-002"/>
        </patternFill>
      </fill>
    </dxf>
    <dxf>
      <fill>
        <patternFill>
          <bgColor theme="0" tint="-5.e-002"/>
        </patternFill>
      </fill>
    </dxf>
    <dxf>
      <fill>
        <patternFill>
          <bgColor theme="0" tint="-5.e-002"/>
        </patternFill>
      </fill>
    </dxf>
    <dxf>
      <fill>
        <patternFill patternType="none">
          <bgColor auto="1"/>
        </patternFill>
      </fill>
    </dxf>
    <dxf>
      <fill>
        <patternFill>
          <bgColor theme="0" tint="-5.e-002"/>
        </patternFill>
      </fill>
    </dxf>
    <dxf>
      <fill>
        <patternFill>
          <bgColor theme="0" tint="-5.e-002"/>
        </patternFill>
      </fill>
    </dxf>
    <dxf>
      <fill>
        <patternFill>
          <bgColor theme="0" tint="-5.e-002"/>
        </patternFill>
      </fill>
    </dxf>
  </dxfs>
  <tableStyles count="0" defaultTableStyle="TableStyleMedium2" defaultPivotStyle="PivotStyleLight16"/>
  <colors>
    <mruColors>
      <color rgb="FFF8F8F8"/>
      <color rgb="FF4AF8F8"/>
      <color rgb="FFFE7AEB"/>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133350</xdr:colOff>
      <xdr:row>3</xdr:row>
      <xdr:rowOff>132715</xdr:rowOff>
    </xdr:from>
    <xdr:to xmlns:xdr="http://schemas.openxmlformats.org/drawingml/2006/spreadsheetDrawing">
      <xdr:col>2</xdr:col>
      <xdr:colOff>1150620</xdr:colOff>
      <xdr:row>3</xdr:row>
      <xdr:rowOff>400050</xdr:rowOff>
    </xdr:to>
    <xdr:sp macro="" textlink="" fLocksText="0">
      <xdr:nvSpPr>
        <xdr:cNvPr id="2" name="Rectangle 2"/>
        <xdr:cNvSpPr>
          <a:spLocks noChangeArrowheads="1"/>
        </xdr:cNvSpPr>
      </xdr:nvSpPr>
      <xdr:spPr>
        <a:xfrm>
          <a:off x="386715" y="1104265"/>
          <a:ext cx="1186180" cy="267335"/>
        </a:xfrm>
        <a:prstGeom prst="rect">
          <a:avLst/>
        </a:prstGeom>
        <a:noFill/>
        <a:ln>
          <a:noFill/>
        </a:ln>
        <a:effectLst/>
      </xdr:spPr>
      <xdr:txBody>
        <a:bodyPr vertOverflow="clip" horzOverflow="overflow" wrap="square" lIns="20160" tIns="20160" rIns="20160" bIns="20160" anchor="t"/>
        <a:lstStyle/>
        <a:p>
          <a:pPr algn="l" rtl="0">
            <a:defRPr sz="1000"/>
          </a:pPr>
          <a:r>
            <a:rPr lang="ja-JP" altLang="en-US" sz="1400" b="0" i="0" u="none" strike="noStrike" baseline="0">
              <a:solidFill>
                <a:srgbClr val="000000"/>
              </a:solidFill>
              <a:latin typeface="ＭＳ Ｐゴシック"/>
              <a:ea typeface="ＭＳ Ｐゴシック"/>
            </a:rPr>
            <a:t>チェック項目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dimension ref="A1:E1789"/>
  <sheetViews>
    <sheetView topLeftCell="A404" workbookViewId="0">
      <selection activeCell="H428" sqref="H428"/>
    </sheetView>
  </sheetViews>
  <sheetFormatPr defaultRowHeight="13.2"/>
  <cols>
    <col min="1" max="1" width="22.77734375" bestFit="1" customWidth="1"/>
  </cols>
  <sheetData>
    <row r="1" spans="1:5">
      <c r="A1" t="s">
        <v>5662</v>
      </c>
      <c r="B1" t="s">
        <v>6749</v>
      </c>
      <c r="C1" t="s">
        <v>4995</v>
      </c>
      <c r="D1" t="s">
        <v>6335</v>
      </c>
      <c r="E1" t="s">
        <v>6336</v>
      </c>
    </row>
    <row r="2" spans="1:5">
      <c r="A2" t="s">
        <v>437</v>
      </c>
      <c r="B2" t="s">
        <v>3752</v>
      </c>
      <c r="C2" t="s">
        <v>6105</v>
      </c>
      <c r="D2" t="s">
        <v>437</v>
      </c>
    </row>
    <row r="3" spans="1:5">
      <c r="A3" t="s">
        <v>3045</v>
      </c>
      <c r="B3" t="s">
        <v>5091</v>
      </c>
      <c r="C3" t="s">
        <v>435</v>
      </c>
      <c r="D3" t="s">
        <v>437</v>
      </c>
      <c r="E3" t="s">
        <v>446</v>
      </c>
    </row>
    <row r="4" spans="1:5">
      <c r="A4" t="s">
        <v>6397</v>
      </c>
      <c r="B4" t="s">
        <v>5092</v>
      </c>
      <c r="C4" t="s">
        <v>432</v>
      </c>
      <c r="D4" t="s">
        <v>437</v>
      </c>
      <c r="E4" t="s">
        <v>454</v>
      </c>
    </row>
    <row r="5" spans="1:5">
      <c r="A5" t="s">
        <v>6399</v>
      </c>
      <c r="B5" t="s">
        <v>5093</v>
      </c>
      <c r="C5" t="s">
        <v>378</v>
      </c>
      <c r="D5" t="s">
        <v>437</v>
      </c>
      <c r="E5" t="s">
        <v>285</v>
      </c>
    </row>
    <row r="6" spans="1:5">
      <c r="A6" t="s">
        <v>2013</v>
      </c>
      <c r="B6" t="s">
        <v>2494</v>
      </c>
      <c r="C6" t="s">
        <v>461</v>
      </c>
      <c r="D6" t="s">
        <v>437</v>
      </c>
      <c r="E6" t="s">
        <v>463</v>
      </c>
    </row>
    <row r="7" spans="1:5">
      <c r="A7" t="s">
        <v>6400</v>
      </c>
      <c r="B7" t="s">
        <v>3029</v>
      </c>
      <c r="C7" t="s">
        <v>470</v>
      </c>
      <c r="D7" t="s">
        <v>437</v>
      </c>
      <c r="E7" t="s">
        <v>475</v>
      </c>
    </row>
    <row r="8" spans="1:5">
      <c r="A8" t="s">
        <v>6401</v>
      </c>
      <c r="B8" t="s">
        <v>5094</v>
      </c>
      <c r="C8" t="s">
        <v>485</v>
      </c>
      <c r="D8" t="s">
        <v>437</v>
      </c>
      <c r="E8" t="s">
        <v>487</v>
      </c>
    </row>
    <row r="9" spans="1:5">
      <c r="A9" t="s">
        <v>6402</v>
      </c>
      <c r="B9" t="s">
        <v>5096</v>
      </c>
      <c r="C9" t="s">
        <v>493</v>
      </c>
      <c r="D9" t="s">
        <v>437</v>
      </c>
      <c r="E9" t="s">
        <v>277</v>
      </c>
    </row>
    <row r="10" spans="1:5">
      <c r="A10" t="s">
        <v>6403</v>
      </c>
      <c r="B10" t="s">
        <v>5097</v>
      </c>
      <c r="C10" t="s">
        <v>507</v>
      </c>
      <c r="D10" t="s">
        <v>437</v>
      </c>
      <c r="E10" t="s">
        <v>509</v>
      </c>
    </row>
    <row r="11" spans="1:5">
      <c r="A11" t="s">
        <v>1760</v>
      </c>
      <c r="B11" t="s">
        <v>3347</v>
      </c>
      <c r="C11" t="s">
        <v>511</v>
      </c>
      <c r="D11" t="s">
        <v>437</v>
      </c>
      <c r="E11" t="s">
        <v>521</v>
      </c>
    </row>
    <row r="12" spans="1:5">
      <c r="A12" t="s">
        <v>6404</v>
      </c>
      <c r="B12" t="s">
        <v>1808</v>
      </c>
      <c r="C12" t="s">
        <v>534</v>
      </c>
      <c r="D12" t="s">
        <v>437</v>
      </c>
      <c r="E12" t="s">
        <v>538</v>
      </c>
    </row>
    <row r="13" spans="1:5">
      <c r="A13" t="s">
        <v>6405</v>
      </c>
      <c r="B13" t="s">
        <v>4128</v>
      </c>
      <c r="C13" t="s">
        <v>547</v>
      </c>
      <c r="D13" t="s">
        <v>437</v>
      </c>
      <c r="E13" t="s">
        <v>548</v>
      </c>
    </row>
    <row r="14" spans="1:5">
      <c r="A14" t="s">
        <v>6406</v>
      </c>
      <c r="B14" t="s">
        <v>1692</v>
      </c>
      <c r="C14" t="s">
        <v>554</v>
      </c>
      <c r="D14" t="s">
        <v>437</v>
      </c>
      <c r="E14" t="s">
        <v>560</v>
      </c>
    </row>
    <row r="15" spans="1:5">
      <c r="A15" t="s">
        <v>137</v>
      </c>
      <c r="B15" t="s">
        <v>3266</v>
      </c>
      <c r="C15" t="s">
        <v>568</v>
      </c>
      <c r="D15" t="s">
        <v>437</v>
      </c>
      <c r="E15" t="s">
        <v>571</v>
      </c>
    </row>
    <row r="16" spans="1:5">
      <c r="A16" t="s">
        <v>2289</v>
      </c>
      <c r="B16" t="s">
        <v>1359</v>
      </c>
      <c r="C16" t="s">
        <v>576</v>
      </c>
      <c r="D16" t="s">
        <v>437</v>
      </c>
      <c r="E16" t="s">
        <v>333</v>
      </c>
    </row>
    <row r="17" spans="1:5">
      <c r="A17" t="s">
        <v>6407</v>
      </c>
      <c r="B17" t="s">
        <v>5098</v>
      </c>
      <c r="C17" t="s">
        <v>581</v>
      </c>
      <c r="D17" t="s">
        <v>437</v>
      </c>
      <c r="E17" t="s">
        <v>585</v>
      </c>
    </row>
    <row r="18" spans="1:5">
      <c r="A18" t="s">
        <v>6408</v>
      </c>
      <c r="B18" t="s">
        <v>4397</v>
      </c>
      <c r="C18" t="s">
        <v>590</v>
      </c>
      <c r="D18" t="s">
        <v>437</v>
      </c>
      <c r="E18" t="s">
        <v>595</v>
      </c>
    </row>
    <row r="19" spans="1:5">
      <c r="A19" t="s">
        <v>1815</v>
      </c>
      <c r="B19" t="s">
        <v>962</v>
      </c>
      <c r="C19" t="s">
        <v>596</v>
      </c>
      <c r="D19" t="s">
        <v>437</v>
      </c>
      <c r="E19" t="s">
        <v>610</v>
      </c>
    </row>
    <row r="20" spans="1:5">
      <c r="A20" t="s">
        <v>123</v>
      </c>
      <c r="B20" t="s">
        <v>4990</v>
      </c>
      <c r="C20" t="s">
        <v>615</v>
      </c>
      <c r="D20" t="s">
        <v>437</v>
      </c>
      <c r="E20" t="s">
        <v>622</v>
      </c>
    </row>
    <row r="21" spans="1:5">
      <c r="A21" t="s">
        <v>4020</v>
      </c>
      <c r="B21" t="s">
        <v>5099</v>
      </c>
      <c r="C21" t="s">
        <v>626</v>
      </c>
      <c r="D21" t="s">
        <v>437</v>
      </c>
      <c r="E21" t="s">
        <v>631</v>
      </c>
    </row>
    <row r="22" spans="1:5">
      <c r="A22" t="s">
        <v>6409</v>
      </c>
      <c r="B22" t="s">
        <v>3681</v>
      </c>
      <c r="C22" t="s">
        <v>644</v>
      </c>
      <c r="D22" t="s">
        <v>437</v>
      </c>
      <c r="E22" t="s">
        <v>558</v>
      </c>
    </row>
    <row r="23" spans="1:5">
      <c r="A23" t="s">
        <v>6410</v>
      </c>
      <c r="B23" t="s">
        <v>2925</v>
      </c>
      <c r="C23" t="s">
        <v>646</v>
      </c>
      <c r="D23" t="s">
        <v>437</v>
      </c>
      <c r="E23" t="s">
        <v>654</v>
      </c>
    </row>
    <row r="24" spans="1:5">
      <c r="A24" t="s">
        <v>6411</v>
      </c>
      <c r="B24" t="s">
        <v>3933</v>
      </c>
      <c r="C24" t="s">
        <v>664</v>
      </c>
      <c r="D24" t="s">
        <v>437</v>
      </c>
      <c r="E24" t="s">
        <v>257</v>
      </c>
    </row>
    <row r="25" spans="1:5">
      <c r="A25" t="s">
        <v>6412</v>
      </c>
      <c r="B25" t="s">
        <v>5101</v>
      </c>
      <c r="C25" t="s">
        <v>667</v>
      </c>
      <c r="D25" t="s">
        <v>437</v>
      </c>
      <c r="E25" t="s">
        <v>682</v>
      </c>
    </row>
    <row r="26" spans="1:5">
      <c r="A26" t="s">
        <v>6413</v>
      </c>
      <c r="B26" t="s">
        <v>2842</v>
      </c>
      <c r="C26" t="s">
        <v>67</v>
      </c>
      <c r="D26" t="s">
        <v>437</v>
      </c>
      <c r="E26" t="s">
        <v>691</v>
      </c>
    </row>
    <row r="27" spans="1:5">
      <c r="A27" t="s">
        <v>4212</v>
      </c>
      <c r="B27" t="s">
        <v>4853</v>
      </c>
      <c r="C27" t="s">
        <v>696</v>
      </c>
      <c r="D27" t="s">
        <v>437</v>
      </c>
      <c r="E27" t="s">
        <v>698</v>
      </c>
    </row>
    <row r="28" spans="1:5">
      <c r="A28" t="s">
        <v>5385</v>
      </c>
      <c r="B28" t="s">
        <v>5102</v>
      </c>
      <c r="C28" t="s">
        <v>665</v>
      </c>
      <c r="D28" t="s">
        <v>437</v>
      </c>
      <c r="E28" t="s">
        <v>706</v>
      </c>
    </row>
    <row r="29" spans="1:5">
      <c r="A29" t="s">
        <v>6414</v>
      </c>
      <c r="B29" t="s">
        <v>5103</v>
      </c>
      <c r="C29" t="s">
        <v>708</v>
      </c>
      <c r="D29" t="s">
        <v>437</v>
      </c>
      <c r="E29" t="s">
        <v>725</v>
      </c>
    </row>
    <row r="30" spans="1:5">
      <c r="A30" t="s">
        <v>6208</v>
      </c>
      <c r="B30" t="s">
        <v>2497</v>
      </c>
      <c r="C30" t="s">
        <v>728</v>
      </c>
      <c r="D30" t="s">
        <v>437</v>
      </c>
      <c r="E30" t="s">
        <v>729</v>
      </c>
    </row>
    <row r="31" spans="1:5">
      <c r="A31" t="s">
        <v>6146</v>
      </c>
      <c r="B31" t="s">
        <v>3398</v>
      </c>
      <c r="C31" t="s">
        <v>733</v>
      </c>
      <c r="D31" t="s">
        <v>437</v>
      </c>
      <c r="E31" t="s">
        <v>737</v>
      </c>
    </row>
    <row r="32" spans="1:5">
      <c r="A32" t="s">
        <v>6415</v>
      </c>
      <c r="B32" t="s">
        <v>4049</v>
      </c>
      <c r="C32" t="s">
        <v>742</v>
      </c>
      <c r="D32" t="s">
        <v>437</v>
      </c>
      <c r="E32" t="s">
        <v>744</v>
      </c>
    </row>
    <row r="33" spans="1:5">
      <c r="A33" t="s">
        <v>6417</v>
      </c>
      <c r="B33" t="s">
        <v>5105</v>
      </c>
      <c r="C33" t="s">
        <v>746</v>
      </c>
      <c r="D33" t="s">
        <v>437</v>
      </c>
      <c r="E33" t="s">
        <v>758</v>
      </c>
    </row>
    <row r="34" spans="1:5">
      <c r="A34" t="s">
        <v>1004</v>
      </c>
      <c r="B34" t="s">
        <v>2260</v>
      </c>
      <c r="C34" t="s">
        <v>759</v>
      </c>
      <c r="D34" t="s">
        <v>437</v>
      </c>
      <c r="E34" t="s">
        <v>765</v>
      </c>
    </row>
    <row r="35" spans="1:5">
      <c r="A35" t="s">
        <v>6418</v>
      </c>
      <c r="B35" t="s">
        <v>4486</v>
      </c>
      <c r="C35" t="s">
        <v>768</v>
      </c>
      <c r="D35" t="s">
        <v>437</v>
      </c>
      <c r="E35" t="s">
        <v>770</v>
      </c>
    </row>
    <row r="36" spans="1:5">
      <c r="A36" t="s">
        <v>159</v>
      </c>
      <c r="B36" t="s">
        <v>5106</v>
      </c>
      <c r="C36" t="s">
        <v>295</v>
      </c>
      <c r="D36" t="s">
        <v>437</v>
      </c>
      <c r="E36" t="s">
        <v>520</v>
      </c>
    </row>
    <row r="37" spans="1:5">
      <c r="A37" t="s">
        <v>687</v>
      </c>
      <c r="B37" t="s">
        <v>1840</v>
      </c>
      <c r="C37" t="s">
        <v>776</v>
      </c>
      <c r="D37" t="s">
        <v>437</v>
      </c>
      <c r="E37" t="s">
        <v>778</v>
      </c>
    </row>
    <row r="38" spans="1:5">
      <c r="A38" t="s">
        <v>2418</v>
      </c>
      <c r="B38" t="s">
        <v>5109</v>
      </c>
      <c r="C38" t="s">
        <v>782</v>
      </c>
      <c r="D38" t="s">
        <v>437</v>
      </c>
      <c r="E38" t="s">
        <v>790</v>
      </c>
    </row>
    <row r="39" spans="1:5">
      <c r="A39" t="s">
        <v>6419</v>
      </c>
      <c r="B39" t="s">
        <v>1933</v>
      </c>
      <c r="C39" t="s">
        <v>801</v>
      </c>
      <c r="D39" t="s">
        <v>437</v>
      </c>
      <c r="E39" t="s">
        <v>803</v>
      </c>
    </row>
    <row r="40" spans="1:5">
      <c r="A40" t="s">
        <v>6420</v>
      </c>
      <c r="B40" t="s">
        <v>5112</v>
      </c>
      <c r="C40" t="s">
        <v>718</v>
      </c>
      <c r="D40" t="s">
        <v>437</v>
      </c>
      <c r="E40" t="s">
        <v>816</v>
      </c>
    </row>
    <row r="41" spans="1:5">
      <c r="A41" t="s">
        <v>6421</v>
      </c>
      <c r="B41" t="s">
        <v>3696</v>
      </c>
      <c r="C41" t="s">
        <v>820</v>
      </c>
      <c r="D41" t="s">
        <v>437</v>
      </c>
      <c r="E41" t="s">
        <v>822</v>
      </c>
    </row>
    <row r="42" spans="1:5">
      <c r="A42" t="s">
        <v>6422</v>
      </c>
      <c r="B42" t="s">
        <v>2322</v>
      </c>
      <c r="C42" t="s">
        <v>824</v>
      </c>
      <c r="D42" t="s">
        <v>437</v>
      </c>
      <c r="E42" t="s">
        <v>544</v>
      </c>
    </row>
    <row r="43" spans="1:5">
      <c r="A43" t="s">
        <v>871</v>
      </c>
      <c r="B43" t="s">
        <v>5114</v>
      </c>
      <c r="C43" t="s">
        <v>827</v>
      </c>
      <c r="D43" t="s">
        <v>437</v>
      </c>
      <c r="E43" t="s">
        <v>833</v>
      </c>
    </row>
    <row r="44" spans="1:5">
      <c r="A44" t="s">
        <v>3370</v>
      </c>
      <c r="B44" t="s">
        <v>5116</v>
      </c>
      <c r="C44" t="s">
        <v>834</v>
      </c>
      <c r="D44" t="s">
        <v>437</v>
      </c>
      <c r="E44" t="s">
        <v>101</v>
      </c>
    </row>
    <row r="45" spans="1:5">
      <c r="A45" t="s">
        <v>6423</v>
      </c>
      <c r="B45" t="s">
        <v>5118</v>
      </c>
      <c r="C45" t="s">
        <v>838</v>
      </c>
      <c r="D45" t="s">
        <v>437</v>
      </c>
      <c r="E45" t="s">
        <v>841</v>
      </c>
    </row>
    <row r="46" spans="1:5">
      <c r="A46" t="s">
        <v>6109</v>
      </c>
      <c r="B46" t="s">
        <v>1335</v>
      </c>
      <c r="C46" t="s">
        <v>842</v>
      </c>
      <c r="D46" t="s">
        <v>437</v>
      </c>
      <c r="E46" t="s">
        <v>847</v>
      </c>
    </row>
    <row r="47" spans="1:5">
      <c r="A47" t="s">
        <v>1037</v>
      </c>
      <c r="B47" t="s">
        <v>4832</v>
      </c>
      <c r="C47" t="s">
        <v>849</v>
      </c>
      <c r="D47" t="s">
        <v>437</v>
      </c>
      <c r="E47" t="s">
        <v>492</v>
      </c>
    </row>
    <row r="48" spans="1:5">
      <c r="A48" t="s">
        <v>6425</v>
      </c>
      <c r="B48" t="s">
        <v>5119</v>
      </c>
      <c r="C48" t="s">
        <v>853</v>
      </c>
      <c r="D48" t="s">
        <v>437</v>
      </c>
      <c r="E48" t="s">
        <v>861</v>
      </c>
    </row>
    <row r="49" spans="1:5">
      <c r="A49" t="s">
        <v>173</v>
      </c>
      <c r="B49" t="s">
        <v>5121</v>
      </c>
      <c r="C49" t="s">
        <v>866</v>
      </c>
      <c r="D49" t="s">
        <v>437</v>
      </c>
      <c r="E49" t="s">
        <v>868</v>
      </c>
    </row>
    <row r="50" spans="1:5">
      <c r="A50" t="s">
        <v>6426</v>
      </c>
      <c r="B50" t="s">
        <v>5125</v>
      </c>
      <c r="C50" t="s">
        <v>692</v>
      </c>
      <c r="D50" t="s">
        <v>437</v>
      </c>
      <c r="E50" t="s">
        <v>872</v>
      </c>
    </row>
    <row r="51" spans="1:5">
      <c r="A51" t="s">
        <v>6427</v>
      </c>
      <c r="B51" t="s">
        <v>4091</v>
      </c>
      <c r="C51" t="s">
        <v>875</v>
      </c>
      <c r="D51" t="s">
        <v>437</v>
      </c>
      <c r="E51" t="s">
        <v>876</v>
      </c>
    </row>
    <row r="52" spans="1:5">
      <c r="A52" t="s">
        <v>6428</v>
      </c>
      <c r="B52" t="s">
        <v>5126</v>
      </c>
      <c r="C52" t="s">
        <v>885</v>
      </c>
      <c r="D52" t="s">
        <v>437</v>
      </c>
      <c r="E52" t="s">
        <v>895</v>
      </c>
    </row>
    <row r="53" spans="1:5">
      <c r="A53" t="s">
        <v>292</v>
      </c>
      <c r="B53" t="s">
        <v>2634</v>
      </c>
      <c r="C53" t="s">
        <v>902</v>
      </c>
      <c r="D53" t="s">
        <v>437</v>
      </c>
      <c r="E53" t="s">
        <v>919</v>
      </c>
    </row>
    <row r="54" spans="1:5">
      <c r="A54" t="s">
        <v>6429</v>
      </c>
      <c r="B54" t="s">
        <v>5128</v>
      </c>
      <c r="C54" t="s">
        <v>932</v>
      </c>
      <c r="D54" t="s">
        <v>437</v>
      </c>
      <c r="E54" t="s">
        <v>934</v>
      </c>
    </row>
    <row r="55" spans="1:5">
      <c r="A55" t="s">
        <v>6431</v>
      </c>
      <c r="B55" t="s">
        <v>5132</v>
      </c>
      <c r="C55" t="s">
        <v>942</v>
      </c>
      <c r="D55" t="s">
        <v>437</v>
      </c>
      <c r="E55" t="s">
        <v>948</v>
      </c>
    </row>
    <row r="56" spans="1:5">
      <c r="A56" t="s">
        <v>6432</v>
      </c>
      <c r="B56" t="s">
        <v>533</v>
      </c>
      <c r="C56" t="s">
        <v>60</v>
      </c>
      <c r="D56" t="s">
        <v>437</v>
      </c>
      <c r="E56" t="s">
        <v>957</v>
      </c>
    </row>
    <row r="57" spans="1:5">
      <c r="A57" t="s">
        <v>6433</v>
      </c>
      <c r="B57" t="s">
        <v>4258</v>
      </c>
      <c r="C57" t="s">
        <v>960</v>
      </c>
      <c r="D57" t="s">
        <v>437</v>
      </c>
      <c r="E57" t="s">
        <v>806</v>
      </c>
    </row>
    <row r="58" spans="1:5">
      <c r="A58" t="s">
        <v>6435</v>
      </c>
      <c r="B58" t="s">
        <v>1169</v>
      </c>
      <c r="C58" t="s">
        <v>969</v>
      </c>
      <c r="D58" t="s">
        <v>437</v>
      </c>
      <c r="E58" t="s">
        <v>983</v>
      </c>
    </row>
    <row r="59" spans="1:5">
      <c r="A59" t="s">
        <v>2548</v>
      </c>
      <c r="B59" t="s">
        <v>5135</v>
      </c>
      <c r="C59" t="s">
        <v>988</v>
      </c>
      <c r="D59" t="s">
        <v>437</v>
      </c>
      <c r="E59" t="s">
        <v>999</v>
      </c>
    </row>
    <row r="60" spans="1:5">
      <c r="A60" t="s">
        <v>6436</v>
      </c>
      <c r="B60" t="s">
        <v>5137</v>
      </c>
      <c r="C60" t="s">
        <v>529</v>
      </c>
      <c r="D60" t="s">
        <v>437</v>
      </c>
      <c r="E60" t="s">
        <v>1006</v>
      </c>
    </row>
    <row r="61" spans="1:5">
      <c r="A61" t="s">
        <v>6437</v>
      </c>
      <c r="B61" t="s">
        <v>2962</v>
      </c>
      <c r="C61" t="s">
        <v>1007</v>
      </c>
      <c r="D61" t="s">
        <v>437</v>
      </c>
      <c r="E61" t="s">
        <v>1010</v>
      </c>
    </row>
    <row r="62" spans="1:5">
      <c r="A62" t="s">
        <v>6438</v>
      </c>
      <c r="B62" t="s">
        <v>5140</v>
      </c>
      <c r="C62" t="s">
        <v>1014</v>
      </c>
      <c r="D62" t="s">
        <v>437</v>
      </c>
      <c r="E62" t="s">
        <v>1019</v>
      </c>
    </row>
    <row r="63" spans="1:5">
      <c r="A63" t="s">
        <v>3108</v>
      </c>
      <c r="B63" t="s">
        <v>350</v>
      </c>
      <c r="C63" t="s">
        <v>1022</v>
      </c>
      <c r="D63" t="s">
        <v>437</v>
      </c>
      <c r="E63" t="s">
        <v>651</v>
      </c>
    </row>
    <row r="64" spans="1:5">
      <c r="A64" t="s">
        <v>2152</v>
      </c>
      <c r="B64" t="s">
        <v>5143</v>
      </c>
      <c r="C64" t="s">
        <v>1023</v>
      </c>
      <c r="D64" t="s">
        <v>437</v>
      </c>
      <c r="E64" t="s">
        <v>1026</v>
      </c>
    </row>
    <row r="65" spans="1:5">
      <c r="A65" t="s">
        <v>5507</v>
      </c>
      <c r="B65" t="s">
        <v>2941</v>
      </c>
      <c r="C65" t="s">
        <v>1034</v>
      </c>
      <c r="D65" t="s">
        <v>437</v>
      </c>
      <c r="E65" t="s">
        <v>532</v>
      </c>
    </row>
    <row r="66" spans="1:5">
      <c r="A66" t="s">
        <v>5449</v>
      </c>
      <c r="B66" t="s">
        <v>1429</v>
      </c>
      <c r="C66" t="s">
        <v>1040</v>
      </c>
      <c r="D66" t="s">
        <v>437</v>
      </c>
      <c r="E66" t="s">
        <v>252</v>
      </c>
    </row>
    <row r="67" spans="1:5">
      <c r="A67" t="s">
        <v>6439</v>
      </c>
      <c r="B67" t="s">
        <v>4653</v>
      </c>
      <c r="C67" t="s">
        <v>307</v>
      </c>
      <c r="D67" t="s">
        <v>437</v>
      </c>
      <c r="E67" t="s">
        <v>814</v>
      </c>
    </row>
    <row r="68" spans="1:5">
      <c r="A68" t="s">
        <v>6440</v>
      </c>
      <c r="B68" t="s">
        <v>4225</v>
      </c>
      <c r="C68" t="s">
        <v>213</v>
      </c>
      <c r="D68" t="s">
        <v>437</v>
      </c>
      <c r="E68" t="s">
        <v>102</v>
      </c>
    </row>
    <row r="69" spans="1:5">
      <c r="A69" t="s">
        <v>6443</v>
      </c>
      <c r="B69" t="s">
        <v>2333</v>
      </c>
      <c r="C69" t="s">
        <v>996</v>
      </c>
      <c r="D69" t="s">
        <v>437</v>
      </c>
      <c r="E69" t="s">
        <v>1042</v>
      </c>
    </row>
    <row r="70" spans="1:5">
      <c r="A70" t="s">
        <v>6445</v>
      </c>
      <c r="B70" t="s">
        <v>2042</v>
      </c>
      <c r="C70" t="s">
        <v>1044</v>
      </c>
      <c r="D70" t="s">
        <v>437</v>
      </c>
      <c r="E70" t="s">
        <v>1047</v>
      </c>
    </row>
    <row r="71" spans="1:5">
      <c r="A71" t="s">
        <v>5961</v>
      </c>
      <c r="B71" t="s">
        <v>5144</v>
      </c>
      <c r="C71" t="s">
        <v>1049</v>
      </c>
      <c r="D71" t="s">
        <v>437</v>
      </c>
      <c r="E71" t="s">
        <v>605</v>
      </c>
    </row>
    <row r="72" spans="1:5">
      <c r="A72" t="s">
        <v>681</v>
      </c>
      <c r="B72" t="s">
        <v>5145</v>
      </c>
      <c r="C72" t="s">
        <v>46</v>
      </c>
      <c r="D72" t="s">
        <v>437</v>
      </c>
      <c r="E72" t="s">
        <v>1052</v>
      </c>
    </row>
    <row r="73" spans="1:5">
      <c r="A73" t="s">
        <v>6446</v>
      </c>
      <c r="B73" t="s">
        <v>5146</v>
      </c>
      <c r="C73" t="s">
        <v>693</v>
      </c>
      <c r="D73" t="s">
        <v>437</v>
      </c>
      <c r="E73" t="s">
        <v>61</v>
      </c>
    </row>
    <row r="74" spans="1:5">
      <c r="A74" t="s">
        <v>3747</v>
      </c>
      <c r="B74" t="s">
        <v>3288</v>
      </c>
      <c r="C74" t="s">
        <v>817</v>
      </c>
      <c r="D74" t="s">
        <v>437</v>
      </c>
      <c r="E74" t="s">
        <v>592</v>
      </c>
    </row>
    <row r="75" spans="1:5">
      <c r="A75" t="s">
        <v>380</v>
      </c>
      <c r="B75" t="s">
        <v>4969</v>
      </c>
      <c r="C75" t="s">
        <v>456</v>
      </c>
      <c r="D75" t="s">
        <v>437</v>
      </c>
      <c r="E75" t="s">
        <v>1059</v>
      </c>
    </row>
    <row r="76" spans="1:5">
      <c r="A76" t="s">
        <v>1181</v>
      </c>
      <c r="B76" t="s">
        <v>2505</v>
      </c>
      <c r="C76" t="s">
        <v>1065</v>
      </c>
      <c r="D76" t="s">
        <v>437</v>
      </c>
      <c r="E76" t="s">
        <v>638</v>
      </c>
    </row>
    <row r="77" spans="1:5">
      <c r="A77" t="s">
        <v>6448</v>
      </c>
      <c r="B77" t="s">
        <v>3728</v>
      </c>
      <c r="C77" t="s">
        <v>95</v>
      </c>
      <c r="D77" t="s">
        <v>437</v>
      </c>
      <c r="E77" t="s">
        <v>279</v>
      </c>
    </row>
    <row r="78" spans="1:5">
      <c r="A78" t="s">
        <v>6449</v>
      </c>
      <c r="B78" t="s">
        <v>4844</v>
      </c>
      <c r="C78" t="s">
        <v>1072</v>
      </c>
      <c r="D78" t="s">
        <v>437</v>
      </c>
      <c r="E78" t="s">
        <v>403</v>
      </c>
    </row>
    <row r="79" spans="1:5">
      <c r="A79" t="s">
        <v>3639</v>
      </c>
      <c r="B79" t="s">
        <v>5147</v>
      </c>
      <c r="C79" t="s">
        <v>167</v>
      </c>
      <c r="D79" t="s">
        <v>437</v>
      </c>
      <c r="E79" t="s">
        <v>1083</v>
      </c>
    </row>
    <row r="80" spans="1:5">
      <c r="A80" t="s">
        <v>6450</v>
      </c>
      <c r="B80" t="s">
        <v>4363</v>
      </c>
      <c r="C80" t="s">
        <v>327</v>
      </c>
      <c r="D80" t="s">
        <v>437</v>
      </c>
      <c r="E80" t="s">
        <v>1090</v>
      </c>
    </row>
    <row r="81" spans="1:5">
      <c r="A81" t="s">
        <v>4370</v>
      </c>
      <c r="B81" t="s">
        <v>5150</v>
      </c>
      <c r="C81" t="s">
        <v>1045</v>
      </c>
      <c r="D81" t="s">
        <v>437</v>
      </c>
      <c r="E81" t="s">
        <v>1101</v>
      </c>
    </row>
    <row r="82" spans="1:5">
      <c r="A82" t="s">
        <v>6451</v>
      </c>
      <c r="B82" t="s">
        <v>4889</v>
      </c>
      <c r="C82" t="s">
        <v>1003</v>
      </c>
      <c r="D82" t="s">
        <v>437</v>
      </c>
      <c r="E82" t="s">
        <v>1108</v>
      </c>
    </row>
    <row r="83" spans="1:5">
      <c r="A83" t="s">
        <v>6453</v>
      </c>
      <c r="B83" t="s">
        <v>287</v>
      </c>
      <c r="C83" t="s">
        <v>86</v>
      </c>
      <c r="D83" t="s">
        <v>437</v>
      </c>
      <c r="E83" t="s">
        <v>1112</v>
      </c>
    </row>
    <row r="84" spans="1:5">
      <c r="A84" t="s">
        <v>5461</v>
      </c>
      <c r="B84" t="s">
        <v>4054</v>
      </c>
      <c r="C84" t="s">
        <v>1119</v>
      </c>
      <c r="D84" t="s">
        <v>437</v>
      </c>
      <c r="E84" t="s">
        <v>1121</v>
      </c>
    </row>
    <row r="85" spans="1:5">
      <c r="A85" t="s">
        <v>6455</v>
      </c>
      <c r="B85" t="s">
        <v>2979</v>
      </c>
      <c r="C85" t="s">
        <v>1115</v>
      </c>
      <c r="D85" t="s">
        <v>437</v>
      </c>
      <c r="E85" t="s">
        <v>1129</v>
      </c>
    </row>
    <row r="86" spans="1:5">
      <c r="A86" t="s">
        <v>1454</v>
      </c>
      <c r="B86" t="s">
        <v>1948</v>
      </c>
      <c r="C86" t="s">
        <v>641</v>
      </c>
      <c r="D86" t="s">
        <v>437</v>
      </c>
      <c r="E86" t="s">
        <v>863</v>
      </c>
    </row>
    <row r="87" spans="1:5">
      <c r="A87" t="s">
        <v>3566</v>
      </c>
      <c r="B87" t="s">
        <v>5151</v>
      </c>
      <c r="C87" t="s">
        <v>535</v>
      </c>
      <c r="D87" t="s">
        <v>437</v>
      </c>
      <c r="E87" t="s">
        <v>1139</v>
      </c>
    </row>
    <row r="88" spans="1:5">
      <c r="A88" t="s">
        <v>4643</v>
      </c>
      <c r="B88" t="s">
        <v>5153</v>
      </c>
      <c r="C88" t="s">
        <v>402</v>
      </c>
      <c r="D88" t="s">
        <v>437</v>
      </c>
      <c r="E88" t="s">
        <v>1146</v>
      </c>
    </row>
    <row r="89" spans="1:5">
      <c r="A89" t="s">
        <v>6456</v>
      </c>
      <c r="B89" t="s">
        <v>5154</v>
      </c>
      <c r="C89" t="s">
        <v>1148</v>
      </c>
      <c r="D89" t="s">
        <v>437</v>
      </c>
      <c r="E89" t="s">
        <v>78</v>
      </c>
    </row>
    <row r="90" spans="1:5">
      <c r="A90" t="s">
        <v>6458</v>
      </c>
      <c r="B90" t="s">
        <v>5157</v>
      </c>
      <c r="C90" t="s">
        <v>748</v>
      </c>
      <c r="D90" t="s">
        <v>437</v>
      </c>
      <c r="E90" t="s">
        <v>1153</v>
      </c>
    </row>
    <row r="91" spans="1:5">
      <c r="A91" t="s">
        <v>3056</v>
      </c>
      <c r="B91" t="s">
        <v>1773</v>
      </c>
      <c r="C91" t="s">
        <v>416</v>
      </c>
      <c r="D91" t="s">
        <v>437</v>
      </c>
      <c r="E91" t="s">
        <v>612</v>
      </c>
    </row>
    <row r="92" spans="1:5">
      <c r="A92" t="s">
        <v>5511</v>
      </c>
      <c r="B92" t="s">
        <v>5158</v>
      </c>
      <c r="C92" t="s">
        <v>784</v>
      </c>
      <c r="D92" t="s">
        <v>437</v>
      </c>
      <c r="E92" t="s">
        <v>688</v>
      </c>
    </row>
    <row r="93" spans="1:5">
      <c r="A93" t="s">
        <v>6460</v>
      </c>
      <c r="B93" t="s">
        <v>5160</v>
      </c>
      <c r="C93" t="s">
        <v>1155</v>
      </c>
      <c r="D93" t="s">
        <v>437</v>
      </c>
      <c r="E93" t="s">
        <v>1161</v>
      </c>
    </row>
    <row r="94" spans="1:5">
      <c r="A94" t="s">
        <v>6462</v>
      </c>
      <c r="B94" t="s">
        <v>5161</v>
      </c>
      <c r="C94" t="s">
        <v>1164</v>
      </c>
      <c r="D94" t="s">
        <v>437</v>
      </c>
      <c r="E94" t="s">
        <v>1166</v>
      </c>
    </row>
    <row r="95" spans="1:5">
      <c r="A95" t="s">
        <v>6463</v>
      </c>
      <c r="B95" t="s">
        <v>232</v>
      </c>
      <c r="C95" t="s">
        <v>1170</v>
      </c>
      <c r="D95" t="s">
        <v>437</v>
      </c>
      <c r="E95" t="s">
        <v>1029</v>
      </c>
    </row>
    <row r="96" spans="1:5">
      <c r="A96" t="s">
        <v>6464</v>
      </c>
      <c r="B96" t="s">
        <v>5165</v>
      </c>
      <c r="C96" t="s">
        <v>1172</v>
      </c>
      <c r="D96" t="s">
        <v>437</v>
      </c>
      <c r="E96" t="s">
        <v>1178</v>
      </c>
    </row>
    <row r="97" spans="1:5">
      <c r="A97" t="s">
        <v>6457</v>
      </c>
      <c r="B97" t="s">
        <v>9</v>
      </c>
      <c r="C97" t="s">
        <v>1187</v>
      </c>
      <c r="D97" t="s">
        <v>437</v>
      </c>
      <c r="E97" t="s">
        <v>156</v>
      </c>
    </row>
    <row r="98" spans="1:5">
      <c r="A98" t="s">
        <v>2009</v>
      </c>
      <c r="B98" t="s">
        <v>5167</v>
      </c>
      <c r="C98" t="s">
        <v>1084</v>
      </c>
      <c r="D98" t="s">
        <v>437</v>
      </c>
      <c r="E98" t="s">
        <v>1024</v>
      </c>
    </row>
    <row r="99" spans="1:5">
      <c r="A99" t="s">
        <v>48</v>
      </c>
      <c r="B99" t="s">
        <v>5168</v>
      </c>
      <c r="C99" t="s">
        <v>1188</v>
      </c>
      <c r="D99" t="s">
        <v>437</v>
      </c>
      <c r="E99" t="s">
        <v>1190</v>
      </c>
    </row>
    <row r="100" spans="1:5">
      <c r="A100" t="s">
        <v>4727</v>
      </c>
      <c r="B100" t="s">
        <v>1463</v>
      </c>
      <c r="C100" t="s">
        <v>321</v>
      </c>
      <c r="D100" t="s">
        <v>437</v>
      </c>
      <c r="E100" t="s">
        <v>1051</v>
      </c>
    </row>
    <row r="101" spans="1:5">
      <c r="A101" t="s">
        <v>5433</v>
      </c>
      <c r="B101" t="s">
        <v>5169</v>
      </c>
      <c r="C101" t="s">
        <v>562</v>
      </c>
      <c r="D101" t="s">
        <v>437</v>
      </c>
      <c r="E101" t="s">
        <v>1192</v>
      </c>
    </row>
    <row r="102" spans="1:5">
      <c r="A102" t="s">
        <v>2698</v>
      </c>
      <c r="B102" t="s">
        <v>2749</v>
      </c>
      <c r="C102" t="s">
        <v>618</v>
      </c>
      <c r="D102" t="s">
        <v>437</v>
      </c>
      <c r="E102" t="s">
        <v>105</v>
      </c>
    </row>
    <row r="103" spans="1:5">
      <c r="A103" t="s">
        <v>3432</v>
      </c>
      <c r="B103" t="s">
        <v>5170</v>
      </c>
      <c r="C103" t="s">
        <v>1193</v>
      </c>
      <c r="D103" t="s">
        <v>437</v>
      </c>
      <c r="E103" t="s">
        <v>927</v>
      </c>
    </row>
    <row r="104" spans="1:5">
      <c r="A104" t="s">
        <v>5994</v>
      </c>
      <c r="B104" t="s">
        <v>1686</v>
      </c>
      <c r="C104" t="s">
        <v>294</v>
      </c>
      <c r="D104" t="s">
        <v>437</v>
      </c>
      <c r="E104" t="s">
        <v>1195</v>
      </c>
    </row>
    <row r="105" spans="1:5">
      <c r="A105" t="s">
        <v>6465</v>
      </c>
      <c r="B105" t="s">
        <v>4281</v>
      </c>
      <c r="C105" t="s">
        <v>128</v>
      </c>
      <c r="D105" t="s">
        <v>437</v>
      </c>
      <c r="E105" t="s">
        <v>1197</v>
      </c>
    </row>
    <row r="106" spans="1:5">
      <c r="A106" t="s">
        <v>6467</v>
      </c>
      <c r="B106" t="s">
        <v>4919</v>
      </c>
      <c r="C106" t="s">
        <v>1200</v>
      </c>
      <c r="D106" t="s">
        <v>437</v>
      </c>
      <c r="E106" t="s">
        <v>604</v>
      </c>
    </row>
    <row r="107" spans="1:5">
      <c r="A107" t="s">
        <v>6468</v>
      </c>
      <c r="B107" t="s">
        <v>5172</v>
      </c>
      <c r="C107" t="s">
        <v>1081</v>
      </c>
      <c r="D107" t="s">
        <v>437</v>
      </c>
      <c r="E107" t="s">
        <v>149</v>
      </c>
    </row>
    <row r="108" spans="1:5">
      <c r="A108" t="s">
        <v>6471</v>
      </c>
      <c r="B108" t="s">
        <v>5173</v>
      </c>
      <c r="C108" t="s">
        <v>1207</v>
      </c>
      <c r="D108" t="s">
        <v>437</v>
      </c>
      <c r="E108" t="s">
        <v>14</v>
      </c>
    </row>
    <row r="109" spans="1:5">
      <c r="A109" t="s">
        <v>474</v>
      </c>
      <c r="B109" t="s">
        <v>1018</v>
      </c>
      <c r="C109" t="s">
        <v>903</v>
      </c>
      <c r="D109" t="s">
        <v>437</v>
      </c>
      <c r="E109" t="s">
        <v>1208</v>
      </c>
    </row>
    <row r="110" spans="1:5">
      <c r="A110" t="s">
        <v>6473</v>
      </c>
      <c r="B110" t="s">
        <v>5176</v>
      </c>
      <c r="C110" t="s">
        <v>4</v>
      </c>
      <c r="D110" t="s">
        <v>437</v>
      </c>
      <c r="E110" t="s">
        <v>135</v>
      </c>
    </row>
    <row r="111" spans="1:5">
      <c r="A111" t="s">
        <v>6474</v>
      </c>
      <c r="B111" t="s">
        <v>4567</v>
      </c>
      <c r="C111" t="s">
        <v>431</v>
      </c>
      <c r="D111" t="s">
        <v>437</v>
      </c>
      <c r="E111" t="s">
        <v>1215</v>
      </c>
    </row>
    <row r="112" spans="1:5">
      <c r="A112" t="s">
        <v>6475</v>
      </c>
      <c r="B112" t="s">
        <v>5178</v>
      </c>
      <c r="C112" t="s">
        <v>1221</v>
      </c>
      <c r="D112" t="s">
        <v>437</v>
      </c>
      <c r="E112" t="s">
        <v>444</v>
      </c>
    </row>
    <row r="113" spans="1:5">
      <c r="A113" t="s">
        <v>1804</v>
      </c>
      <c r="B113" t="s">
        <v>3977</v>
      </c>
      <c r="C113" t="s">
        <v>627</v>
      </c>
      <c r="D113" t="s">
        <v>437</v>
      </c>
      <c r="E113" t="s">
        <v>1092</v>
      </c>
    </row>
    <row r="114" spans="1:5">
      <c r="A114" t="s">
        <v>4475</v>
      </c>
      <c r="B114" t="s">
        <v>1795</v>
      </c>
      <c r="C114" t="s">
        <v>1226</v>
      </c>
      <c r="D114" t="s">
        <v>437</v>
      </c>
      <c r="E114" t="s">
        <v>1177</v>
      </c>
    </row>
    <row r="115" spans="1:5">
      <c r="A115" t="s">
        <v>6476</v>
      </c>
      <c r="B115" t="s">
        <v>2686</v>
      </c>
      <c r="C115" t="s">
        <v>1227</v>
      </c>
      <c r="D115" t="s">
        <v>437</v>
      </c>
      <c r="E115" t="s">
        <v>482</v>
      </c>
    </row>
    <row r="116" spans="1:5">
      <c r="A116" t="s">
        <v>3656</v>
      </c>
      <c r="B116" t="s">
        <v>2684</v>
      </c>
      <c r="C116" t="s">
        <v>1229</v>
      </c>
      <c r="D116" t="s">
        <v>437</v>
      </c>
      <c r="E116" t="s">
        <v>145</v>
      </c>
    </row>
    <row r="117" spans="1:5">
      <c r="A117" t="s">
        <v>1322</v>
      </c>
      <c r="B117" t="s">
        <v>5179</v>
      </c>
      <c r="C117" t="s">
        <v>1231</v>
      </c>
      <c r="D117" t="s">
        <v>437</v>
      </c>
      <c r="E117" t="s">
        <v>1236</v>
      </c>
    </row>
    <row r="118" spans="1:5">
      <c r="A118" t="s">
        <v>6478</v>
      </c>
      <c r="B118" t="s">
        <v>839</v>
      </c>
      <c r="C118" t="s">
        <v>1247</v>
      </c>
      <c r="D118" t="s">
        <v>437</v>
      </c>
      <c r="E118" t="s">
        <v>1252</v>
      </c>
    </row>
    <row r="119" spans="1:5">
      <c r="A119" t="s">
        <v>6479</v>
      </c>
      <c r="B119" t="s">
        <v>5181</v>
      </c>
      <c r="C119" t="s">
        <v>1255</v>
      </c>
      <c r="D119" t="s">
        <v>437</v>
      </c>
      <c r="E119" t="s">
        <v>1257</v>
      </c>
    </row>
    <row r="120" spans="1:5">
      <c r="A120" t="s">
        <v>6480</v>
      </c>
      <c r="B120" t="s">
        <v>5182</v>
      </c>
      <c r="C120" t="s">
        <v>1259</v>
      </c>
      <c r="D120" t="s">
        <v>437</v>
      </c>
      <c r="E120" t="s">
        <v>1266</v>
      </c>
    </row>
    <row r="121" spans="1:5">
      <c r="A121" t="s">
        <v>6481</v>
      </c>
      <c r="B121" t="s">
        <v>183</v>
      </c>
      <c r="C121" t="s">
        <v>1270</v>
      </c>
      <c r="D121" t="s">
        <v>437</v>
      </c>
      <c r="E121" t="s">
        <v>274</v>
      </c>
    </row>
    <row r="122" spans="1:5">
      <c r="A122" t="s">
        <v>5471</v>
      </c>
      <c r="B122" t="s">
        <v>5079</v>
      </c>
      <c r="C122" t="s">
        <v>1274</v>
      </c>
      <c r="D122" t="s">
        <v>437</v>
      </c>
      <c r="E122" t="s">
        <v>1279</v>
      </c>
    </row>
    <row r="123" spans="1:5">
      <c r="A123" t="s">
        <v>3743</v>
      </c>
      <c r="B123" t="s">
        <v>5183</v>
      </c>
      <c r="C123" t="s">
        <v>1282</v>
      </c>
      <c r="D123" t="s">
        <v>437</v>
      </c>
      <c r="E123" t="s">
        <v>1220</v>
      </c>
    </row>
    <row r="124" spans="1:5">
      <c r="A124" t="s">
        <v>1914</v>
      </c>
      <c r="B124" t="s">
        <v>5184</v>
      </c>
      <c r="C124" t="s">
        <v>1285</v>
      </c>
      <c r="D124" t="s">
        <v>437</v>
      </c>
      <c r="E124" t="s">
        <v>1251</v>
      </c>
    </row>
    <row r="125" spans="1:5">
      <c r="A125" t="s">
        <v>5419</v>
      </c>
      <c r="B125" t="s">
        <v>1769</v>
      </c>
      <c r="C125" t="s">
        <v>1295</v>
      </c>
      <c r="D125" t="s">
        <v>437</v>
      </c>
      <c r="E125" t="s">
        <v>211</v>
      </c>
    </row>
    <row r="126" spans="1:5">
      <c r="A126" t="s">
        <v>6482</v>
      </c>
      <c r="B126" t="s">
        <v>1055</v>
      </c>
      <c r="C126" t="s">
        <v>1041</v>
      </c>
      <c r="D126" t="s">
        <v>437</v>
      </c>
      <c r="E126" t="s">
        <v>1299</v>
      </c>
    </row>
    <row r="127" spans="1:5">
      <c r="A127" t="s">
        <v>6483</v>
      </c>
      <c r="B127" t="s">
        <v>5186</v>
      </c>
      <c r="C127" t="s">
        <v>1304</v>
      </c>
      <c r="D127" t="s">
        <v>437</v>
      </c>
      <c r="E127" t="s">
        <v>1309</v>
      </c>
    </row>
    <row r="128" spans="1:5">
      <c r="A128" t="s">
        <v>2534</v>
      </c>
      <c r="B128" t="s">
        <v>4034</v>
      </c>
      <c r="C128" t="s">
        <v>954</v>
      </c>
      <c r="D128" t="s">
        <v>437</v>
      </c>
      <c r="E128" t="s">
        <v>1277</v>
      </c>
    </row>
    <row r="129" spans="1:5">
      <c r="A129" t="s">
        <v>496</v>
      </c>
      <c r="B129" t="s">
        <v>2157</v>
      </c>
      <c r="C129" t="s">
        <v>1313</v>
      </c>
      <c r="D129" t="s">
        <v>437</v>
      </c>
      <c r="E129" t="s">
        <v>1319</v>
      </c>
    </row>
    <row r="130" spans="1:5">
      <c r="A130" t="s">
        <v>6484</v>
      </c>
      <c r="B130" t="s">
        <v>1222</v>
      </c>
      <c r="C130" t="s">
        <v>1321</v>
      </c>
      <c r="D130" t="s">
        <v>437</v>
      </c>
      <c r="E130" t="s">
        <v>376</v>
      </c>
    </row>
    <row r="131" spans="1:5">
      <c r="A131" t="s">
        <v>3766</v>
      </c>
      <c r="B131" t="s">
        <v>201</v>
      </c>
      <c r="C131" t="s">
        <v>1327</v>
      </c>
      <c r="D131" t="s">
        <v>437</v>
      </c>
      <c r="E131" t="s">
        <v>1106</v>
      </c>
    </row>
    <row r="132" spans="1:5">
      <c r="A132" t="s">
        <v>6485</v>
      </c>
      <c r="B132" t="s">
        <v>5190</v>
      </c>
      <c r="C132" t="s">
        <v>353</v>
      </c>
      <c r="D132" t="s">
        <v>437</v>
      </c>
      <c r="E132" t="s">
        <v>1329</v>
      </c>
    </row>
    <row r="133" spans="1:5">
      <c r="A133" t="s">
        <v>6486</v>
      </c>
      <c r="B133" t="s">
        <v>4552</v>
      </c>
      <c r="C133" t="s">
        <v>1331</v>
      </c>
      <c r="D133" t="s">
        <v>437</v>
      </c>
      <c r="E133" t="s">
        <v>382</v>
      </c>
    </row>
    <row r="134" spans="1:5">
      <c r="A134" t="s">
        <v>4249</v>
      </c>
      <c r="B134" t="s">
        <v>2671</v>
      </c>
      <c r="C134" t="s">
        <v>1058</v>
      </c>
      <c r="D134" t="s">
        <v>437</v>
      </c>
      <c r="E134" t="s">
        <v>1069</v>
      </c>
    </row>
    <row r="135" spans="1:5">
      <c r="A135" t="s">
        <v>6487</v>
      </c>
      <c r="B135" t="s">
        <v>3292</v>
      </c>
      <c r="C135" t="s">
        <v>630</v>
      </c>
      <c r="D135" t="s">
        <v>437</v>
      </c>
      <c r="E135" t="s">
        <v>1333</v>
      </c>
    </row>
    <row r="136" spans="1:5">
      <c r="A136" t="s">
        <v>6488</v>
      </c>
      <c r="B136" t="s">
        <v>4340</v>
      </c>
      <c r="C136" t="s">
        <v>107</v>
      </c>
      <c r="D136" t="s">
        <v>437</v>
      </c>
      <c r="E136" t="s">
        <v>1334</v>
      </c>
    </row>
    <row r="137" spans="1:5">
      <c r="A137" t="s">
        <v>6054</v>
      </c>
      <c r="B137" t="s">
        <v>5191</v>
      </c>
      <c r="C137" t="s">
        <v>1337</v>
      </c>
      <c r="D137" t="s">
        <v>437</v>
      </c>
      <c r="E137" t="s">
        <v>732</v>
      </c>
    </row>
    <row r="138" spans="1:5">
      <c r="A138" t="s">
        <v>6490</v>
      </c>
      <c r="B138" t="s">
        <v>5192</v>
      </c>
      <c r="C138" t="s">
        <v>1338</v>
      </c>
      <c r="D138" t="s">
        <v>437</v>
      </c>
      <c r="E138" t="s">
        <v>330</v>
      </c>
    </row>
    <row r="139" spans="1:5">
      <c r="A139" t="s">
        <v>1360</v>
      </c>
      <c r="B139" t="s">
        <v>5194</v>
      </c>
      <c r="C139" t="s">
        <v>1343</v>
      </c>
      <c r="D139" t="s">
        <v>437</v>
      </c>
      <c r="E139" t="s">
        <v>1314</v>
      </c>
    </row>
    <row r="140" spans="1:5">
      <c r="A140" t="s">
        <v>2753</v>
      </c>
      <c r="B140" t="s">
        <v>5195</v>
      </c>
      <c r="C140" t="s">
        <v>1346</v>
      </c>
      <c r="D140" t="s">
        <v>437</v>
      </c>
      <c r="E140" t="s">
        <v>738</v>
      </c>
    </row>
    <row r="141" spans="1:5">
      <c r="A141" t="s">
        <v>6491</v>
      </c>
      <c r="B141" t="s">
        <v>2887</v>
      </c>
      <c r="C141" t="s">
        <v>184</v>
      </c>
      <c r="D141" t="s">
        <v>437</v>
      </c>
      <c r="E141" t="s">
        <v>1349</v>
      </c>
    </row>
    <row r="142" spans="1:5">
      <c r="A142" t="s">
        <v>5342</v>
      </c>
      <c r="B142" t="s">
        <v>5148</v>
      </c>
      <c r="C142" t="s">
        <v>1356</v>
      </c>
      <c r="D142" t="s">
        <v>437</v>
      </c>
      <c r="E142" t="s">
        <v>805</v>
      </c>
    </row>
    <row r="143" spans="1:5">
      <c r="A143" t="s">
        <v>6492</v>
      </c>
      <c r="B143" t="s">
        <v>2848</v>
      </c>
      <c r="C143" t="s">
        <v>83</v>
      </c>
      <c r="D143" t="s">
        <v>437</v>
      </c>
      <c r="E143" t="s">
        <v>1158</v>
      </c>
    </row>
    <row r="144" spans="1:5">
      <c r="A144" t="s">
        <v>6493</v>
      </c>
      <c r="B144" t="s">
        <v>4910</v>
      </c>
      <c r="C144" t="s">
        <v>1140</v>
      </c>
      <c r="D144" t="s">
        <v>437</v>
      </c>
      <c r="E144" t="s">
        <v>1365</v>
      </c>
    </row>
    <row r="145" spans="1:5">
      <c r="A145" t="s">
        <v>2541</v>
      </c>
      <c r="B145" t="s">
        <v>1543</v>
      </c>
      <c r="C145" t="s">
        <v>1211</v>
      </c>
      <c r="D145" t="s">
        <v>437</v>
      </c>
      <c r="E145" t="s">
        <v>1371</v>
      </c>
    </row>
    <row r="146" spans="1:5">
      <c r="A146" t="s">
        <v>6494</v>
      </c>
      <c r="B146" t="s">
        <v>5197</v>
      </c>
      <c r="C146" t="s">
        <v>1376</v>
      </c>
      <c r="D146" t="s">
        <v>437</v>
      </c>
      <c r="E146" t="s">
        <v>1378</v>
      </c>
    </row>
    <row r="147" spans="1:5">
      <c r="A147" t="s">
        <v>5709</v>
      </c>
      <c r="B147" t="s">
        <v>2474</v>
      </c>
      <c r="C147" t="s">
        <v>1382</v>
      </c>
      <c r="D147" t="s">
        <v>437</v>
      </c>
      <c r="E147" t="s">
        <v>1183</v>
      </c>
    </row>
    <row r="148" spans="1:5">
      <c r="A148" t="s">
        <v>6495</v>
      </c>
      <c r="B148" t="s">
        <v>5199</v>
      </c>
      <c r="C148" t="s">
        <v>994</v>
      </c>
      <c r="D148" t="s">
        <v>437</v>
      </c>
      <c r="E148" t="s">
        <v>1289</v>
      </c>
    </row>
    <row r="149" spans="1:5">
      <c r="A149" t="s">
        <v>4431</v>
      </c>
      <c r="B149" t="s">
        <v>3906</v>
      </c>
      <c r="C149" t="s">
        <v>1383</v>
      </c>
      <c r="D149" t="s">
        <v>437</v>
      </c>
      <c r="E149" t="s">
        <v>1392</v>
      </c>
    </row>
    <row r="150" spans="1:5">
      <c r="A150" t="s">
        <v>2697</v>
      </c>
      <c r="B150" t="s">
        <v>5200</v>
      </c>
      <c r="C150" t="s">
        <v>1405</v>
      </c>
      <c r="D150" t="s">
        <v>437</v>
      </c>
      <c r="E150" t="s">
        <v>614</v>
      </c>
    </row>
    <row r="151" spans="1:5">
      <c r="A151" t="s">
        <v>3272</v>
      </c>
      <c r="B151" t="s">
        <v>5201</v>
      </c>
      <c r="C151" t="s">
        <v>1381</v>
      </c>
      <c r="D151" t="s">
        <v>437</v>
      </c>
      <c r="E151" t="s">
        <v>259</v>
      </c>
    </row>
    <row r="152" spans="1:5">
      <c r="A152" t="s">
        <v>6496</v>
      </c>
      <c r="B152" t="s">
        <v>3679</v>
      </c>
      <c r="C152" t="s">
        <v>880</v>
      </c>
      <c r="D152" t="s">
        <v>437</v>
      </c>
      <c r="E152" t="s">
        <v>1413</v>
      </c>
    </row>
    <row r="153" spans="1:5">
      <c r="A153" t="s">
        <v>650</v>
      </c>
      <c r="B153" t="s">
        <v>5205</v>
      </c>
      <c r="C153" t="s">
        <v>54</v>
      </c>
      <c r="D153" t="s">
        <v>437</v>
      </c>
      <c r="E153" t="s">
        <v>1326</v>
      </c>
    </row>
    <row r="154" spans="1:5">
      <c r="A154" t="s">
        <v>77</v>
      </c>
      <c r="B154" t="s">
        <v>3710</v>
      </c>
      <c r="C154" t="s">
        <v>155</v>
      </c>
      <c r="D154" t="s">
        <v>437</v>
      </c>
      <c r="E154" t="s">
        <v>950</v>
      </c>
    </row>
    <row r="155" spans="1:5">
      <c r="A155" t="s">
        <v>5830</v>
      </c>
      <c r="B155" t="s">
        <v>1607</v>
      </c>
      <c r="C155" t="s">
        <v>1422</v>
      </c>
      <c r="D155" t="s">
        <v>437</v>
      </c>
      <c r="E155" t="s">
        <v>1424</v>
      </c>
    </row>
    <row r="156" spans="1:5">
      <c r="A156" t="s">
        <v>6498</v>
      </c>
      <c r="B156" t="s">
        <v>5207</v>
      </c>
      <c r="C156" t="s">
        <v>1432</v>
      </c>
      <c r="D156" t="s">
        <v>437</v>
      </c>
      <c r="E156" t="s">
        <v>269</v>
      </c>
    </row>
    <row r="157" spans="1:5">
      <c r="A157" t="s">
        <v>6499</v>
      </c>
      <c r="B157" t="s">
        <v>4745</v>
      </c>
      <c r="C157" t="s">
        <v>1434</v>
      </c>
      <c r="D157" t="s">
        <v>437</v>
      </c>
      <c r="E157" t="s">
        <v>1435</v>
      </c>
    </row>
    <row r="158" spans="1:5">
      <c r="A158" t="s">
        <v>3417</v>
      </c>
      <c r="B158" t="s">
        <v>4961</v>
      </c>
      <c r="C158" t="s">
        <v>240</v>
      </c>
      <c r="D158" t="s">
        <v>437</v>
      </c>
      <c r="E158" t="s">
        <v>713</v>
      </c>
    </row>
    <row r="159" spans="1:5">
      <c r="A159" t="s">
        <v>6125</v>
      </c>
      <c r="B159" t="s">
        <v>2431</v>
      </c>
      <c r="C159" t="s">
        <v>514</v>
      </c>
      <c r="D159" t="s">
        <v>437</v>
      </c>
      <c r="E159" t="s">
        <v>1438</v>
      </c>
    </row>
    <row r="160" spans="1:5">
      <c r="A160" t="s">
        <v>6500</v>
      </c>
      <c r="B160" t="s">
        <v>869</v>
      </c>
      <c r="C160" t="s">
        <v>916</v>
      </c>
      <c r="D160" t="s">
        <v>437</v>
      </c>
      <c r="E160" t="s">
        <v>1441</v>
      </c>
    </row>
    <row r="161" spans="1:5">
      <c r="A161" t="s">
        <v>6501</v>
      </c>
      <c r="B161" t="s">
        <v>4474</v>
      </c>
      <c r="C161" t="s">
        <v>1204</v>
      </c>
      <c r="D161" t="s">
        <v>437</v>
      </c>
      <c r="E161" t="s">
        <v>1443</v>
      </c>
    </row>
    <row r="162" spans="1:5">
      <c r="A162" t="s">
        <v>5152</v>
      </c>
      <c r="B162" t="s">
        <v>2665</v>
      </c>
      <c r="C162" t="s">
        <v>1135</v>
      </c>
      <c r="D162" t="s">
        <v>437</v>
      </c>
      <c r="E162" t="s">
        <v>525</v>
      </c>
    </row>
    <row r="163" spans="1:5">
      <c r="A163" t="s">
        <v>2568</v>
      </c>
      <c r="B163" t="s">
        <v>2261</v>
      </c>
      <c r="C163" t="s">
        <v>1271</v>
      </c>
      <c r="D163" t="s">
        <v>437</v>
      </c>
      <c r="E163" t="s">
        <v>1447</v>
      </c>
    </row>
    <row r="164" spans="1:5">
      <c r="A164" t="s">
        <v>6503</v>
      </c>
      <c r="B164" t="s">
        <v>5209</v>
      </c>
      <c r="C164" t="s">
        <v>1038</v>
      </c>
      <c r="D164" t="s">
        <v>437</v>
      </c>
      <c r="E164" t="s">
        <v>1450</v>
      </c>
    </row>
    <row r="165" spans="1:5">
      <c r="A165" t="s">
        <v>2097</v>
      </c>
      <c r="B165" t="s">
        <v>5212</v>
      </c>
      <c r="C165" t="s">
        <v>1281</v>
      </c>
      <c r="D165" t="s">
        <v>437</v>
      </c>
      <c r="E165" t="s">
        <v>1159</v>
      </c>
    </row>
    <row r="166" spans="1:5">
      <c r="A166" t="s">
        <v>1234</v>
      </c>
      <c r="B166" t="s">
        <v>3271</v>
      </c>
      <c r="C166" t="s">
        <v>497</v>
      </c>
      <c r="D166" t="s">
        <v>437</v>
      </c>
      <c r="E166" t="s">
        <v>1451</v>
      </c>
    </row>
    <row r="167" spans="1:5">
      <c r="A167" t="s">
        <v>5308</v>
      </c>
      <c r="B167" t="s">
        <v>3113</v>
      </c>
      <c r="C167" t="s">
        <v>352</v>
      </c>
      <c r="D167" t="s">
        <v>437</v>
      </c>
      <c r="E167" t="s">
        <v>1355</v>
      </c>
    </row>
    <row r="168" spans="1:5">
      <c r="A168" t="s">
        <v>6504</v>
      </c>
      <c r="B168" t="s">
        <v>3888</v>
      </c>
      <c r="C168" t="s">
        <v>974</v>
      </c>
      <c r="D168" t="s">
        <v>437</v>
      </c>
      <c r="E168" t="s">
        <v>354</v>
      </c>
    </row>
    <row r="169" spans="1:5">
      <c r="A169" t="s">
        <v>6505</v>
      </c>
      <c r="B169" t="s">
        <v>5063</v>
      </c>
      <c r="C169" t="s">
        <v>3</v>
      </c>
      <c r="D169" t="s">
        <v>437</v>
      </c>
      <c r="E169" t="s">
        <v>450</v>
      </c>
    </row>
    <row r="170" spans="1:5">
      <c r="A170" t="s">
        <v>2057</v>
      </c>
      <c r="B170" t="s">
        <v>5213</v>
      </c>
      <c r="C170" t="s">
        <v>906</v>
      </c>
      <c r="D170" t="s">
        <v>437</v>
      </c>
      <c r="E170" t="s">
        <v>1453</v>
      </c>
    </row>
    <row r="171" spans="1:5">
      <c r="A171" t="s">
        <v>389</v>
      </c>
      <c r="B171" t="s">
        <v>5214</v>
      </c>
      <c r="C171" t="s">
        <v>1456</v>
      </c>
      <c r="D171" t="s">
        <v>437</v>
      </c>
      <c r="E171" t="s">
        <v>1462</v>
      </c>
    </row>
    <row r="172" spans="1:5">
      <c r="A172" t="s">
        <v>6506</v>
      </c>
      <c r="B172" t="s">
        <v>4644</v>
      </c>
      <c r="C172" t="s">
        <v>1466</v>
      </c>
      <c r="D172" t="s">
        <v>437</v>
      </c>
      <c r="E172" t="s">
        <v>1471</v>
      </c>
    </row>
    <row r="173" spans="1:5">
      <c r="A173" t="s">
        <v>6507</v>
      </c>
      <c r="B173" t="s">
        <v>5215</v>
      </c>
      <c r="C173" t="s">
        <v>346</v>
      </c>
      <c r="D173" t="s">
        <v>437</v>
      </c>
      <c r="E173" t="s">
        <v>1472</v>
      </c>
    </row>
    <row r="174" spans="1:5">
      <c r="A174" t="s">
        <v>6508</v>
      </c>
      <c r="B174" t="s">
        <v>3420</v>
      </c>
      <c r="C174" t="s">
        <v>985</v>
      </c>
      <c r="D174" t="s">
        <v>437</v>
      </c>
      <c r="E174" t="s">
        <v>1476</v>
      </c>
    </row>
    <row r="175" spans="1:5">
      <c r="A175" t="s">
        <v>6509</v>
      </c>
      <c r="B175" t="s">
        <v>5216</v>
      </c>
      <c r="C175" t="s">
        <v>1482</v>
      </c>
      <c r="D175" t="s">
        <v>437</v>
      </c>
      <c r="E175" t="s">
        <v>1483</v>
      </c>
    </row>
    <row r="176" spans="1:5">
      <c r="A176" t="s">
        <v>5432</v>
      </c>
      <c r="B176" t="s">
        <v>4721</v>
      </c>
      <c r="C176" t="s">
        <v>755</v>
      </c>
      <c r="D176" t="s">
        <v>437</v>
      </c>
      <c r="E176" t="s">
        <v>1484</v>
      </c>
    </row>
    <row r="177" spans="1:5">
      <c r="A177" t="s">
        <v>6510</v>
      </c>
      <c r="B177" t="s">
        <v>427</v>
      </c>
      <c r="C177" t="s">
        <v>25</v>
      </c>
      <c r="D177" t="s">
        <v>437</v>
      </c>
      <c r="E177" t="s">
        <v>373</v>
      </c>
    </row>
    <row r="178" spans="1:5">
      <c r="A178" t="s">
        <v>3274</v>
      </c>
      <c r="B178" t="s">
        <v>5217</v>
      </c>
      <c r="C178" t="s">
        <v>1397</v>
      </c>
      <c r="D178" t="s">
        <v>437</v>
      </c>
      <c r="E178" t="s">
        <v>6337</v>
      </c>
    </row>
    <row r="179" spans="1:5">
      <c r="A179" t="s">
        <v>244</v>
      </c>
      <c r="B179" t="s">
        <v>65</v>
      </c>
      <c r="C179" t="s">
        <v>1487</v>
      </c>
      <c r="D179" t="s">
        <v>437</v>
      </c>
      <c r="E179" t="s">
        <v>1235</v>
      </c>
    </row>
    <row r="180" spans="1:5">
      <c r="A180" t="s">
        <v>6511</v>
      </c>
      <c r="B180" t="s">
        <v>4691</v>
      </c>
      <c r="C180" t="s">
        <v>1492</v>
      </c>
      <c r="D180" t="s">
        <v>437</v>
      </c>
      <c r="E180" t="s">
        <v>1493</v>
      </c>
    </row>
    <row r="181" spans="1:5">
      <c r="A181" t="s">
        <v>3539</v>
      </c>
      <c r="B181" t="s">
        <v>5219</v>
      </c>
      <c r="C181" t="s">
        <v>580</v>
      </c>
      <c r="D181" t="s">
        <v>437</v>
      </c>
      <c r="E181" t="s">
        <v>1415</v>
      </c>
    </row>
    <row r="182" spans="1:5">
      <c r="A182" t="s">
        <v>1497</v>
      </c>
      <c r="B182" t="s">
        <v>5271</v>
      </c>
      <c r="C182" t="s">
        <v>747</v>
      </c>
      <c r="D182" t="s">
        <v>1497</v>
      </c>
    </row>
    <row r="183" spans="1:5">
      <c r="A183" t="s">
        <v>6248</v>
      </c>
      <c r="B183" t="s">
        <v>1001</v>
      </c>
      <c r="C183" t="s">
        <v>133</v>
      </c>
      <c r="D183" t="s">
        <v>1497</v>
      </c>
      <c r="E183" t="s">
        <v>1506</v>
      </c>
    </row>
    <row r="184" spans="1:5">
      <c r="A184" t="s">
        <v>6512</v>
      </c>
      <c r="B184" t="s">
        <v>5220</v>
      </c>
      <c r="C184" t="s">
        <v>394</v>
      </c>
      <c r="D184" t="s">
        <v>1497</v>
      </c>
      <c r="E184" t="s">
        <v>1512</v>
      </c>
    </row>
    <row r="185" spans="1:5">
      <c r="A185" t="s">
        <v>6513</v>
      </c>
      <c r="B185" t="s">
        <v>5221</v>
      </c>
      <c r="C185" t="s">
        <v>1528</v>
      </c>
      <c r="D185" t="s">
        <v>1497</v>
      </c>
      <c r="E185" t="s">
        <v>1534</v>
      </c>
    </row>
    <row r="186" spans="1:5">
      <c r="A186" t="s">
        <v>2573</v>
      </c>
      <c r="B186" t="s">
        <v>5174</v>
      </c>
      <c r="C186" t="s">
        <v>222</v>
      </c>
      <c r="D186" t="s">
        <v>1497</v>
      </c>
      <c r="E186" t="s">
        <v>1515</v>
      </c>
    </row>
    <row r="187" spans="1:5">
      <c r="A187" t="s">
        <v>2676</v>
      </c>
      <c r="B187" t="s">
        <v>1411</v>
      </c>
      <c r="C187" t="s">
        <v>1536</v>
      </c>
      <c r="D187" t="s">
        <v>1497</v>
      </c>
      <c r="E187" t="s">
        <v>1538</v>
      </c>
    </row>
    <row r="188" spans="1:5">
      <c r="A188" t="s">
        <v>815</v>
      </c>
      <c r="B188" t="s">
        <v>1057</v>
      </c>
      <c r="C188" t="s">
        <v>1545</v>
      </c>
      <c r="D188" t="s">
        <v>1497</v>
      </c>
      <c r="E188" t="s">
        <v>226</v>
      </c>
    </row>
    <row r="189" spans="1:5">
      <c r="A189" t="s">
        <v>3555</v>
      </c>
      <c r="B189" t="s">
        <v>3407</v>
      </c>
      <c r="C189" t="s">
        <v>468</v>
      </c>
      <c r="D189" t="s">
        <v>1497</v>
      </c>
      <c r="E189" t="s">
        <v>1173</v>
      </c>
    </row>
    <row r="190" spans="1:5">
      <c r="A190" t="s">
        <v>5208</v>
      </c>
      <c r="B190" t="s">
        <v>5222</v>
      </c>
      <c r="C190" t="s">
        <v>678</v>
      </c>
      <c r="D190" t="s">
        <v>1497</v>
      </c>
      <c r="E190" t="s">
        <v>810</v>
      </c>
    </row>
    <row r="191" spans="1:5">
      <c r="A191" t="s">
        <v>6514</v>
      </c>
      <c r="B191" t="s">
        <v>5077</v>
      </c>
      <c r="C191" t="s">
        <v>286</v>
      </c>
      <c r="D191" t="s">
        <v>1497</v>
      </c>
      <c r="E191" t="s">
        <v>1548</v>
      </c>
    </row>
    <row r="192" spans="1:5">
      <c r="A192" t="s">
        <v>6515</v>
      </c>
      <c r="B192" t="s">
        <v>4639</v>
      </c>
      <c r="C192" t="s">
        <v>867</v>
      </c>
      <c r="D192" t="s">
        <v>1497</v>
      </c>
      <c r="E192" t="s">
        <v>1513</v>
      </c>
    </row>
    <row r="193" spans="1:5">
      <c r="A193" t="s">
        <v>143</v>
      </c>
      <c r="B193" t="s">
        <v>3240</v>
      </c>
      <c r="C193" t="s">
        <v>1550</v>
      </c>
      <c r="D193" t="s">
        <v>1497</v>
      </c>
      <c r="E193" t="s">
        <v>683</v>
      </c>
    </row>
    <row r="194" spans="1:5">
      <c r="A194" t="s">
        <v>780</v>
      </c>
      <c r="B194" t="s">
        <v>1341</v>
      </c>
      <c r="C194" t="s">
        <v>31</v>
      </c>
      <c r="D194" t="s">
        <v>1497</v>
      </c>
      <c r="E194" t="s">
        <v>859</v>
      </c>
    </row>
    <row r="195" spans="1:5">
      <c r="A195" t="s">
        <v>6516</v>
      </c>
      <c r="B195" t="s">
        <v>5223</v>
      </c>
      <c r="C195" t="s">
        <v>1551</v>
      </c>
      <c r="D195" t="s">
        <v>1497</v>
      </c>
      <c r="E195" t="s">
        <v>587</v>
      </c>
    </row>
    <row r="196" spans="1:5">
      <c r="A196" t="s">
        <v>6517</v>
      </c>
      <c r="B196" t="s">
        <v>5053</v>
      </c>
      <c r="C196" t="s">
        <v>1127</v>
      </c>
      <c r="D196" t="s">
        <v>1497</v>
      </c>
      <c r="E196" t="s">
        <v>1557</v>
      </c>
    </row>
    <row r="197" spans="1:5">
      <c r="A197" t="s">
        <v>6519</v>
      </c>
      <c r="B197" t="s">
        <v>5180</v>
      </c>
      <c r="C197" t="s">
        <v>237</v>
      </c>
      <c r="D197" t="s">
        <v>1497</v>
      </c>
      <c r="E197" t="s">
        <v>1563</v>
      </c>
    </row>
    <row r="198" spans="1:5">
      <c r="A198" t="s">
        <v>4190</v>
      </c>
      <c r="B198" t="s">
        <v>5162</v>
      </c>
      <c r="C198" t="s">
        <v>1062</v>
      </c>
      <c r="D198" t="s">
        <v>1497</v>
      </c>
      <c r="E198" t="s">
        <v>883</v>
      </c>
    </row>
    <row r="199" spans="1:5">
      <c r="A199" t="s">
        <v>119</v>
      </c>
      <c r="B199" t="s">
        <v>5224</v>
      </c>
      <c r="C199" t="s">
        <v>1564</v>
      </c>
      <c r="D199" t="s">
        <v>1497</v>
      </c>
      <c r="E199" t="s">
        <v>1576</v>
      </c>
    </row>
    <row r="200" spans="1:5">
      <c r="A200" t="s">
        <v>6521</v>
      </c>
      <c r="B200" t="s">
        <v>5225</v>
      </c>
      <c r="C200" t="s">
        <v>1578</v>
      </c>
      <c r="D200" t="s">
        <v>1497</v>
      </c>
      <c r="E200" t="s">
        <v>1502</v>
      </c>
    </row>
    <row r="201" spans="1:5">
      <c r="A201" t="s">
        <v>2003</v>
      </c>
      <c r="B201" t="s">
        <v>4867</v>
      </c>
      <c r="C201" t="s">
        <v>1301</v>
      </c>
      <c r="D201" t="s">
        <v>1497</v>
      </c>
      <c r="E201" t="s">
        <v>1125</v>
      </c>
    </row>
    <row r="202" spans="1:5">
      <c r="A202" t="s">
        <v>4986</v>
      </c>
      <c r="B202" t="s">
        <v>3249</v>
      </c>
      <c r="C202" t="s">
        <v>1583</v>
      </c>
      <c r="D202" t="s">
        <v>1497</v>
      </c>
      <c r="E202" t="s">
        <v>1364</v>
      </c>
    </row>
    <row r="203" spans="1:5">
      <c r="A203" t="s">
        <v>6522</v>
      </c>
      <c r="B203" t="s">
        <v>5226</v>
      </c>
      <c r="C203" t="s">
        <v>1473</v>
      </c>
      <c r="D203" t="s">
        <v>1497</v>
      </c>
      <c r="E203" t="s">
        <v>1584</v>
      </c>
    </row>
    <row r="204" spans="1:5">
      <c r="A204" t="s">
        <v>5124</v>
      </c>
      <c r="B204" t="s">
        <v>763</v>
      </c>
      <c r="C204" t="s">
        <v>1496</v>
      </c>
      <c r="D204" t="s">
        <v>1497</v>
      </c>
      <c r="E204" t="s">
        <v>75</v>
      </c>
    </row>
    <row r="205" spans="1:5">
      <c r="A205" t="s">
        <v>6523</v>
      </c>
      <c r="B205" t="s">
        <v>5227</v>
      </c>
      <c r="C205" t="s">
        <v>1587</v>
      </c>
      <c r="D205" t="s">
        <v>1497</v>
      </c>
      <c r="E205" t="s">
        <v>659</v>
      </c>
    </row>
    <row r="206" spans="1:5">
      <c r="A206" t="s">
        <v>5043</v>
      </c>
      <c r="B206" t="s">
        <v>5228</v>
      </c>
      <c r="C206" t="s">
        <v>1591</v>
      </c>
      <c r="D206" t="s">
        <v>1497</v>
      </c>
      <c r="E206" t="s">
        <v>1594</v>
      </c>
    </row>
    <row r="207" spans="1:5">
      <c r="A207" t="s">
        <v>6524</v>
      </c>
      <c r="B207" t="s">
        <v>5230</v>
      </c>
      <c r="C207" t="s">
        <v>396</v>
      </c>
      <c r="D207" t="s">
        <v>1497</v>
      </c>
      <c r="E207" t="s">
        <v>1598</v>
      </c>
    </row>
    <row r="208" spans="1:5">
      <c r="A208" t="s">
        <v>6525</v>
      </c>
      <c r="B208" t="s">
        <v>4237</v>
      </c>
      <c r="C208" t="s">
        <v>781</v>
      </c>
      <c r="D208" t="s">
        <v>1497</v>
      </c>
      <c r="E208" t="s">
        <v>265</v>
      </c>
    </row>
    <row r="209" spans="1:5">
      <c r="A209" t="s">
        <v>4260</v>
      </c>
      <c r="B209" t="s">
        <v>5231</v>
      </c>
      <c r="C209" t="s">
        <v>1511</v>
      </c>
      <c r="D209" t="s">
        <v>1497</v>
      </c>
      <c r="E209" t="s">
        <v>844</v>
      </c>
    </row>
    <row r="210" spans="1:5">
      <c r="A210" t="s">
        <v>3025</v>
      </c>
      <c r="B210" t="s">
        <v>5232</v>
      </c>
      <c r="C210" t="s">
        <v>1600</v>
      </c>
      <c r="D210" t="s">
        <v>1497</v>
      </c>
      <c r="E210" t="s">
        <v>1602</v>
      </c>
    </row>
    <row r="211" spans="1:5">
      <c r="A211" t="s">
        <v>6526</v>
      </c>
      <c r="B211" t="s">
        <v>4541</v>
      </c>
      <c r="C211" t="s">
        <v>572</v>
      </c>
      <c r="D211" t="s">
        <v>1497</v>
      </c>
      <c r="E211" t="s">
        <v>132</v>
      </c>
    </row>
    <row r="212" spans="1:5">
      <c r="A212" t="s">
        <v>6527</v>
      </c>
      <c r="B212" t="s">
        <v>5234</v>
      </c>
      <c r="C212" t="s">
        <v>1603</v>
      </c>
      <c r="D212" t="s">
        <v>1497</v>
      </c>
      <c r="E212" t="s">
        <v>1068</v>
      </c>
    </row>
    <row r="213" spans="1:5">
      <c r="A213" t="s">
        <v>6528</v>
      </c>
      <c r="B213" t="s">
        <v>3477</v>
      </c>
      <c r="C213" t="s">
        <v>477</v>
      </c>
      <c r="D213" t="s">
        <v>1497</v>
      </c>
      <c r="E213" t="s">
        <v>109</v>
      </c>
    </row>
    <row r="214" spans="1:5">
      <c r="A214" t="s">
        <v>415</v>
      </c>
      <c r="B214" t="s">
        <v>4265</v>
      </c>
      <c r="C214" t="s">
        <v>669</v>
      </c>
      <c r="D214" t="s">
        <v>1497</v>
      </c>
      <c r="E214" t="s">
        <v>637</v>
      </c>
    </row>
    <row r="215" spans="1:5">
      <c r="A215" t="s">
        <v>2603</v>
      </c>
      <c r="B215" t="s">
        <v>5235</v>
      </c>
      <c r="C215" t="s">
        <v>1614</v>
      </c>
      <c r="D215" t="s">
        <v>1497</v>
      </c>
      <c r="E215" t="s">
        <v>205</v>
      </c>
    </row>
    <row r="216" spans="1:5">
      <c r="A216" t="s">
        <v>262</v>
      </c>
      <c r="B216" t="s">
        <v>5236</v>
      </c>
      <c r="C216" t="s">
        <v>1619</v>
      </c>
      <c r="D216" t="s">
        <v>1497</v>
      </c>
      <c r="E216" t="s">
        <v>1622</v>
      </c>
    </row>
    <row r="217" spans="1:5">
      <c r="A217" t="s">
        <v>2112</v>
      </c>
      <c r="B217" t="s">
        <v>2960</v>
      </c>
      <c r="C217" t="s">
        <v>341</v>
      </c>
      <c r="D217" t="s">
        <v>1497</v>
      </c>
      <c r="E217" t="s">
        <v>1623</v>
      </c>
    </row>
    <row r="218" spans="1:5">
      <c r="A218" t="s">
        <v>2501</v>
      </c>
      <c r="B218" t="s">
        <v>5237</v>
      </c>
      <c r="C218" t="s">
        <v>907</v>
      </c>
      <c r="D218" t="s">
        <v>1497</v>
      </c>
      <c r="E218" t="s">
        <v>245</v>
      </c>
    </row>
    <row r="219" spans="1:5">
      <c r="A219" t="s">
        <v>6529</v>
      </c>
      <c r="B219" t="s">
        <v>2716</v>
      </c>
      <c r="C219" t="s">
        <v>16</v>
      </c>
      <c r="D219" t="s">
        <v>1497</v>
      </c>
      <c r="E219" t="s">
        <v>884</v>
      </c>
    </row>
    <row r="220" spans="1:5">
      <c r="A220" t="s">
        <v>6530</v>
      </c>
      <c r="B220" t="s">
        <v>2216</v>
      </c>
      <c r="C220" t="s">
        <v>1627</v>
      </c>
      <c r="D220" t="s">
        <v>1497</v>
      </c>
      <c r="E220" t="s">
        <v>1629</v>
      </c>
    </row>
    <row r="221" spans="1:5">
      <c r="A221" t="s">
        <v>6532</v>
      </c>
      <c r="B221" t="s">
        <v>2998</v>
      </c>
      <c r="C221" t="s">
        <v>1209</v>
      </c>
      <c r="D221" t="s">
        <v>1497</v>
      </c>
      <c r="E221" t="s">
        <v>1633</v>
      </c>
    </row>
    <row r="222" spans="1:5">
      <c r="A222" t="s">
        <v>300</v>
      </c>
      <c r="B222" t="s">
        <v>2381</v>
      </c>
      <c r="C222" t="s">
        <v>1638</v>
      </c>
      <c r="D222" t="s">
        <v>1497</v>
      </c>
      <c r="E222" t="s">
        <v>886</v>
      </c>
    </row>
    <row r="223" spans="1:5">
      <c r="A223" t="s">
        <v>1647</v>
      </c>
      <c r="B223" t="s">
        <v>7342</v>
      </c>
      <c r="C223" t="s">
        <v>6338</v>
      </c>
      <c r="D223" t="s">
        <v>1647</v>
      </c>
    </row>
    <row r="224" spans="1:5">
      <c r="A224" t="s">
        <v>2257</v>
      </c>
      <c r="B224" t="s">
        <v>410</v>
      </c>
      <c r="C224" t="s">
        <v>1645</v>
      </c>
      <c r="D224" t="s">
        <v>1647</v>
      </c>
      <c r="E224" t="s">
        <v>1649</v>
      </c>
    </row>
    <row r="225" spans="1:5">
      <c r="A225" t="s">
        <v>4274</v>
      </c>
      <c r="B225" t="s">
        <v>1698</v>
      </c>
      <c r="C225" t="s">
        <v>1650</v>
      </c>
      <c r="D225" t="s">
        <v>1647</v>
      </c>
      <c r="E225" t="s">
        <v>882</v>
      </c>
    </row>
    <row r="226" spans="1:5">
      <c r="A226" t="s">
        <v>6533</v>
      </c>
      <c r="B226" t="s">
        <v>5006</v>
      </c>
      <c r="C226" t="s">
        <v>955</v>
      </c>
      <c r="D226" t="s">
        <v>1647</v>
      </c>
      <c r="E226" t="s">
        <v>1458</v>
      </c>
    </row>
    <row r="227" spans="1:5">
      <c r="A227" t="s">
        <v>6535</v>
      </c>
      <c r="B227" t="s">
        <v>5238</v>
      </c>
      <c r="C227" t="s">
        <v>1656</v>
      </c>
      <c r="D227" t="s">
        <v>1647</v>
      </c>
      <c r="E227" t="s">
        <v>1660</v>
      </c>
    </row>
    <row r="228" spans="1:5">
      <c r="A228" t="s">
        <v>6130</v>
      </c>
      <c r="B228" t="s">
        <v>3506</v>
      </c>
      <c r="C228" t="s">
        <v>1389</v>
      </c>
      <c r="D228" t="s">
        <v>1647</v>
      </c>
      <c r="E228" t="s">
        <v>1579</v>
      </c>
    </row>
    <row r="229" spans="1:5">
      <c r="A229" t="s">
        <v>6536</v>
      </c>
      <c r="B229" t="s">
        <v>5240</v>
      </c>
      <c r="C229" t="s">
        <v>1663</v>
      </c>
      <c r="D229" t="s">
        <v>1647</v>
      </c>
      <c r="E229" t="s">
        <v>399</v>
      </c>
    </row>
    <row r="230" spans="1:5">
      <c r="A230" t="s">
        <v>2463</v>
      </c>
      <c r="B230" t="s">
        <v>649</v>
      </c>
      <c r="C230" t="s">
        <v>267</v>
      </c>
      <c r="D230" t="s">
        <v>1647</v>
      </c>
      <c r="E230" t="s">
        <v>1668</v>
      </c>
    </row>
    <row r="231" spans="1:5">
      <c r="A231" t="s">
        <v>2021</v>
      </c>
      <c r="B231" t="s">
        <v>227</v>
      </c>
      <c r="C231" t="s">
        <v>726</v>
      </c>
      <c r="D231" t="s">
        <v>1647</v>
      </c>
      <c r="E231" t="s">
        <v>1672</v>
      </c>
    </row>
    <row r="232" spans="1:5">
      <c r="A232" t="s">
        <v>6537</v>
      </c>
      <c r="B232" t="s">
        <v>4266</v>
      </c>
      <c r="C232" t="s">
        <v>1674</v>
      </c>
      <c r="D232" t="s">
        <v>1647</v>
      </c>
      <c r="E232" t="s">
        <v>1677</v>
      </c>
    </row>
    <row r="233" spans="1:5">
      <c r="A233" t="s">
        <v>6538</v>
      </c>
      <c r="B233" t="s">
        <v>862</v>
      </c>
      <c r="C233" t="s">
        <v>959</v>
      </c>
      <c r="D233" t="s">
        <v>1647</v>
      </c>
      <c r="E233" t="s">
        <v>217</v>
      </c>
    </row>
    <row r="234" spans="1:5">
      <c r="A234" t="s">
        <v>6539</v>
      </c>
      <c r="B234" t="s">
        <v>5241</v>
      </c>
      <c r="C234" t="s">
        <v>1681</v>
      </c>
      <c r="D234" t="s">
        <v>1647</v>
      </c>
      <c r="E234" t="s">
        <v>1683</v>
      </c>
    </row>
    <row r="235" spans="1:5">
      <c r="A235" t="s">
        <v>1833</v>
      </c>
      <c r="B235" t="s">
        <v>2217</v>
      </c>
      <c r="C235" t="s">
        <v>1685</v>
      </c>
      <c r="D235" t="s">
        <v>1647</v>
      </c>
      <c r="E235" t="s">
        <v>1687</v>
      </c>
    </row>
    <row r="236" spans="1:5">
      <c r="A236" t="s">
        <v>4016</v>
      </c>
      <c r="B236" t="s">
        <v>5243</v>
      </c>
      <c r="C236" t="s">
        <v>1693</v>
      </c>
      <c r="D236" t="s">
        <v>1647</v>
      </c>
      <c r="E236" t="s">
        <v>1695</v>
      </c>
    </row>
    <row r="237" spans="1:5">
      <c r="A237" t="s">
        <v>6540</v>
      </c>
      <c r="B237" t="s">
        <v>1401</v>
      </c>
      <c r="C237" t="s">
        <v>3900</v>
      </c>
      <c r="D237" t="s">
        <v>1647</v>
      </c>
      <c r="E237" t="s">
        <v>5877</v>
      </c>
    </row>
    <row r="238" spans="1:5">
      <c r="A238" t="s">
        <v>6541</v>
      </c>
      <c r="B238" t="s">
        <v>3554</v>
      </c>
      <c r="C238" t="s">
        <v>1701</v>
      </c>
      <c r="D238" t="s">
        <v>1647</v>
      </c>
      <c r="E238" t="s">
        <v>1702</v>
      </c>
    </row>
    <row r="239" spans="1:5">
      <c r="A239" t="s">
        <v>6542</v>
      </c>
      <c r="B239" t="s">
        <v>5245</v>
      </c>
      <c r="C239" t="s">
        <v>96</v>
      </c>
      <c r="D239" t="s">
        <v>1647</v>
      </c>
      <c r="E239" t="s">
        <v>191</v>
      </c>
    </row>
    <row r="240" spans="1:5">
      <c r="A240" t="s">
        <v>6543</v>
      </c>
      <c r="B240" t="s">
        <v>3975</v>
      </c>
      <c r="C240" t="s">
        <v>90</v>
      </c>
      <c r="D240" t="s">
        <v>1647</v>
      </c>
      <c r="E240" t="s">
        <v>1703</v>
      </c>
    </row>
    <row r="241" spans="1:5">
      <c r="A241" t="s">
        <v>4887</v>
      </c>
      <c r="B241" t="s">
        <v>5246</v>
      </c>
      <c r="C241" t="s">
        <v>1353</v>
      </c>
      <c r="D241" t="s">
        <v>1647</v>
      </c>
      <c r="E241" t="s">
        <v>1707</v>
      </c>
    </row>
    <row r="242" spans="1:5">
      <c r="A242" t="s">
        <v>6544</v>
      </c>
      <c r="B242" t="s">
        <v>460</v>
      </c>
      <c r="C242" t="s">
        <v>1666</v>
      </c>
      <c r="D242" t="s">
        <v>1647</v>
      </c>
      <c r="E242" t="s">
        <v>1546</v>
      </c>
    </row>
    <row r="243" spans="1:5">
      <c r="A243" t="s">
        <v>1258</v>
      </c>
      <c r="B243" t="s">
        <v>5247</v>
      </c>
      <c r="C243" t="s">
        <v>1714</v>
      </c>
      <c r="D243" t="s">
        <v>1647</v>
      </c>
      <c r="E243" t="s">
        <v>1719</v>
      </c>
    </row>
    <row r="244" spans="1:5">
      <c r="A244" t="s">
        <v>4411</v>
      </c>
      <c r="B244" t="s">
        <v>5248</v>
      </c>
      <c r="C244" t="s">
        <v>1082</v>
      </c>
      <c r="D244" t="s">
        <v>1647</v>
      </c>
      <c r="E244" t="s">
        <v>900</v>
      </c>
    </row>
    <row r="245" spans="1:5">
      <c r="A245" t="s">
        <v>6545</v>
      </c>
      <c r="B245" t="s">
        <v>5249</v>
      </c>
      <c r="C245" t="s">
        <v>1721</v>
      </c>
      <c r="D245" t="s">
        <v>1647</v>
      </c>
      <c r="E245" t="s">
        <v>1730</v>
      </c>
    </row>
    <row r="246" spans="1:5">
      <c r="A246" t="s">
        <v>4967</v>
      </c>
      <c r="B246" t="s">
        <v>5250</v>
      </c>
      <c r="C246" t="s">
        <v>1736</v>
      </c>
      <c r="D246" t="s">
        <v>1647</v>
      </c>
      <c r="E246" t="s">
        <v>1737</v>
      </c>
    </row>
    <row r="247" spans="1:5">
      <c r="A247" t="s">
        <v>2390</v>
      </c>
      <c r="B247" t="s">
        <v>5038</v>
      </c>
      <c r="C247" t="s">
        <v>108</v>
      </c>
      <c r="D247" t="s">
        <v>1647</v>
      </c>
      <c r="E247" t="s">
        <v>32</v>
      </c>
    </row>
    <row r="248" spans="1:5">
      <c r="A248" t="s">
        <v>1879</v>
      </c>
      <c r="B248" t="s">
        <v>2089</v>
      </c>
      <c r="C248" t="s">
        <v>441</v>
      </c>
      <c r="D248" t="s">
        <v>1647</v>
      </c>
      <c r="E248" t="s">
        <v>221</v>
      </c>
    </row>
    <row r="249" spans="1:5">
      <c r="A249" t="s">
        <v>6547</v>
      </c>
      <c r="B249" t="s">
        <v>4650</v>
      </c>
      <c r="C249" t="s">
        <v>1743</v>
      </c>
      <c r="D249" t="s">
        <v>1647</v>
      </c>
      <c r="E249" t="s">
        <v>1030</v>
      </c>
    </row>
    <row r="250" spans="1:5">
      <c r="A250" t="s">
        <v>6548</v>
      </c>
      <c r="B250" t="s">
        <v>161</v>
      </c>
      <c r="C250" t="s">
        <v>1745</v>
      </c>
      <c r="D250" t="s">
        <v>1647</v>
      </c>
      <c r="E250" t="s">
        <v>1749</v>
      </c>
    </row>
    <row r="251" spans="1:5">
      <c r="A251" t="s">
        <v>1061</v>
      </c>
      <c r="B251" t="s">
        <v>4893</v>
      </c>
      <c r="C251" t="s">
        <v>1752</v>
      </c>
      <c r="D251" t="s">
        <v>1647</v>
      </c>
      <c r="E251" t="s">
        <v>1540</v>
      </c>
    </row>
    <row r="252" spans="1:5">
      <c r="A252" t="s">
        <v>6549</v>
      </c>
      <c r="B252" t="s">
        <v>5251</v>
      </c>
      <c r="C252" t="s">
        <v>1753</v>
      </c>
      <c r="D252" t="s">
        <v>1647</v>
      </c>
      <c r="E252" t="s">
        <v>1145</v>
      </c>
    </row>
    <row r="253" spans="1:5">
      <c r="A253" t="s">
        <v>6550</v>
      </c>
      <c r="B253" t="s">
        <v>5007</v>
      </c>
      <c r="C253" t="s">
        <v>1596</v>
      </c>
      <c r="D253" t="s">
        <v>1647</v>
      </c>
      <c r="E253" t="s">
        <v>271</v>
      </c>
    </row>
    <row r="254" spans="1:5">
      <c r="A254" t="s">
        <v>476</v>
      </c>
      <c r="B254" t="s">
        <v>5252</v>
      </c>
      <c r="C254" t="s">
        <v>762</v>
      </c>
      <c r="D254" t="s">
        <v>1647</v>
      </c>
      <c r="E254" t="s">
        <v>1755</v>
      </c>
    </row>
    <row r="255" spans="1:5">
      <c r="A255" t="s">
        <v>6551</v>
      </c>
      <c r="B255" t="s">
        <v>5253</v>
      </c>
      <c r="C255" t="s">
        <v>1756</v>
      </c>
      <c r="D255" t="s">
        <v>1647</v>
      </c>
      <c r="E255" t="s">
        <v>860</v>
      </c>
    </row>
    <row r="256" spans="1:5">
      <c r="A256" t="s">
        <v>2049</v>
      </c>
      <c r="B256" t="s">
        <v>5256</v>
      </c>
      <c r="C256" t="s">
        <v>1757</v>
      </c>
      <c r="D256" t="s">
        <v>1647</v>
      </c>
      <c r="E256" t="s">
        <v>1759</v>
      </c>
    </row>
    <row r="257" spans="1:5">
      <c r="A257" t="s">
        <v>351</v>
      </c>
      <c r="B257" t="s">
        <v>7345</v>
      </c>
      <c r="C257" t="s">
        <v>1859</v>
      </c>
      <c r="D257" t="s">
        <v>351</v>
      </c>
    </row>
    <row r="258" spans="1:5">
      <c r="A258" t="s">
        <v>6552</v>
      </c>
      <c r="B258" t="s">
        <v>574</v>
      </c>
      <c r="C258" t="s">
        <v>253</v>
      </c>
      <c r="D258" t="s">
        <v>351</v>
      </c>
      <c r="E258" t="s">
        <v>1761</v>
      </c>
    </row>
    <row r="259" spans="1:5">
      <c r="A259" t="s">
        <v>6553</v>
      </c>
      <c r="B259" t="s">
        <v>4924</v>
      </c>
      <c r="C259" t="s">
        <v>1764</v>
      </c>
      <c r="D259" t="s">
        <v>351</v>
      </c>
      <c r="E259" t="s">
        <v>1765</v>
      </c>
    </row>
    <row r="260" spans="1:5">
      <c r="A260" t="s">
        <v>340</v>
      </c>
      <c r="B260" t="s">
        <v>5258</v>
      </c>
      <c r="C260" t="s">
        <v>920</v>
      </c>
      <c r="D260" t="s">
        <v>351</v>
      </c>
      <c r="E260" t="s">
        <v>1580</v>
      </c>
    </row>
    <row r="261" spans="1:5">
      <c r="A261" t="s">
        <v>6554</v>
      </c>
      <c r="B261" t="s">
        <v>639</v>
      </c>
      <c r="C261" t="s">
        <v>1768</v>
      </c>
      <c r="D261" t="s">
        <v>351</v>
      </c>
      <c r="E261" t="s">
        <v>1770</v>
      </c>
    </row>
    <row r="262" spans="1:5">
      <c r="A262" t="s">
        <v>2469</v>
      </c>
      <c r="B262" t="s">
        <v>5261</v>
      </c>
      <c r="C262" t="s">
        <v>1774</v>
      </c>
      <c r="D262" t="s">
        <v>351</v>
      </c>
      <c r="E262" t="s">
        <v>1775</v>
      </c>
    </row>
    <row r="263" spans="1:5">
      <c r="A263" t="s">
        <v>6556</v>
      </c>
      <c r="B263" t="s">
        <v>4660</v>
      </c>
      <c r="C263" t="s">
        <v>1784</v>
      </c>
      <c r="D263" t="s">
        <v>351</v>
      </c>
      <c r="E263" t="s">
        <v>1787</v>
      </c>
    </row>
    <row r="264" spans="1:5">
      <c r="A264" t="s">
        <v>5257</v>
      </c>
      <c r="B264" t="s">
        <v>5262</v>
      </c>
      <c r="C264" t="s">
        <v>1788</v>
      </c>
      <c r="D264" t="s">
        <v>351</v>
      </c>
      <c r="E264" t="s">
        <v>1036</v>
      </c>
    </row>
    <row r="265" spans="1:5">
      <c r="A265" t="s">
        <v>5970</v>
      </c>
      <c r="B265" t="s">
        <v>5263</v>
      </c>
      <c r="C265" t="s">
        <v>1789</v>
      </c>
      <c r="D265" t="s">
        <v>351</v>
      </c>
      <c r="E265" t="s">
        <v>1794</v>
      </c>
    </row>
    <row r="266" spans="1:5">
      <c r="A266" t="s">
        <v>1124</v>
      </c>
      <c r="B266" t="s">
        <v>4290</v>
      </c>
      <c r="C266" t="s">
        <v>1797</v>
      </c>
      <c r="D266" t="s">
        <v>351</v>
      </c>
      <c r="E266" t="s">
        <v>938</v>
      </c>
    </row>
    <row r="267" spans="1:5">
      <c r="A267" t="s">
        <v>6557</v>
      </c>
      <c r="B267" t="s">
        <v>5264</v>
      </c>
      <c r="C267" t="s">
        <v>1799</v>
      </c>
      <c r="D267" t="s">
        <v>351</v>
      </c>
      <c r="E267" t="s">
        <v>1516</v>
      </c>
    </row>
    <row r="268" spans="1:5">
      <c r="A268" t="s">
        <v>6558</v>
      </c>
      <c r="B268" t="s">
        <v>5266</v>
      </c>
      <c r="C268" t="s">
        <v>1800</v>
      </c>
      <c r="D268" t="s">
        <v>351</v>
      </c>
      <c r="E268" t="s">
        <v>1805</v>
      </c>
    </row>
    <row r="269" spans="1:5">
      <c r="A269" t="s">
        <v>6398</v>
      </c>
      <c r="B269" t="s">
        <v>1267</v>
      </c>
      <c r="C269" t="s">
        <v>912</v>
      </c>
      <c r="D269" t="s">
        <v>351</v>
      </c>
      <c r="E269" t="s">
        <v>773</v>
      </c>
    </row>
    <row r="270" spans="1:5">
      <c r="A270" t="s">
        <v>6559</v>
      </c>
      <c r="B270" t="s">
        <v>5013</v>
      </c>
      <c r="C270" t="s">
        <v>813</v>
      </c>
      <c r="D270" t="s">
        <v>351</v>
      </c>
      <c r="E270" t="s">
        <v>1816</v>
      </c>
    </row>
    <row r="271" spans="1:5">
      <c r="A271" t="s">
        <v>162</v>
      </c>
      <c r="B271" t="s">
        <v>5267</v>
      </c>
      <c r="C271" t="s">
        <v>2155</v>
      </c>
      <c r="D271" t="s">
        <v>351</v>
      </c>
      <c r="E271" t="s">
        <v>1481</v>
      </c>
    </row>
    <row r="272" spans="1:5">
      <c r="A272" t="s">
        <v>6560</v>
      </c>
      <c r="B272" t="s">
        <v>2393</v>
      </c>
      <c r="C272" t="s">
        <v>1820</v>
      </c>
      <c r="D272" t="s">
        <v>351</v>
      </c>
      <c r="E272" t="s">
        <v>1008</v>
      </c>
    </row>
    <row r="273" spans="1:5">
      <c r="A273" t="s">
        <v>5560</v>
      </c>
      <c r="B273" t="s">
        <v>1436</v>
      </c>
      <c r="C273" t="s">
        <v>1827</v>
      </c>
      <c r="D273" t="s">
        <v>351</v>
      </c>
      <c r="E273" t="s">
        <v>1828</v>
      </c>
    </row>
    <row r="274" spans="1:5">
      <c r="A274" t="s">
        <v>6561</v>
      </c>
      <c r="B274" t="s">
        <v>5270</v>
      </c>
      <c r="C274" t="s">
        <v>1830</v>
      </c>
      <c r="D274" t="s">
        <v>351</v>
      </c>
      <c r="E274" t="s">
        <v>1837</v>
      </c>
    </row>
    <row r="275" spans="1:5">
      <c r="A275" t="s">
        <v>3344</v>
      </c>
      <c r="B275" t="s">
        <v>5272</v>
      </c>
      <c r="C275" t="s">
        <v>1838</v>
      </c>
      <c r="D275" t="s">
        <v>351</v>
      </c>
      <c r="E275" t="s">
        <v>1841</v>
      </c>
    </row>
    <row r="276" spans="1:5">
      <c r="A276" t="s">
        <v>1420</v>
      </c>
      <c r="B276" t="s">
        <v>2360</v>
      </c>
      <c r="C276" t="s">
        <v>1844</v>
      </c>
      <c r="D276" t="s">
        <v>351</v>
      </c>
      <c r="E276" t="s">
        <v>1846</v>
      </c>
    </row>
    <row r="277" spans="1:5">
      <c r="A277" t="s">
        <v>6562</v>
      </c>
      <c r="B277" t="s">
        <v>2681</v>
      </c>
      <c r="C277" t="s">
        <v>1440</v>
      </c>
      <c r="D277" t="s">
        <v>351</v>
      </c>
      <c r="E277" t="s">
        <v>1853</v>
      </c>
    </row>
    <row r="278" spans="1:5">
      <c r="A278" t="s">
        <v>2162</v>
      </c>
      <c r="B278" t="s">
        <v>4648</v>
      </c>
      <c r="C278" t="s">
        <v>1854</v>
      </c>
      <c r="D278" t="s">
        <v>351</v>
      </c>
      <c r="E278" t="s">
        <v>1857</v>
      </c>
    </row>
    <row r="279" spans="1:5">
      <c r="A279" t="s">
        <v>6564</v>
      </c>
      <c r="B279" t="s">
        <v>3066</v>
      </c>
      <c r="C279" t="s">
        <v>1657</v>
      </c>
      <c r="D279" t="s">
        <v>351</v>
      </c>
      <c r="E279" t="s">
        <v>1860</v>
      </c>
    </row>
    <row r="280" spans="1:5">
      <c r="A280" t="s">
        <v>4239</v>
      </c>
      <c r="B280" t="s">
        <v>5275</v>
      </c>
      <c r="C280" t="s">
        <v>1864</v>
      </c>
      <c r="D280" t="s">
        <v>351</v>
      </c>
      <c r="E280" t="s">
        <v>1237</v>
      </c>
    </row>
    <row r="281" spans="1:5">
      <c r="A281" t="s">
        <v>2011</v>
      </c>
      <c r="B281" t="s">
        <v>1518</v>
      </c>
      <c r="C281" t="s">
        <v>1865</v>
      </c>
      <c r="D281" t="s">
        <v>351</v>
      </c>
      <c r="E281" t="s">
        <v>459</v>
      </c>
    </row>
    <row r="282" spans="1:5">
      <c r="A282" t="s">
        <v>4121</v>
      </c>
      <c r="B282" t="s">
        <v>4524</v>
      </c>
      <c r="C282" t="s">
        <v>387</v>
      </c>
      <c r="D282" t="s">
        <v>351</v>
      </c>
      <c r="E282" t="s">
        <v>1872</v>
      </c>
    </row>
    <row r="283" spans="1:5">
      <c r="A283" t="s">
        <v>4325</v>
      </c>
      <c r="B283" t="s">
        <v>5276</v>
      </c>
      <c r="C283" t="s">
        <v>42</v>
      </c>
      <c r="D283" t="s">
        <v>351</v>
      </c>
      <c r="E283" t="s">
        <v>826</v>
      </c>
    </row>
    <row r="284" spans="1:5">
      <c r="A284" t="s">
        <v>3443</v>
      </c>
      <c r="B284" t="s">
        <v>1819</v>
      </c>
      <c r="C284" t="s">
        <v>1712</v>
      </c>
      <c r="D284" t="s">
        <v>351</v>
      </c>
      <c r="E284" t="s">
        <v>1874</v>
      </c>
    </row>
    <row r="285" spans="1:5">
      <c r="A285" t="s">
        <v>1978</v>
      </c>
      <c r="B285" t="s">
        <v>3737</v>
      </c>
      <c r="C285" t="s">
        <v>1877</v>
      </c>
      <c r="D285" t="s">
        <v>351</v>
      </c>
      <c r="E285" t="s">
        <v>1881</v>
      </c>
    </row>
    <row r="286" spans="1:5">
      <c r="A286" t="s">
        <v>6565</v>
      </c>
      <c r="B286" t="s">
        <v>1665</v>
      </c>
      <c r="C286" t="s">
        <v>1154</v>
      </c>
      <c r="D286" t="s">
        <v>351</v>
      </c>
      <c r="E286" t="s">
        <v>1883</v>
      </c>
    </row>
    <row r="287" spans="1:5">
      <c r="A287" t="s">
        <v>5598</v>
      </c>
      <c r="B287" t="s">
        <v>3821</v>
      </c>
      <c r="C287" t="s">
        <v>255</v>
      </c>
      <c r="D287" t="s">
        <v>351</v>
      </c>
      <c r="E287" t="s">
        <v>1618</v>
      </c>
    </row>
    <row r="288" spans="1:5">
      <c r="A288" t="s">
        <v>6566</v>
      </c>
      <c r="B288" t="s">
        <v>3329</v>
      </c>
      <c r="C288" t="s">
        <v>1887</v>
      </c>
      <c r="D288" t="s">
        <v>351</v>
      </c>
      <c r="E288" t="s">
        <v>1379</v>
      </c>
    </row>
    <row r="289" spans="1:5">
      <c r="A289" t="s">
        <v>6567</v>
      </c>
      <c r="B289" t="s">
        <v>4110</v>
      </c>
      <c r="C289" t="s">
        <v>1890</v>
      </c>
      <c r="D289" t="s">
        <v>351</v>
      </c>
      <c r="E289" t="s">
        <v>1893</v>
      </c>
    </row>
    <row r="290" spans="1:5">
      <c r="A290" t="s">
        <v>1906</v>
      </c>
      <c r="B290" t="s">
        <v>4071</v>
      </c>
      <c r="C290" t="s">
        <v>1897</v>
      </c>
      <c r="D290" t="s">
        <v>351</v>
      </c>
      <c r="E290" t="s">
        <v>1901</v>
      </c>
    </row>
    <row r="291" spans="1:5">
      <c r="A291" t="s">
        <v>6568</v>
      </c>
      <c r="B291" t="s">
        <v>4857</v>
      </c>
      <c r="C291" t="s">
        <v>1903</v>
      </c>
      <c r="D291" t="s">
        <v>351</v>
      </c>
      <c r="E291" t="s">
        <v>1798</v>
      </c>
    </row>
    <row r="292" spans="1:5">
      <c r="A292" t="s">
        <v>6570</v>
      </c>
      <c r="B292" t="s">
        <v>2799</v>
      </c>
      <c r="C292" t="s">
        <v>690</v>
      </c>
      <c r="D292" t="s">
        <v>351</v>
      </c>
      <c r="E292" t="s">
        <v>1911</v>
      </c>
    </row>
    <row r="293" spans="1:5">
      <c r="A293" t="s">
        <v>1930</v>
      </c>
      <c r="B293" t="s">
        <v>7346</v>
      </c>
      <c r="C293" t="s">
        <v>6340</v>
      </c>
      <c r="D293" t="s">
        <v>1930</v>
      </c>
    </row>
    <row r="294" spans="1:5">
      <c r="A294" t="s">
        <v>6571</v>
      </c>
      <c r="B294" t="s">
        <v>3765</v>
      </c>
      <c r="C294" t="s">
        <v>1925</v>
      </c>
      <c r="D294" t="s">
        <v>1930</v>
      </c>
      <c r="E294" t="s">
        <v>1588</v>
      </c>
    </row>
    <row r="295" spans="1:5">
      <c r="A295" t="s">
        <v>6572</v>
      </c>
      <c r="B295" t="s">
        <v>1718</v>
      </c>
      <c r="C295" t="s">
        <v>1934</v>
      </c>
      <c r="D295" t="s">
        <v>1930</v>
      </c>
      <c r="E295" t="s">
        <v>1938</v>
      </c>
    </row>
    <row r="296" spans="1:5">
      <c r="A296" t="s">
        <v>6573</v>
      </c>
      <c r="B296" t="s">
        <v>430</v>
      </c>
      <c r="C296" t="s">
        <v>1943</v>
      </c>
      <c r="D296" t="s">
        <v>1930</v>
      </c>
      <c r="E296" t="s">
        <v>1325</v>
      </c>
    </row>
    <row r="297" spans="1:5">
      <c r="A297" t="s">
        <v>6574</v>
      </c>
      <c r="B297" t="s">
        <v>3341</v>
      </c>
      <c r="C297" t="s">
        <v>913</v>
      </c>
      <c r="D297" t="s">
        <v>1930</v>
      </c>
      <c r="E297" t="s">
        <v>1944</v>
      </c>
    </row>
    <row r="298" spans="1:5">
      <c r="A298" t="s">
        <v>6577</v>
      </c>
      <c r="B298" t="s">
        <v>5277</v>
      </c>
      <c r="C298" t="s">
        <v>1946</v>
      </c>
      <c r="D298" t="s">
        <v>1930</v>
      </c>
      <c r="E298" t="s">
        <v>890</v>
      </c>
    </row>
    <row r="299" spans="1:5">
      <c r="A299" t="s">
        <v>6579</v>
      </c>
      <c r="B299" t="s">
        <v>660</v>
      </c>
      <c r="C299" t="s">
        <v>1954</v>
      </c>
      <c r="D299" t="s">
        <v>1930</v>
      </c>
      <c r="E299" t="s">
        <v>1470</v>
      </c>
    </row>
    <row r="300" spans="1:5">
      <c r="A300" t="s">
        <v>5402</v>
      </c>
      <c r="B300" t="s">
        <v>5278</v>
      </c>
      <c r="C300" t="s">
        <v>1958</v>
      </c>
      <c r="D300" t="s">
        <v>1930</v>
      </c>
      <c r="E300" t="s">
        <v>527</v>
      </c>
    </row>
    <row r="301" spans="1:5">
      <c r="A301" t="s">
        <v>6580</v>
      </c>
      <c r="B301" t="s">
        <v>5279</v>
      </c>
      <c r="C301" t="s">
        <v>1962</v>
      </c>
      <c r="D301" t="s">
        <v>1930</v>
      </c>
      <c r="E301" t="s">
        <v>1074</v>
      </c>
    </row>
    <row r="302" spans="1:5">
      <c r="A302" t="s">
        <v>901</v>
      </c>
      <c r="B302" t="s">
        <v>5280</v>
      </c>
      <c r="C302" t="s">
        <v>1967</v>
      </c>
      <c r="D302" t="s">
        <v>1930</v>
      </c>
      <c r="E302" t="s">
        <v>1970</v>
      </c>
    </row>
    <row r="303" spans="1:5">
      <c r="A303" t="s">
        <v>6581</v>
      </c>
      <c r="B303" t="s">
        <v>5281</v>
      </c>
      <c r="C303" t="s">
        <v>1577</v>
      </c>
      <c r="D303" t="s">
        <v>1930</v>
      </c>
      <c r="E303" t="s">
        <v>1486</v>
      </c>
    </row>
    <row r="304" spans="1:5">
      <c r="A304" t="s">
        <v>6582</v>
      </c>
      <c r="B304" t="s">
        <v>5282</v>
      </c>
      <c r="C304" t="s">
        <v>1972</v>
      </c>
      <c r="D304" t="s">
        <v>1930</v>
      </c>
      <c r="E304" t="s">
        <v>1975</v>
      </c>
    </row>
    <row r="305" spans="1:5">
      <c r="A305" t="s">
        <v>6343</v>
      </c>
      <c r="B305" t="s">
        <v>92</v>
      </c>
      <c r="C305" t="s">
        <v>1910</v>
      </c>
      <c r="D305" t="s">
        <v>1930</v>
      </c>
      <c r="E305" t="s">
        <v>1982</v>
      </c>
    </row>
    <row r="306" spans="1:5">
      <c r="A306" t="s">
        <v>4710</v>
      </c>
      <c r="B306" t="s">
        <v>5283</v>
      </c>
      <c r="C306" t="s">
        <v>1984</v>
      </c>
      <c r="D306" t="s">
        <v>1930</v>
      </c>
      <c r="E306" t="s">
        <v>364</v>
      </c>
    </row>
    <row r="307" spans="1:5">
      <c r="A307" t="s">
        <v>5177</v>
      </c>
      <c r="B307" t="s">
        <v>5285</v>
      </c>
      <c r="C307" t="s">
        <v>1988</v>
      </c>
      <c r="D307" t="s">
        <v>1930</v>
      </c>
      <c r="E307" t="s">
        <v>1990</v>
      </c>
    </row>
    <row r="308" spans="1:5">
      <c r="A308" t="s">
        <v>6583</v>
      </c>
      <c r="B308" t="s">
        <v>270</v>
      </c>
      <c r="C308" t="s">
        <v>1554</v>
      </c>
      <c r="D308" t="s">
        <v>1930</v>
      </c>
      <c r="E308" t="s">
        <v>1715</v>
      </c>
    </row>
    <row r="309" spans="1:5">
      <c r="A309" t="s">
        <v>4923</v>
      </c>
      <c r="B309" t="s">
        <v>3095</v>
      </c>
      <c r="C309" t="s">
        <v>1995</v>
      </c>
      <c r="D309" t="s">
        <v>1930</v>
      </c>
      <c r="E309" t="s">
        <v>2004</v>
      </c>
    </row>
    <row r="310" spans="1:5">
      <c r="A310" t="s">
        <v>5823</v>
      </c>
      <c r="B310" t="s">
        <v>3886</v>
      </c>
      <c r="C310" t="s">
        <v>2010</v>
      </c>
      <c r="D310" t="s">
        <v>1930</v>
      </c>
      <c r="E310" t="s">
        <v>1992</v>
      </c>
    </row>
    <row r="311" spans="1:5">
      <c r="A311" t="s">
        <v>322</v>
      </c>
      <c r="B311" t="s">
        <v>5286</v>
      </c>
      <c r="C311" t="s">
        <v>443</v>
      </c>
      <c r="D311" t="s">
        <v>1930</v>
      </c>
      <c r="E311" t="s">
        <v>1199</v>
      </c>
    </row>
    <row r="312" spans="1:5">
      <c r="A312" t="s">
        <v>6584</v>
      </c>
      <c r="B312" t="s">
        <v>5287</v>
      </c>
      <c r="C312" t="s">
        <v>943</v>
      </c>
      <c r="D312" t="s">
        <v>1930</v>
      </c>
      <c r="E312" t="s">
        <v>2012</v>
      </c>
    </row>
    <row r="313" spans="1:5">
      <c r="A313" t="s">
        <v>6585</v>
      </c>
      <c r="B313" t="s">
        <v>5288</v>
      </c>
      <c r="C313" t="s">
        <v>1103</v>
      </c>
      <c r="D313" t="s">
        <v>1930</v>
      </c>
      <c r="E313" t="s">
        <v>741</v>
      </c>
    </row>
    <row r="314" spans="1:5">
      <c r="A314" t="s">
        <v>6587</v>
      </c>
      <c r="B314" t="s">
        <v>3996</v>
      </c>
      <c r="C314" t="s">
        <v>1831</v>
      </c>
      <c r="D314" t="s">
        <v>1930</v>
      </c>
      <c r="E314" t="s">
        <v>2017</v>
      </c>
    </row>
    <row r="315" spans="1:5">
      <c r="A315" t="s">
        <v>6588</v>
      </c>
      <c r="B315" t="s">
        <v>516</v>
      </c>
      <c r="C315" t="s">
        <v>1444</v>
      </c>
      <c r="D315" t="s">
        <v>1930</v>
      </c>
      <c r="E315" t="s">
        <v>219</v>
      </c>
    </row>
    <row r="316" spans="1:5">
      <c r="A316" t="s">
        <v>6589</v>
      </c>
      <c r="B316" t="s">
        <v>4064</v>
      </c>
      <c r="C316" t="s">
        <v>2018</v>
      </c>
      <c r="D316" t="s">
        <v>1930</v>
      </c>
      <c r="E316" t="s">
        <v>1261</v>
      </c>
    </row>
    <row r="317" spans="1:5">
      <c r="A317" t="s">
        <v>1048</v>
      </c>
      <c r="B317" t="s">
        <v>5289</v>
      </c>
      <c r="C317" t="s">
        <v>1694</v>
      </c>
      <c r="D317" t="s">
        <v>1930</v>
      </c>
      <c r="E317" t="s">
        <v>178</v>
      </c>
    </row>
    <row r="318" spans="1:5">
      <c r="A318" t="s">
        <v>3177</v>
      </c>
      <c r="B318" t="s">
        <v>5291</v>
      </c>
      <c r="C318" t="s">
        <v>785</v>
      </c>
      <c r="D318" t="s">
        <v>1930</v>
      </c>
      <c r="E318" t="s">
        <v>1731</v>
      </c>
    </row>
    <row r="319" spans="1:5">
      <c r="A319" t="s">
        <v>2019</v>
      </c>
      <c r="B319" t="s">
        <v>672</v>
      </c>
      <c r="C319" t="s">
        <v>6</v>
      </c>
      <c r="D319" t="s">
        <v>2019</v>
      </c>
    </row>
    <row r="320" spans="1:5">
      <c r="A320" t="s">
        <v>6590</v>
      </c>
      <c r="B320" t="s">
        <v>3463</v>
      </c>
      <c r="C320" t="s">
        <v>1414</v>
      </c>
      <c r="D320" t="s">
        <v>2019</v>
      </c>
      <c r="E320" t="s">
        <v>316</v>
      </c>
    </row>
    <row r="321" spans="1:5">
      <c r="A321" t="s">
        <v>5260</v>
      </c>
      <c r="B321" t="s">
        <v>5292</v>
      </c>
      <c r="C321" t="s">
        <v>2023</v>
      </c>
      <c r="D321" t="s">
        <v>2019</v>
      </c>
      <c r="E321" t="s">
        <v>2027</v>
      </c>
    </row>
    <row r="322" spans="1:5">
      <c r="A322" t="s">
        <v>6220</v>
      </c>
      <c r="B322" t="s">
        <v>1198</v>
      </c>
      <c r="C322" t="s">
        <v>818</v>
      </c>
      <c r="D322" t="s">
        <v>2019</v>
      </c>
      <c r="E322" t="s">
        <v>1651</v>
      </c>
    </row>
    <row r="323" spans="1:5">
      <c r="A323" t="s">
        <v>147</v>
      </c>
      <c r="B323" t="s">
        <v>329</v>
      </c>
      <c r="C323" t="s">
        <v>2033</v>
      </c>
      <c r="D323" t="s">
        <v>2019</v>
      </c>
      <c r="E323" t="s">
        <v>2034</v>
      </c>
    </row>
    <row r="324" spans="1:5">
      <c r="A324" t="s">
        <v>6591</v>
      </c>
      <c r="B324" t="s">
        <v>5294</v>
      </c>
      <c r="C324" t="s">
        <v>1132</v>
      </c>
      <c r="D324" t="s">
        <v>2019</v>
      </c>
      <c r="E324" t="s">
        <v>2037</v>
      </c>
    </row>
    <row r="325" spans="1:5">
      <c r="A325" t="s">
        <v>6593</v>
      </c>
      <c r="B325" t="s">
        <v>3493</v>
      </c>
      <c r="C325" t="s">
        <v>795</v>
      </c>
      <c r="D325" t="s">
        <v>2019</v>
      </c>
      <c r="E325" t="s">
        <v>1956</v>
      </c>
    </row>
    <row r="326" spans="1:5">
      <c r="A326" t="s">
        <v>6594</v>
      </c>
      <c r="B326" t="s">
        <v>1318</v>
      </c>
      <c r="C326" t="s">
        <v>2046</v>
      </c>
      <c r="D326" t="s">
        <v>2019</v>
      </c>
      <c r="E326" t="s">
        <v>2048</v>
      </c>
    </row>
    <row r="327" spans="1:5">
      <c r="A327" t="s">
        <v>6595</v>
      </c>
      <c r="B327" t="s">
        <v>5296</v>
      </c>
      <c r="C327" t="s">
        <v>2052</v>
      </c>
      <c r="D327" t="s">
        <v>2019</v>
      </c>
      <c r="E327" t="s">
        <v>2063</v>
      </c>
    </row>
    <row r="328" spans="1:5">
      <c r="A328" t="s">
        <v>3163</v>
      </c>
      <c r="B328" t="s">
        <v>3351</v>
      </c>
      <c r="C328" t="s">
        <v>2065</v>
      </c>
      <c r="D328" t="s">
        <v>2019</v>
      </c>
      <c r="E328" t="s">
        <v>248</v>
      </c>
    </row>
    <row r="329" spans="1:5">
      <c r="A329" t="s">
        <v>6596</v>
      </c>
      <c r="B329" t="s">
        <v>4890</v>
      </c>
      <c r="C329" t="s">
        <v>2039</v>
      </c>
      <c r="D329" t="s">
        <v>2019</v>
      </c>
      <c r="E329" t="s">
        <v>2071</v>
      </c>
    </row>
    <row r="330" spans="1:5">
      <c r="A330" t="s">
        <v>6597</v>
      </c>
      <c r="B330" t="s">
        <v>4921</v>
      </c>
      <c r="C330" t="s">
        <v>2072</v>
      </c>
      <c r="D330" t="s">
        <v>2019</v>
      </c>
      <c r="E330" t="s">
        <v>2074</v>
      </c>
    </row>
    <row r="331" spans="1:5">
      <c r="A331" t="s">
        <v>5777</v>
      </c>
      <c r="B331" t="s">
        <v>5297</v>
      </c>
      <c r="C331" t="s">
        <v>539</v>
      </c>
      <c r="D331" t="s">
        <v>2019</v>
      </c>
      <c r="E331" t="s">
        <v>1315</v>
      </c>
    </row>
    <row r="332" spans="1:5">
      <c r="A332" t="s">
        <v>1104</v>
      </c>
      <c r="B332" t="s">
        <v>2833</v>
      </c>
      <c r="C332" t="s">
        <v>1542</v>
      </c>
      <c r="D332" t="s">
        <v>2019</v>
      </c>
      <c r="E332" t="s">
        <v>116</v>
      </c>
    </row>
    <row r="333" spans="1:5">
      <c r="A333" t="s">
        <v>4122</v>
      </c>
      <c r="B333" t="s">
        <v>3198</v>
      </c>
      <c r="C333" t="s">
        <v>1801</v>
      </c>
      <c r="D333" t="s">
        <v>2019</v>
      </c>
      <c r="E333" t="s">
        <v>2077</v>
      </c>
    </row>
    <row r="334" spans="1:5">
      <c r="A334" t="s">
        <v>6598</v>
      </c>
      <c r="B334" t="s">
        <v>5300</v>
      </c>
      <c r="C334" t="s">
        <v>2079</v>
      </c>
      <c r="D334" t="s">
        <v>2019</v>
      </c>
      <c r="E334" t="s">
        <v>2082</v>
      </c>
    </row>
    <row r="335" spans="1:5">
      <c r="A335" t="s">
        <v>1734</v>
      </c>
      <c r="B335" t="s">
        <v>5301</v>
      </c>
      <c r="C335" t="s">
        <v>2087</v>
      </c>
      <c r="D335" t="s">
        <v>2019</v>
      </c>
      <c r="E335" t="s">
        <v>1631</v>
      </c>
    </row>
    <row r="336" spans="1:5">
      <c r="A336" t="s">
        <v>6599</v>
      </c>
      <c r="B336" t="s">
        <v>5302</v>
      </c>
      <c r="C336" t="s">
        <v>623</v>
      </c>
      <c r="D336" t="s">
        <v>2019</v>
      </c>
      <c r="E336" t="s">
        <v>1606</v>
      </c>
    </row>
    <row r="337" spans="1:5">
      <c r="A337" t="s">
        <v>878</v>
      </c>
      <c r="B337" t="s">
        <v>5156</v>
      </c>
      <c r="C337" t="s">
        <v>1807</v>
      </c>
      <c r="D337" t="s">
        <v>2019</v>
      </c>
      <c r="E337" t="s">
        <v>1488</v>
      </c>
    </row>
    <row r="338" spans="1:5">
      <c r="A338" t="s">
        <v>5321</v>
      </c>
      <c r="B338" t="s">
        <v>5303</v>
      </c>
      <c r="C338" t="s">
        <v>2090</v>
      </c>
      <c r="D338" t="s">
        <v>2019</v>
      </c>
      <c r="E338" t="s">
        <v>1923</v>
      </c>
    </row>
    <row r="339" spans="1:5">
      <c r="A339" t="s">
        <v>6601</v>
      </c>
      <c r="B339" t="s">
        <v>5304</v>
      </c>
      <c r="C339" t="s">
        <v>2093</v>
      </c>
      <c r="D339" t="s">
        <v>2019</v>
      </c>
      <c r="E339" t="s">
        <v>1889</v>
      </c>
    </row>
    <row r="340" spans="1:5">
      <c r="A340" t="s">
        <v>4105</v>
      </c>
      <c r="B340" t="s">
        <v>3973</v>
      </c>
      <c r="C340" t="s">
        <v>1836</v>
      </c>
      <c r="D340" t="s">
        <v>2019</v>
      </c>
      <c r="E340" t="s">
        <v>2096</v>
      </c>
    </row>
    <row r="341" spans="1:5">
      <c r="A341" t="s">
        <v>6602</v>
      </c>
      <c r="B341" t="s">
        <v>3193</v>
      </c>
      <c r="C341" t="s">
        <v>1537</v>
      </c>
      <c r="D341" t="s">
        <v>2019</v>
      </c>
      <c r="E341" t="s">
        <v>84</v>
      </c>
    </row>
    <row r="342" spans="1:5">
      <c r="A342" t="s">
        <v>5496</v>
      </c>
      <c r="B342" t="s">
        <v>3422</v>
      </c>
      <c r="C342" t="s">
        <v>2099</v>
      </c>
      <c r="D342" t="s">
        <v>2019</v>
      </c>
      <c r="E342" t="s">
        <v>1293</v>
      </c>
    </row>
    <row r="343" spans="1:5">
      <c r="A343" t="s">
        <v>5578</v>
      </c>
      <c r="B343" t="s">
        <v>1028</v>
      </c>
      <c r="C343" t="s">
        <v>2102</v>
      </c>
      <c r="D343" t="s">
        <v>2019</v>
      </c>
      <c r="E343" t="s">
        <v>1908</v>
      </c>
    </row>
    <row r="344" spans="1:5">
      <c r="A344" t="s">
        <v>1654</v>
      </c>
      <c r="B344" t="s">
        <v>4046</v>
      </c>
      <c r="C344" t="s">
        <v>2105</v>
      </c>
      <c r="D344" t="s">
        <v>2019</v>
      </c>
      <c r="E344" t="s">
        <v>336</v>
      </c>
    </row>
    <row r="345" spans="1:5">
      <c r="A345" t="s">
        <v>4956</v>
      </c>
      <c r="B345" t="s">
        <v>5307</v>
      </c>
      <c r="C345" t="s">
        <v>1219</v>
      </c>
      <c r="D345" t="s">
        <v>2019</v>
      </c>
      <c r="E345" t="s">
        <v>965</v>
      </c>
    </row>
    <row r="346" spans="1:5">
      <c r="A346" t="s">
        <v>6603</v>
      </c>
      <c r="B346" t="s">
        <v>4154</v>
      </c>
      <c r="C346" t="s">
        <v>1373</v>
      </c>
      <c r="D346" t="s">
        <v>2019</v>
      </c>
      <c r="E346" t="s">
        <v>2107</v>
      </c>
    </row>
    <row r="347" spans="1:5">
      <c r="A347" t="s">
        <v>6604</v>
      </c>
      <c r="B347" t="s">
        <v>203</v>
      </c>
      <c r="C347" t="s">
        <v>2111</v>
      </c>
      <c r="D347" t="s">
        <v>2019</v>
      </c>
      <c r="E347" t="s">
        <v>1428</v>
      </c>
    </row>
    <row r="348" spans="1:5">
      <c r="A348" t="s">
        <v>6605</v>
      </c>
      <c r="B348" t="s">
        <v>4178</v>
      </c>
      <c r="C348" t="s">
        <v>2114</v>
      </c>
      <c r="D348" t="s">
        <v>2019</v>
      </c>
      <c r="E348" t="s">
        <v>2115</v>
      </c>
    </row>
    <row r="349" spans="1:5">
      <c r="A349" t="s">
        <v>2888</v>
      </c>
      <c r="B349" t="s">
        <v>4602</v>
      </c>
      <c r="C349" t="s">
        <v>1843</v>
      </c>
      <c r="D349" t="s">
        <v>2019</v>
      </c>
      <c r="E349" t="s">
        <v>2117</v>
      </c>
    </row>
    <row r="350" spans="1:5">
      <c r="A350" t="s">
        <v>6606</v>
      </c>
      <c r="B350" t="s">
        <v>5309</v>
      </c>
      <c r="C350" t="s">
        <v>2119</v>
      </c>
      <c r="D350" t="s">
        <v>2019</v>
      </c>
      <c r="E350" t="s">
        <v>2121</v>
      </c>
    </row>
    <row r="351" spans="1:5">
      <c r="A351" t="s">
        <v>1147</v>
      </c>
      <c r="B351" t="s">
        <v>4687</v>
      </c>
      <c r="C351" t="s">
        <v>2123</v>
      </c>
      <c r="D351" t="s">
        <v>2019</v>
      </c>
      <c r="E351" t="s">
        <v>121</v>
      </c>
    </row>
    <row r="352" spans="1:5">
      <c r="A352" t="s">
        <v>1510</v>
      </c>
      <c r="B352" t="s">
        <v>5310</v>
      </c>
      <c r="C352" t="s">
        <v>280</v>
      </c>
      <c r="D352" t="s">
        <v>2019</v>
      </c>
      <c r="E352" t="s">
        <v>1517</v>
      </c>
    </row>
    <row r="353" spans="1:5">
      <c r="A353" t="s">
        <v>6607</v>
      </c>
      <c r="B353" t="s">
        <v>1803</v>
      </c>
      <c r="C353" t="s">
        <v>944</v>
      </c>
      <c r="D353" t="s">
        <v>2019</v>
      </c>
      <c r="E353" t="s">
        <v>2124</v>
      </c>
    </row>
    <row r="354" spans="1:5">
      <c r="A354" t="s">
        <v>6608</v>
      </c>
      <c r="B354" t="s">
        <v>2284</v>
      </c>
      <c r="C354" t="s">
        <v>1339</v>
      </c>
      <c r="D354" t="s">
        <v>2019</v>
      </c>
      <c r="E354" t="s">
        <v>2126</v>
      </c>
    </row>
    <row r="355" spans="1:5">
      <c r="A355" t="s">
        <v>1043</v>
      </c>
      <c r="B355" t="s">
        <v>7347</v>
      </c>
      <c r="C355" t="s">
        <v>6341</v>
      </c>
      <c r="D355" t="s">
        <v>1043</v>
      </c>
    </row>
    <row r="356" spans="1:5">
      <c r="A356" t="s">
        <v>6609</v>
      </c>
      <c r="B356" t="s">
        <v>3365</v>
      </c>
      <c r="C356" t="s">
        <v>2132</v>
      </c>
      <c r="D356" t="s">
        <v>1043</v>
      </c>
      <c r="E356" t="s">
        <v>2133</v>
      </c>
    </row>
    <row r="357" spans="1:5">
      <c r="A357" t="s">
        <v>771</v>
      </c>
      <c r="B357" t="s">
        <v>5312</v>
      </c>
      <c r="C357" t="s">
        <v>1328</v>
      </c>
      <c r="D357" t="s">
        <v>1043</v>
      </c>
      <c r="E357" t="s">
        <v>439</v>
      </c>
    </row>
    <row r="358" spans="1:5">
      <c r="A358" t="s">
        <v>6610</v>
      </c>
      <c r="B358" t="s">
        <v>3466</v>
      </c>
      <c r="C358" t="s">
        <v>2139</v>
      </c>
      <c r="D358" t="s">
        <v>1043</v>
      </c>
      <c r="E358" t="s">
        <v>2144</v>
      </c>
    </row>
    <row r="359" spans="1:5">
      <c r="A359" t="s">
        <v>6424</v>
      </c>
      <c r="B359" t="s">
        <v>3887</v>
      </c>
      <c r="C359" t="s">
        <v>1370</v>
      </c>
      <c r="D359" t="s">
        <v>1043</v>
      </c>
      <c r="E359" t="s">
        <v>2146</v>
      </c>
    </row>
    <row r="360" spans="1:5">
      <c r="A360" t="s">
        <v>209</v>
      </c>
      <c r="B360" t="s">
        <v>5314</v>
      </c>
      <c r="C360" t="s">
        <v>2030</v>
      </c>
      <c r="D360" t="s">
        <v>1043</v>
      </c>
      <c r="E360" t="s">
        <v>2150</v>
      </c>
    </row>
    <row r="361" spans="1:5">
      <c r="A361" t="s">
        <v>6611</v>
      </c>
      <c r="B361" t="s">
        <v>10</v>
      </c>
      <c r="C361" t="s">
        <v>923</v>
      </c>
      <c r="D361" t="s">
        <v>1043</v>
      </c>
      <c r="E361" t="s">
        <v>2159</v>
      </c>
    </row>
    <row r="362" spans="1:5">
      <c r="A362" t="s">
        <v>6612</v>
      </c>
      <c r="B362" t="s">
        <v>4985</v>
      </c>
      <c r="C362" t="s">
        <v>2165</v>
      </c>
      <c r="D362" t="s">
        <v>1043</v>
      </c>
      <c r="E362" t="s">
        <v>1920</v>
      </c>
    </row>
    <row r="363" spans="1:5">
      <c r="A363" t="s">
        <v>892</v>
      </c>
      <c r="B363" t="s">
        <v>3269</v>
      </c>
      <c r="C363" t="s">
        <v>1866</v>
      </c>
      <c r="D363" t="s">
        <v>1043</v>
      </c>
      <c r="E363" t="s">
        <v>2171</v>
      </c>
    </row>
    <row r="364" spans="1:5">
      <c r="A364" t="s">
        <v>6613</v>
      </c>
      <c r="B364" t="s">
        <v>5315</v>
      </c>
      <c r="C364" t="s">
        <v>686</v>
      </c>
      <c r="D364" t="s">
        <v>1043</v>
      </c>
      <c r="E364" t="s">
        <v>1133</v>
      </c>
    </row>
    <row r="365" spans="1:5">
      <c r="A365" t="s">
        <v>2415</v>
      </c>
      <c r="B365" t="s">
        <v>4880</v>
      </c>
      <c r="C365" t="s">
        <v>2024</v>
      </c>
      <c r="D365" t="s">
        <v>1043</v>
      </c>
      <c r="E365" t="s">
        <v>2175</v>
      </c>
    </row>
    <row r="366" spans="1:5">
      <c r="A366" t="s">
        <v>6615</v>
      </c>
      <c r="B366" t="s">
        <v>5317</v>
      </c>
      <c r="C366" t="s">
        <v>2168</v>
      </c>
      <c r="D366" t="s">
        <v>1043</v>
      </c>
      <c r="E366" t="s">
        <v>1601</v>
      </c>
    </row>
    <row r="367" spans="1:5">
      <c r="A367" t="s">
        <v>6617</v>
      </c>
      <c r="B367" t="s">
        <v>3965</v>
      </c>
      <c r="C367" t="s">
        <v>6342</v>
      </c>
      <c r="D367" t="s">
        <v>1043</v>
      </c>
      <c r="E367" t="s">
        <v>765</v>
      </c>
    </row>
    <row r="368" spans="1:5">
      <c r="A368" t="s">
        <v>1810</v>
      </c>
      <c r="B368" t="s">
        <v>3622</v>
      </c>
      <c r="C368" t="s">
        <v>2180</v>
      </c>
      <c r="D368" t="s">
        <v>1043</v>
      </c>
      <c r="E368" t="s">
        <v>1280</v>
      </c>
    </row>
    <row r="369" spans="1:5">
      <c r="A369" t="s">
        <v>6619</v>
      </c>
      <c r="B369" t="s">
        <v>3285</v>
      </c>
      <c r="C369" t="s">
        <v>2113</v>
      </c>
      <c r="D369" t="s">
        <v>1043</v>
      </c>
      <c r="E369" t="s">
        <v>1636</v>
      </c>
    </row>
    <row r="370" spans="1:5">
      <c r="A370" t="s">
        <v>6620</v>
      </c>
      <c r="B370" t="s">
        <v>4589</v>
      </c>
      <c r="C370" t="s">
        <v>2181</v>
      </c>
      <c r="D370" t="s">
        <v>1043</v>
      </c>
      <c r="E370" t="s">
        <v>2108</v>
      </c>
    </row>
    <row r="371" spans="1:5">
      <c r="A371" t="s">
        <v>5076</v>
      </c>
      <c r="B371" t="s">
        <v>5319</v>
      </c>
      <c r="C371" t="s">
        <v>924</v>
      </c>
      <c r="D371" t="s">
        <v>1043</v>
      </c>
      <c r="E371" t="s">
        <v>2183</v>
      </c>
    </row>
    <row r="372" spans="1:5">
      <c r="A372" t="s">
        <v>2364</v>
      </c>
      <c r="B372" t="s">
        <v>5320</v>
      </c>
      <c r="C372" t="s">
        <v>1747</v>
      </c>
      <c r="D372" t="s">
        <v>1043</v>
      </c>
      <c r="E372" t="s">
        <v>2187</v>
      </c>
    </row>
    <row r="373" spans="1:5">
      <c r="A373" t="s">
        <v>6621</v>
      </c>
      <c r="B373" t="s">
        <v>851</v>
      </c>
      <c r="C373" t="s">
        <v>2192</v>
      </c>
      <c r="D373" t="s">
        <v>1043</v>
      </c>
      <c r="E373" t="s">
        <v>2196</v>
      </c>
    </row>
    <row r="374" spans="1:5">
      <c r="A374" t="s">
        <v>4547</v>
      </c>
      <c r="B374" t="s">
        <v>5322</v>
      </c>
      <c r="C374" t="s">
        <v>2199</v>
      </c>
      <c r="D374" t="s">
        <v>1043</v>
      </c>
      <c r="E374" t="s">
        <v>480</v>
      </c>
    </row>
    <row r="375" spans="1:5">
      <c r="A375" t="s">
        <v>6622</v>
      </c>
      <c r="B375" t="s">
        <v>5325</v>
      </c>
      <c r="C375" t="s">
        <v>200</v>
      </c>
      <c r="D375" t="s">
        <v>1043</v>
      </c>
      <c r="E375" t="s">
        <v>2203</v>
      </c>
    </row>
    <row r="376" spans="1:5">
      <c r="A376" t="s">
        <v>2985</v>
      </c>
      <c r="B376" t="s">
        <v>5326</v>
      </c>
      <c r="C376" t="s">
        <v>2207</v>
      </c>
      <c r="D376" t="s">
        <v>1043</v>
      </c>
      <c r="E376" t="s">
        <v>2210</v>
      </c>
    </row>
    <row r="377" spans="1:5">
      <c r="A377" t="s">
        <v>1969</v>
      </c>
      <c r="B377" t="s">
        <v>5328</v>
      </c>
      <c r="C377" t="s">
        <v>1244</v>
      </c>
      <c r="D377" t="s">
        <v>1043</v>
      </c>
      <c r="E377" t="s">
        <v>2212</v>
      </c>
    </row>
    <row r="378" spans="1:5">
      <c r="A378" t="s">
        <v>6623</v>
      </c>
      <c r="B378" t="s">
        <v>5330</v>
      </c>
      <c r="C378" t="s">
        <v>1927</v>
      </c>
      <c r="D378" t="s">
        <v>1043</v>
      </c>
      <c r="E378" t="s">
        <v>2213</v>
      </c>
    </row>
    <row r="379" spans="1:5">
      <c r="A379" t="s">
        <v>2158</v>
      </c>
      <c r="B379" t="s">
        <v>3485</v>
      </c>
      <c r="C379" t="s">
        <v>937</v>
      </c>
      <c r="D379" t="s">
        <v>1043</v>
      </c>
      <c r="E379" t="s">
        <v>214</v>
      </c>
    </row>
    <row r="380" spans="1:5">
      <c r="A380" t="s">
        <v>6624</v>
      </c>
      <c r="B380" t="s">
        <v>4833</v>
      </c>
      <c r="C380" t="s">
        <v>1075</v>
      </c>
      <c r="D380" t="s">
        <v>1043</v>
      </c>
      <c r="E380" t="s">
        <v>1417</v>
      </c>
    </row>
    <row r="381" spans="1:5">
      <c r="A381" t="s">
        <v>4692</v>
      </c>
      <c r="B381" t="s">
        <v>1402</v>
      </c>
      <c r="C381" t="s">
        <v>2215</v>
      </c>
      <c r="D381" t="s">
        <v>1043</v>
      </c>
      <c r="E381" t="s">
        <v>2220</v>
      </c>
    </row>
    <row r="382" spans="1:5">
      <c r="A382" t="s">
        <v>3825</v>
      </c>
      <c r="B382" t="s">
        <v>3625</v>
      </c>
      <c r="C382" t="s">
        <v>2221</v>
      </c>
      <c r="D382" t="s">
        <v>1043</v>
      </c>
      <c r="E382" t="s">
        <v>2200</v>
      </c>
    </row>
    <row r="383" spans="1:5">
      <c r="A383" t="s">
        <v>1404</v>
      </c>
      <c r="B383" t="s">
        <v>2655</v>
      </c>
      <c r="C383" t="s">
        <v>1102</v>
      </c>
      <c r="D383" t="s">
        <v>1043</v>
      </c>
      <c r="E383" t="s">
        <v>752</v>
      </c>
    </row>
    <row r="384" spans="1:5">
      <c r="A384" t="s">
        <v>3645</v>
      </c>
      <c r="B384" t="s">
        <v>5333</v>
      </c>
      <c r="C384" t="s">
        <v>94</v>
      </c>
      <c r="D384" t="s">
        <v>1043</v>
      </c>
      <c r="E384" t="s">
        <v>2223</v>
      </c>
    </row>
    <row r="385" spans="1:5">
      <c r="A385" t="s">
        <v>6626</v>
      </c>
      <c r="B385" t="s">
        <v>3513</v>
      </c>
      <c r="C385" t="s">
        <v>320</v>
      </c>
      <c r="D385" t="s">
        <v>1043</v>
      </c>
      <c r="E385" t="s">
        <v>2224</v>
      </c>
    </row>
    <row r="386" spans="1:5">
      <c r="A386" t="s">
        <v>743</v>
      </c>
      <c r="B386" t="s">
        <v>5334</v>
      </c>
      <c r="C386" t="s">
        <v>1468</v>
      </c>
      <c r="D386" t="s">
        <v>1043</v>
      </c>
      <c r="E386" t="s">
        <v>2226</v>
      </c>
    </row>
    <row r="387" spans="1:5">
      <c r="A387" t="s">
        <v>4276</v>
      </c>
      <c r="B387" t="s">
        <v>7348</v>
      </c>
      <c r="C387" t="s">
        <v>6344</v>
      </c>
      <c r="D387" t="s">
        <v>1043</v>
      </c>
      <c r="E387" t="s">
        <v>2096</v>
      </c>
    </row>
    <row r="388" spans="1:5">
      <c r="A388" t="s">
        <v>6023</v>
      </c>
      <c r="B388" t="s">
        <v>5337</v>
      </c>
      <c r="C388" t="s">
        <v>1869</v>
      </c>
      <c r="D388" t="s">
        <v>1043</v>
      </c>
      <c r="E388" t="s">
        <v>1778</v>
      </c>
    </row>
    <row r="389" spans="1:5">
      <c r="A389" t="s">
        <v>2480</v>
      </c>
      <c r="B389" t="s">
        <v>4526</v>
      </c>
      <c r="C389" t="s">
        <v>505</v>
      </c>
      <c r="D389" t="s">
        <v>1043</v>
      </c>
      <c r="E389" t="s">
        <v>856</v>
      </c>
    </row>
    <row r="390" spans="1:5">
      <c r="A390" t="s">
        <v>3755</v>
      </c>
      <c r="B390" t="s">
        <v>5338</v>
      </c>
      <c r="C390" t="s">
        <v>1572</v>
      </c>
      <c r="D390" t="s">
        <v>1043</v>
      </c>
      <c r="E390" t="s">
        <v>2229</v>
      </c>
    </row>
    <row r="391" spans="1:5">
      <c r="A391" t="s">
        <v>6627</v>
      </c>
      <c r="B391" t="s">
        <v>3061</v>
      </c>
      <c r="C391" t="s">
        <v>1410</v>
      </c>
      <c r="D391" t="s">
        <v>1043</v>
      </c>
      <c r="E391" t="s">
        <v>978</v>
      </c>
    </row>
    <row r="392" spans="1:5">
      <c r="A392" t="s">
        <v>6629</v>
      </c>
      <c r="B392" t="s">
        <v>3184</v>
      </c>
      <c r="C392" t="s">
        <v>2234</v>
      </c>
      <c r="D392" t="s">
        <v>1043</v>
      </c>
      <c r="E392" t="s">
        <v>679</v>
      </c>
    </row>
    <row r="393" spans="1:5">
      <c r="A393" t="s">
        <v>4662</v>
      </c>
      <c r="B393" t="s">
        <v>5339</v>
      </c>
      <c r="C393" t="s">
        <v>2235</v>
      </c>
      <c r="D393" t="s">
        <v>1043</v>
      </c>
      <c r="E393" t="s">
        <v>2237</v>
      </c>
    </row>
    <row r="394" spans="1:5">
      <c r="A394" t="s">
        <v>6630</v>
      </c>
      <c r="B394" t="s">
        <v>1233</v>
      </c>
      <c r="C394" t="s">
        <v>2240</v>
      </c>
      <c r="D394" t="s">
        <v>1043</v>
      </c>
      <c r="E394" t="s">
        <v>2241</v>
      </c>
    </row>
    <row r="395" spans="1:5">
      <c r="A395" t="s">
        <v>4132</v>
      </c>
      <c r="B395" t="s">
        <v>926</v>
      </c>
      <c r="C395" t="s">
        <v>2242</v>
      </c>
      <c r="D395" t="s">
        <v>1043</v>
      </c>
      <c r="E395" t="s">
        <v>2245</v>
      </c>
    </row>
    <row r="396" spans="1:5">
      <c r="A396" t="s">
        <v>4393</v>
      </c>
      <c r="B396" t="s">
        <v>3729</v>
      </c>
      <c r="C396" t="s">
        <v>347</v>
      </c>
      <c r="D396" t="s">
        <v>1043</v>
      </c>
      <c r="E396" t="s">
        <v>1884</v>
      </c>
    </row>
    <row r="397" spans="1:5">
      <c r="A397" t="s">
        <v>6472</v>
      </c>
      <c r="B397" t="s">
        <v>5340</v>
      </c>
      <c r="C397" t="s">
        <v>2251</v>
      </c>
      <c r="D397" t="s">
        <v>1043</v>
      </c>
      <c r="E397" t="s">
        <v>723</v>
      </c>
    </row>
    <row r="398" spans="1:5">
      <c r="A398" t="s">
        <v>5949</v>
      </c>
      <c r="B398" t="s">
        <v>802</v>
      </c>
      <c r="C398" t="s">
        <v>791</v>
      </c>
      <c r="D398" t="s">
        <v>1043</v>
      </c>
      <c r="E398" t="s">
        <v>1054</v>
      </c>
    </row>
    <row r="399" spans="1:5">
      <c r="A399" t="s">
        <v>4646</v>
      </c>
      <c r="B399" t="s">
        <v>5341</v>
      </c>
      <c r="C399" t="s">
        <v>2252</v>
      </c>
      <c r="D399" t="s">
        <v>1043</v>
      </c>
      <c r="E399" t="s">
        <v>2254</v>
      </c>
    </row>
    <row r="400" spans="1:5">
      <c r="A400" t="s">
        <v>2500</v>
      </c>
      <c r="B400" t="s">
        <v>224</v>
      </c>
      <c r="C400" t="s">
        <v>2147</v>
      </c>
      <c r="D400" t="s">
        <v>1043</v>
      </c>
      <c r="E400" t="s">
        <v>113</v>
      </c>
    </row>
    <row r="401" spans="1:5">
      <c r="A401" t="s">
        <v>4652</v>
      </c>
      <c r="B401" t="s">
        <v>717</v>
      </c>
      <c r="C401" t="s">
        <v>1724</v>
      </c>
      <c r="D401" t="s">
        <v>1043</v>
      </c>
      <c r="E401" t="s">
        <v>2259</v>
      </c>
    </row>
    <row r="402" spans="1:5">
      <c r="A402" t="s">
        <v>6631</v>
      </c>
      <c r="B402" t="s">
        <v>5343</v>
      </c>
      <c r="C402" t="s">
        <v>1179</v>
      </c>
      <c r="D402" t="s">
        <v>1043</v>
      </c>
      <c r="E402" t="s">
        <v>2265</v>
      </c>
    </row>
    <row r="403" spans="1:5">
      <c r="A403" t="s">
        <v>6632</v>
      </c>
      <c r="B403" t="s">
        <v>2869</v>
      </c>
      <c r="C403" t="s">
        <v>500</v>
      </c>
      <c r="D403" t="s">
        <v>1043</v>
      </c>
      <c r="E403" t="s">
        <v>1720</v>
      </c>
    </row>
    <row r="404" spans="1:5">
      <c r="A404" t="s">
        <v>1272</v>
      </c>
      <c r="B404" t="s">
        <v>2631</v>
      </c>
      <c r="C404" t="s">
        <v>2266</v>
      </c>
      <c r="D404" t="s">
        <v>1043</v>
      </c>
      <c r="E404" t="s">
        <v>2270</v>
      </c>
    </row>
    <row r="405" spans="1:5">
      <c r="A405" t="s">
        <v>1922</v>
      </c>
      <c r="B405" t="s">
        <v>1527</v>
      </c>
      <c r="C405" t="s">
        <v>1499</v>
      </c>
      <c r="D405" t="s">
        <v>1043</v>
      </c>
      <c r="E405" t="s">
        <v>1977</v>
      </c>
    </row>
    <row r="406" spans="1:5">
      <c r="A406" t="s">
        <v>6633</v>
      </c>
      <c r="B406" t="s">
        <v>3835</v>
      </c>
      <c r="C406" t="s">
        <v>2272</v>
      </c>
      <c r="D406" t="s">
        <v>1043</v>
      </c>
      <c r="E406" t="s">
        <v>309</v>
      </c>
    </row>
    <row r="407" spans="1:5">
      <c r="A407" t="s">
        <v>6520</v>
      </c>
      <c r="B407" t="s">
        <v>653</v>
      </c>
      <c r="C407" t="s">
        <v>1950</v>
      </c>
      <c r="D407" t="s">
        <v>1043</v>
      </c>
      <c r="E407" t="s">
        <v>35</v>
      </c>
    </row>
    <row r="408" spans="1:5">
      <c r="A408" t="s">
        <v>6048</v>
      </c>
      <c r="B408" t="s">
        <v>2708</v>
      </c>
      <c r="C408" t="s">
        <v>1839</v>
      </c>
      <c r="D408" t="s">
        <v>1043</v>
      </c>
      <c r="E408" t="s">
        <v>8</v>
      </c>
    </row>
    <row r="409" spans="1:5">
      <c r="A409" t="s">
        <v>6634</v>
      </c>
      <c r="B409" t="s">
        <v>3762</v>
      </c>
      <c r="C409" t="s">
        <v>1585</v>
      </c>
      <c r="D409" t="s">
        <v>1043</v>
      </c>
      <c r="E409" t="s">
        <v>2275</v>
      </c>
    </row>
    <row r="410" spans="1:5">
      <c r="A410" t="s">
        <v>2324</v>
      </c>
      <c r="B410" t="s">
        <v>5345</v>
      </c>
      <c r="C410" t="s">
        <v>2278</v>
      </c>
      <c r="D410" t="s">
        <v>1043</v>
      </c>
      <c r="E410" t="s">
        <v>2056</v>
      </c>
    </row>
    <row r="411" spans="1:5">
      <c r="A411" t="s">
        <v>6636</v>
      </c>
      <c r="B411" t="s">
        <v>4955</v>
      </c>
      <c r="C411" t="s">
        <v>676</v>
      </c>
      <c r="D411" t="s">
        <v>1043</v>
      </c>
      <c r="E411" t="s">
        <v>1965</v>
      </c>
    </row>
    <row r="412" spans="1:5">
      <c r="A412" t="s">
        <v>700</v>
      </c>
      <c r="B412" t="s">
        <v>5347</v>
      </c>
      <c r="C412" t="s">
        <v>164</v>
      </c>
      <c r="D412" t="s">
        <v>1043</v>
      </c>
      <c r="E412" t="s">
        <v>2279</v>
      </c>
    </row>
    <row r="413" spans="1:5">
      <c r="A413" t="s">
        <v>1780</v>
      </c>
      <c r="B413" t="s">
        <v>5133</v>
      </c>
      <c r="C413" t="s">
        <v>1224</v>
      </c>
      <c r="D413" t="s">
        <v>1043</v>
      </c>
      <c r="E413" t="s">
        <v>582</v>
      </c>
    </row>
    <row r="414" spans="1:5">
      <c r="A414" t="s">
        <v>6638</v>
      </c>
      <c r="B414" t="s">
        <v>5348</v>
      </c>
      <c r="C414" t="s">
        <v>635</v>
      </c>
      <c r="D414" t="s">
        <v>1043</v>
      </c>
      <c r="E414" t="s">
        <v>1850</v>
      </c>
    </row>
    <row r="415" spans="1:5">
      <c r="A415" t="s">
        <v>1861</v>
      </c>
      <c r="B415" t="s">
        <v>7349</v>
      </c>
      <c r="C415" t="s">
        <v>6345</v>
      </c>
      <c r="D415" t="s">
        <v>1861</v>
      </c>
    </row>
    <row r="416" spans="1:5">
      <c r="A416" t="s">
        <v>3404</v>
      </c>
      <c r="B416" t="s">
        <v>5349</v>
      </c>
      <c r="C416" t="s">
        <v>656</v>
      </c>
      <c r="D416" t="s">
        <v>1861</v>
      </c>
      <c r="E416" t="s">
        <v>2287</v>
      </c>
    </row>
    <row r="417" spans="1:5">
      <c r="A417" t="s">
        <v>4597</v>
      </c>
      <c r="B417" t="s">
        <v>5351</v>
      </c>
      <c r="C417" t="s">
        <v>1232</v>
      </c>
      <c r="D417" t="s">
        <v>1861</v>
      </c>
      <c r="E417" t="s">
        <v>1796</v>
      </c>
    </row>
    <row r="418" spans="1:5">
      <c r="A418" t="s">
        <v>4847</v>
      </c>
      <c r="B418" t="s">
        <v>3719</v>
      </c>
      <c r="C418" t="s">
        <v>2288</v>
      </c>
      <c r="D418" t="s">
        <v>1861</v>
      </c>
      <c r="E418" t="s">
        <v>2292</v>
      </c>
    </row>
    <row r="419" spans="1:5">
      <c r="A419" t="s">
        <v>2410</v>
      </c>
      <c r="B419" t="s">
        <v>3830</v>
      </c>
      <c r="C419" t="s">
        <v>1160</v>
      </c>
      <c r="D419" t="s">
        <v>1861</v>
      </c>
      <c r="E419" t="s">
        <v>1361</v>
      </c>
    </row>
    <row r="420" spans="1:5">
      <c r="A420" t="s">
        <v>5773</v>
      </c>
      <c r="B420" t="s">
        <v>3831</v>
      </c>
      <c r="C420" t="s">
        <v>412</v>
      </c>
      <c r="D420" t="s">
        <v>1861</v>
      </c>
      <c r="E420" t="s">
        <v>15</v>
      </c>
    </row>
    <row r="421" spans="1:5">
      <c r="A421" t="s">
        <v>6640</v>
      </c>
      <c r="B421" t="s">
        <v>5353</v>
      </c>
      <c r="C421" t="s">
        <v>2293</v>
      </c>
      <c r="D421" t="s">
        <v>1861</v>
      </c>
      <c r="E421" t="s">
        <v>2295</v>
      </c>
    </row>
    <row r="422" spans="1:5">
      <c r="A422" t="s">
        <v>6641</v>
      </c>
      <c r="B422" t="s">
        <v>1519</v>
      </c>
      <c r="C422" t="s">
        <v>2298</v>
      </c>
      <c r="D422" t="s">
        <v>1861</v>
      </c>
      <c r="E422" t="s">
        <v>20</v>
      </c>
    </row>
    <row r="423" spans="1:5">
      <c r="A423" t="s">
        <v>5574</v>
      </c>
      <c r="B423" t="s">
        <v>5100</v>
      </c>
      <c r="C423" t="s">
        <v>1896</v>
      </c>
      <c r="D423" t="s">
        <v>1861</v>
      </c>
      <c r="E423" t="s">
        <v>1643</v>
      </c>
    </row>
    <row r="424" spans="1:5">
      <c r="A424" t="s">
        <v>6642</v>
      </c>
      <c r="B424" t="s">
        <v>2230</v>
      </c>
      <c r="C424" t="s">
        <v>2299</v>
      </c>
      <c r="D424" t="s">
        <v>1861</v>
      </c>
      <c r="E424" t="s">
        <v>1637</v>
      </c>
    </row>
    <row r="425" spans="1:5">
      <c r="A425" t="s">
        <v>6643</v>
      </c>
      <c r="B425" s="1" t="s">
        <v>7490</v>
      </c>
      <c r="C425" t="s">
        <v>1460</v>
      </c>
      <c r="D425" t="s">
        <v>1861</v>
      </c>
      <c r="E425" t="s">
        <v>2303</v>
      </c>
    </row>
    <row r="426" spans="1:5">
      <c r="A426" t="s">
        <v>6644</v>
      </c>
      <c r="B426" t="s">
        <v>3613</v>
      </c>
      <c r="C426" t="s">
        <v>1284</v>
      </c>
      <c r="D426" t="s">
        <v>1861</v>
      </c>
      <c r="E426" t="s">
        <v>2306</v>
      </c>
    </row>
    <row r="427" spans="1:5">
      <c r="A427" t="s">
        <v>4776</v>
      </c>
      <c r="B427" t="s">
        <v>388</v>
      </c>
      <c r="C427" t="s">
        <v>2309</v>
      </c>
      <c r="D427" t="s">
        <v>1861</v>
      </c>
      <c r="E427" t="s">
        <v>2315</v>
      </c>
    </row>
    <row r="428" spans="1:5">
      <c r="A428" t="s">
        <v>5336</v>
      </c>
      <c r="B428" t="s">
        <v>1080</v>
      </c>
      <c r="C428" t="s">
        <v>1079</v>
      </c>
      <c r="D428" t="s">
        <v>1861</v>
      </c>
      <c r="E428" t="s">
        <v>2238</v>
      </c>
    </row>
    <row r="429" spans="1:5">
      <c r="A429" t="s">
        <v>4755</v>
      </c>
      <c r="B429" t="s">
        <v>5354</v>
      </c>
      <c r="C429" t="s">
        <v>233</v>
      </c>
      <c r="D429" t="s">
        <v>1861</v>
      </c>
      <c r="E429" t="s">
        <v>2321</v>
      </c>
    </row>
    <row r="430" spans="1:5">
      <c r="A430" t="s">
        <v>6645</v>
      </c>
      <c r="B430" t="s">
        <v>5356</v>
      </c>
      <c r="C430" t="s">
        <v>2325</v>
      </c>
      <c r="D430" t="s">
        <v>1861</v>
      </c>
      <c r="E430" t="s">
        <v>2327</v>
      </c>
    </row>
    <row r="431" spans="1:5">
      <c r="A431" t="s">
        <v>6646</v>
      </c>
      <c r="B431" t="s">
        <v>1569</v>
      </c>
      <c r="C431" t="s">
        <v>2337</v>
      </c>
      <c r="D431" t="s">
        <v>1861</v>
      </c>
      <c r="E431" t="s">
        <v>2277</v>
      </c>
    </row>
    <row r="432" spans="1:5">
      <c r="A432" t="s">
        <v>6647</v>
      </c>
      <c r="B432" t="s">
        <v>5358</v>
      </c>
      <c r="C432" t="s">
        <v>836</v>
      </c>
      <c r="D432" t="s">
        <v>1861</v>
      </c>
      <c r="E432" t="s">
        <v>372</v>
      </c>
    </row>
    <row r="433" spans="1:5">
      <c r="A433" t="s">
        <v>2141</v>
      </c>
      <c r="B433" t="s">
        <v>5359</v>
      </c>
      <c r="C433" t="s">
        <v>1477</v>
      </c>
      <c r="D433" t="s">
        <v>1861</v>
      </c>
      <c r="E433" t="s">
        <v>2331</v>
      </c>
    </row>
    <row r="434" spans="1:5">
      <c r="A434" t="s">
        <v>4507</v>
      </c>
      <c r="B434" t="s">
        <v>5361</v>
      </c>
      <c r="C434" t="s">
        <v>1885</v>
      </c>
      <c r="D434" t="s">
        <v>1861</v>
      </c>
      <c r="E434" t="s">
        <v>2338</v>
      </c>
    </row>
    <row r="435" spans="1:5">
      <c r="A435" t="s">
        <v>6649</v>
      </c>
      <c r="B435" t="s">
        <v>4147</v>
      </c>
      <c r="C435" t="s">
        <v>2342</v>
      </c>
      <c r="D435" t="s">
        <v>1861</v>
      </c>
      <c r="E435" t="s">
        <v>2344</v>
      </c>
    </row>
    <row r="436" spans="1:5">
      <c r="A436" t="s">
        <v>6650</v>
      </c>
      <c r="B436" t="s">
        <v>182</v>
      </c>
      <c r="C436" t="s">
        <v>1739</v>
      </c>
      <c r="D436" t="s">
        <v>1861</v>
      </c>
      <c r="E436" t="s">
        <v>171</v>
      </c>
    </row>
    <row r="437" spans="1:5">
      <c r="A437" t="s">
        <v>3805</v>
      </c>
      <c r="B437" t="s">
        <v>5362</v>
      </c>
      <c r="C437" t="s">
        <v>2351</v>
      </c>
      <c r="D437" t="s">
        <v>1861</v>
      </c>
      <c r="E437" t="s">
        <v>2194</v>
      </c>
    </row>
    <row r="438" spans="1:5">
      <c r="A438" t="s">
        <v>6447</v>
      </c>
      <c r="B438" t="s">
        <v>5138</v>
      </c>
      <c r="C438" t="s">
        <v>2355</v>
      </c>
      <c r="D438" t="s">
        <v>1861</v>
      </c>
      <c r="E438" t="s">
        <v>2281</v>
      </c>
    </row>
    <row r="439" spans="1:5">
      <c r="A439" t="s">
        <v>6652</v>
      </c>
      <c r="B439" t="s">
        <v>5000</v>
      </c>
      <c r="C439" t="s">
        <v>2358</v>
      </c>
      <c r="D439" t="s">
        <v>1861</v>
      </c>
      <c r="E439" t="s">
        <v>2363</v>
      </c>
    </row>
    <row r="440" spans="1:5">
      <c r="A440" t="s">
        <v>1</v>
      </c>
      <c r="B440" t="s">
        <v>3865</v>
      </c>
      <c r="C440" t="s">
        <v>2137</v>
      </c>
      <c r="D440" t="s">
        <v>1861</v>
      </c>
      <c r="E440" t="s">
        <v>2148</v>
      </c>
    </row>
    <row r="441" spans="1:5">
      <c r="A441" t="s">
        <v>6653</v>
      </c>
      <c r="B441" t="s">
        <v>5363</v>
      </c>
      <c r="C441" t="s">
        <v>163</v>
      </c>
      <c r="D441" t="s">
        <v>1861</v>
      </c>
      <c r="E441" t="s">
        <v>1070</v>
      </c>
    </row>
    <row r="442" spans="1:5">
      <c r="A442" t="s">
        <v>4696</v>
      </c>
      <c r="B442" t="s">
        <v>5364</v>
      </c>
      <c r="C442" t="s">
        <v>2367</v>
      </c>
      <c r="D442" t="s">
        <v>1861</v>
      </c>
      <c r="E442" t="s">
        <v>2372</v>
      </c>
    </row>
    <row r="443" spans="1:5">
      <c r="A443" t="s">
        <v>6655</v>
      </c>
      <c r="B443" t="s">
        <v>2849</v>
      </c>
      <c r="C443" t="s">
        <v>1323</v>
      </c>
      <c r="D443" t="s">
        <v>1861</v>
      </c>
      <c r="E443" t="s">
        <v>1525</v>
      </c>
    </row>
    <row r="444" spans="1:5">
      <c r="A444" t="s">
        <v>6656</v>
      </c>
      <c r="B444" t="s">
        <v>5366</v>
      </c>
      <c r="C444" t="s">
        <v>72</v>
      </c>
      <c r="D444" t="s">
        <v>1861</v>
      </c>
      <c r="E444" t="s">
        <v>2190</v>
      </c>
    </row>
    <row r="445" spans="1:5">
      <c r="A445" t="s">
        <v>6657</v>
      </c>
      <c r="B445" t="s">
        <v>5367</v>
      </c>
      <c r="C445" t="s">
        <v>2122</v>
      </c>
      <c r="D445" t="s">
        <v>1861</v>
      </c>
      <c r="E445" t="s">
        <v>1149</v>
      </c>
    </row>
    <row r="446" spans="1:5">
      <c r="A446" t="s">
        <v>473</v>
      </c>
      <c r="B446" t="s">
        <v>1989</v>
      </c>
      <c r="C446" t="s">
        <v>2176</v>
      </c>
      <c r="D446" t="s">
        <v>1861</v>
      </c>
      <c r="E446" t="s">
        <v>299</v>
      </c>
    </row>
    <row r="447" spans="1:5">
      <c r="A447" t="s">
        <v>6364</v>
      </c>
      <c r="B447" t="s">
        <v>584</v>
      </c>
      <c r="C447" t="s">
        <v>2373</v>
      </c>
      <c r="D447" t="s">
        <v>1861</v>
      </c>
      <c r="E447" t="s">
        <v>945</v>
      </c>
    </row>
    <row r="448" spans="1:5">
      <c r="A448" t="s">
        <v>6659</v>
      </c>
      <c r="B448" t="s">
        <v>5368</v>
      </c>
      <c r="C448" t="s">
        <v>2376</v>
      </c>
      <c r="D448" t="s">
        <v>1861</v>
      </c>
      <c r="E448" t="s">
        <v>1475</v>
      </c>
    </row>
    <row r="449" spans="1:5">
      <c r="A449" t="s">
        <v>5703</v>
      </c>
      <c r="B449" t="s">
        <v>1522</v>
      </c>
      <c r="C449" t="s">
        <v>1905</v>
      </c>
      <c r="D449" t="s">
        <v>1861</v>
      </c>
      <c r="E449" t="s">
        <v>2383</v>
      </c>
    </row>
    <row r="450" spans="1:5">
      <c r="A450" t="s">
        <v>6660</v>
      </c>
      <c r="B450" t="s">
        <v>5369</v>
      </c>
      <c r="C450" t="s">
        <v>2388</v>
      </c>
      <c r="D450" t="s">
        <v>1861</v>
      </c>
      <c r="E450" t="s">
        <v>2389</v>
      </c>
    </row>
    <row r="451" spans="1:5">
      <c r="A451" t="s">
        <v>6661</v>
      </c>
      <c r="B451" t="s">
        <v>5370</v>
      </c>
      <c r="C451" t="s">
        <v>2392</v>
      </c>
      <c r="D451" t="s">
        <v>1861</v>
      </c>
      <c r="E451" t="s">
        <v>831</v>
      </c>
    </row>
    <row r="452" spans="1:5">
      <c r="A452" t="s">
        <v>6662</v>
      </c>
      <c r="B452" t="s">
        <v>3412</v>
      </c>
      <c r="C452" t="s">
        <v>936</v>
      </c>
      <c r="D452" t="s">
        <v>1861</v>
      </c>
      <c r="E452" t="s">
        <v>2394</v>
      </c>
    </row>
    <row r="453" spans="1:5">
      <c r="A453" t="s">
        <v>291</v>
      </c>
      <c r="B453" t="s">
        <v>1352</v>
      </c>
      <c r="C453" t="s">
        <v>2397</v>
      </c>
      <c r="D453" t="s">
        <v>1861</v>
      </c>
      <c r="E453" t="s">
        <v>2145</v>
      </c>
    </row>
    <row r="454" spans="1:5">
      <c r="A454" t="s">
        <v>6664</v>
      </c>
      <c r="B454" t="s">
        <v>2382</v>
      </c>
      <c r="C454" t="s">
        <v>2400</v>
      </c>
      <c r="D454" t="s">
        <v>1861</v>
      </c>
      <c r="E454" t="s">
        <v>905</v>
      </c>
    </row>
    <row r="455" spans="1:5">
      <c r="A455" t="s">
        <v>5259</v>
      </c>
      <c r="B455" t="s">
        <v>5371</v>
      </c>
      <c r="C455" t="s">
        <v>2051</v>
      </c>
      <c r="D455" t="s">
        <v>1861</v>
      </c>
      <c r="E455" t="s">
        <v>881</v>
      </c>
    </row>
    <row r="456" spans="1:5">
      <c r="A456" t="s">
        <v>6666</v>
      </c>
      <c r="B456" t="s">
        <v>2885</v>
      </c>
      <c r="C456" t="s">
        <v>2386</v>
      </c>
      <c r="D456" t="s">
        <v>1861</v>
      </c>
      <c r="E456" t="s">
        <v>1983</v>
      </c>
    </row>
    <row r="457" spans="1:5">
      <c r="A457" t="s">
        <v>6667</v>
      </c>
      <c r="B457" t="s">
        <v>655</v>
      </c>
      <c r="C457" t="s">
        <v>2407</v>
      </c>
      <c r="D457" t="s">
        <v>1861</v>
      </c>
      <c r="E457" t="s">
        <v>2409</v>
      </c>
    </row>
    <row r="458" spans="1:5">
      <c r="A458" t="s">
        <v>6668</v>
      </c>
      <c r="B458" t="s">
        <v>5372</v>
      </c>
      <c r="C458" t="s">
        <v>2411</v>
      </c>
      <c r="D458" t="s">
        <v>1861</v>
      </c>
      <c r="E458" t="s">
        <v>2412</v>
      </c>
    </row>
    <row r="459" spans="1:5">
      <c r="A459" t="s">
        <v>6669</v>
      </c>
      <c r="B459" t="s">
        <v>1514</v>
      </c>
      <c r="C459" t="s">
        <v>2219</v>
      </c>
      <c r="D459" t="s">
        <v>1861</v>
      </c>
      <c r="E459" t="s">
        <v>2416</v>
      </c>
    </row>
    <row r="460" spans="1:5">
      <c r="A460" t="s">
        <v>1275</v>
      </c>
      <c r="B460" t="s">
        <v>7350</v>
      </c>
      <c r="C460" t="s">
        <v>6346</v>
      </c>
      <c r="D460" t="s">
        <v>1275</v>
      </c>
    </row>
    <row r="461" spans="1:5">
      <c r="A461" t="s">
        <v>6319</v>
      </c>
      <c r="B461" t="s">
        <v>1332</v>
      </c>
      <c r="C461" t="s">
        <v>821</v>
      </c>
      <c r="D461" t="s">
        <v>1275</v>
      </c>
      <c r="E461" t="s">
        <v>2417</v>
      </c>
    </row>
    <row r="462" spans="1:5">
      <c r="A462" t="s">
        <v>3210</v>
      </c>
      <c r="B462" t="s">
        <v>5373</v>
      </c>
      <c r="C462" t="s">
        <v>1395</v>
      </c>
      <c r="D462" t="s">
        <v>1275</v>
      </c>
      <c r="E462" t="s">
        <v>1567</v>
      </c>
    </row>
    <row r="463" spans="1:5">
      <c r="A463" t="s">
        <v>6670</v>
      </c>
      <c r="B463" t="s">
        <v>5374</v>
      </c>
      <c r="C463" t="s">
        <v>2421</v>
      </c>
      <c r="D463" t="s">
        <v>1275</v>
      </c>
      <c r="E463" t="s">
        <v>1086</v>
      </c>
    </row>
    <row r="464" spans="1:5">
      <c r="A464" t="s">
        <v>6671</v>
      </c>
      <c r="B464" t="s">
        <v>5376</v>
      </c>
      <c r="C464" t="s">
        <v>2426</v>
      </c>
      <c r="D464" t="s">
        <v>1275</v>
      </c>
      <c r="E464" t="s">
        <v>2430</v>
      </c>
    </row>
    <row r="465" spans="1:5">
      <c r="A465" t="s">
        <v>6672</v>
      </c>
      <c r="B465" t="s">
        <v>483</v>
      </c>
      <c r="C465" t="s">
        <v>2246</v>
      </c>
      <c r="D465" t="s">
        <v>1275</v>
      </c>
      <c r="E465" t="s">
        <v>2437</v>
      </c>
    </row>
    <row r="466" spans="1:5">
      <c r="A466" t="s">
        <v>6673</v>
      </c>
      <c r="B466" t="s">
        <v>5377</v>
      </c>
      <c r="C466" t="s">
        <v>1078</v>
      </c>
      <c r="D466" t="s">
        <v>1275</v>
      </c>
      <c r="E466" t="s">
        <v>2439</v>
      </c>
    </row>
    <row r="467" spans="1:5">
      <c r="A467" t="s">
        <v>6674</v>
      </c>
      <c r="B467" t="s">
        <v>1302</v>
      </c>
      <c r="C467" t="s">
        <v>1751</v>
      </c>
      <c r="D467" t="s">
        <v>1275</v>
      </c>
      <c r="E467" t="s">
        <v>2441</v>
      </c>
    </row>
    <row r="468" spans="1:5">
      <c r="A468" t="s">
        <v>2801</v>
      </c>
      <c r="B468" t="s">
        <v>5378</v>
      </c>
      <c r="C468" t="s">
        <v>2442</v>
      </c>
      <c r="D468" t="s">
        <v>1275</v>
      </c>
      <c r="E468" t="s">
        <v>1025</v>
      </c>
    </row>
    <row r="469" spans="1:5">
      <c r="A469" t="s">
        <v>6676</v>
      </c>
      <c r="B469" t="s">
        <v>5380</v>
      </c>
      <c r="C469" t="s">
        <v>2444</v>
      </c>
      <c r="D469" t="s">
        <v>1275</v>
      </c>
      <c r="E469" t="s">
        <v>2446</v>
      </c>
    </row>
    <row r="470" spans="1:5">
      <c r="A470" t="s">
        <v>2280</v>
      </c>
      <c r="B470" t="s">
        <v>5381</v>
      </c>
      <c r="C470" t="s">
        <v>2451</v>
      </c>
      <c r="D470" t="s">
        <v>1275</v>
      </c>
      <c r="E470" t="s">
        <v>1342</v>
      </c>
    </row>
    <row r="471" spans="1:5">
      <c r="A471" t="s">
        <v>6678</v>
      </c>
      <c r="B471" t="s">
        <v>4452</v>
      </c>
      <c r="C471" t="s">
        <v>2457</v>
      </c>
      <c r="D471" t="s">
        <v>1275</v>
      </c>
      <c r="E471" t="s">
        <v>2460</v>
      </c>
    </row>
    <row r="472" spans="1:5">
      <c r="A472" t="s">
        <v>1547</v>
      </c>
      <c r="B472" t="s">
        <v>1297</v>
      </c>
      <c r="C472" t="s">
        <v>1508</v>
      </c>
      <c r="D472" t="s">
        <v>1275</v>
      </c>
      <c r="E472" t="s">
        <v>306</v>
      </c>
    </row>
    <row r="473" spans="1:5">
      <c r="A473" t="s">
        <v>6679</v>
      </c>
      <c r="B473" t="s">
        <v>2639</v>
      </c>
      <c r="C473" t="s">
        <v>2450</v>
      </c>
      <c r="D473" t="s">
        <v>1275</v>
      </c>
      <c r="E473" t="s">
        <v>2462</v>
      </c>
    </row>
    <row r="474" spans="1:5">
      <c r="A474" t="s">
        <v>6681</v>
      </c>
      <c r="B474" t="s">
        <v>5383</v>
      </c>
      <c r="C474" t="s">
        <v>1398</v>
      </c>
      <c r="D474" t="s">
        <v>1275</v>
      </c>
      <c r="E474" t="s">
        <v>1524</v>
      </c>
    </row>
    <row r="475" spans="1:5">
      <c r="A475" t="s">
        <v>6684</v>
      </c>
      <c r="B475" t="s">
        <v>779</v>
      </c>
      <c r="C475" t="s">
        <v>1358</v>
      </c>
      <c r="D475" t="s">
        <v>1275</v>
      </c>
      <c r="E475" t="s">
        <v>1670</v>
      </c>
    </row>
    <row r="476" spans="1:5">
      <c r="A476" t="s">
        <v>2361</v>
      </c>
      <c r="B476" t="s">
        <v>3824</v>
      </c>
      <c r="C476" t="s">
        <v>2466</v>
      </c>
      <c r="D476" t="s">
        <v>1275</v>
      </c>
      <c r="E476" t="s">
        <v>2468</v>
      </c>
    </row>
    <row r="477" spans="1:5">
      <c r="A477" t="s">
        <v>6685</v>
      </c>
      <c r="B477" t="s">
        <v>2930</v>
      </c>
      <c r="C477" t="s">
        <v>1862</v>
      </c>
      <c r="D477" t="s">
        <v>1275</v>
      </c>
      <c r="E477" t="s">
        <v>1452</v>
      </c>
    </row>
    <row r="478" spans="1:5">
      <c r="A478" t="s">
        <v>6065</v>
      </c>
      <c r="B478" t="s">
        <v>5329</v>
      </c>
      <c r="C478" t="s">
        <v>2471</v>
      </c>
      <c r="D478" t="s">
        <v>1275</v>
      </c>
      <c r="E478" t="s">
        <v>2476</v>
      </c>
    </row>
    <row r="479" spans="1:5">
      <c r="A479" t="s">
        <v>5430</v>
      </c>
      <c r="B479" t="s">
        <v>2313</v>
      </c>
      <c r="C479" t="s">
        <v>2204</v>
      </c>
      <c r="D479" t="s">
        <v>1275</v>
      </c>
      <c r="E479" t="s">
        <v>281</v>
      </c>
    </row>
    <row r="480" spans="1:5">
      <c r="A480" t="s">
        <v>6687</v>
      </c>
      <c r="B480" t="s">
        <v>5384</v>
      </c>
      <c r="C480" t="s">
        <v>68</v>
      </c>
      <c r="D480" t="s">
        <v>1275</v>
      </c>
      <c r="E480" t="s">
        <v>2433</v>
      </c>
    </row>
    <row r="481" spans="1:5">
      <c r="A481" t="s">
        <v>4114</v>
      </c>
      <c r="B481" t="s">
        <v>5386</v>
      </c>
      <c r="C481" t="s">
        <v>502</v>
      </c>
      <c r="D481" t="s">
        <v>1275</v>
      </c>
      <c r="E481" t="s">
        <v>850</v>
      </c>
    </row>
    <row r="482" spans="1:5">
      <c r="A482" t="s">
        <v>6044</v>
      </c>
      <c r="B482" t="s">
        <v>5313</v>
      </c>
      <c r="C482" t="s">
        <v>2477</v>
      </c>
      <c r="D482" t="s">
        <v>1275</v>
      </c>
      <c r="E482" t="s">
        <v>1697</v>
      </c>
    </row>
    <row r="483" spans="1:5">
      <c r="A483" t="s">
        <v>6688</v>
      </c>
      <c r="B483" t="s">
        <v>4184</v>
      </c>
      <c r="C483" t="s">
        <v>2481</v>
      </c>
      <c r="D483" t="s">
        <v>1275</v>
      </c>
      <c r="E483" t="s">
        <v>2487</v>
      </c>
    </row>
    <row r="484" spans="1:5">
      <c r="A484" t="s">
        <v>5874</v>
      </c>
      <c r="B484" t="s">
        <v>1479</v>
      </c>
      <c r="C484" t="s">
        <v>591</v>
      </c>
      <c r="D484" t="s">
        <v>1275</v>
      </c>
      <c r="E484" t="s">
        <v>289</v>
      </c>
    </row>
    <row r="485" spans="1:5">
      <c r="A485" t="s">
        <v>6689</v>
      </c>
      <c r="B485" t="s">
        <v>5387</v>
      </c>
      <c r="C485" t="s">
        <v>2489</v>
      </c>
      <c r="D485" t="s">
        <v>1275</v>
      </c>
      <c r="E485" t="s">
        <v>987</v>
      </c>
    </row>
    <row r="486" spans="1:5">
      <c r="A486" t="s">
        <v>2499</v>
      </c>
      <c r="B486" t="s">
        <v>359</v>
      </c>
      <c r="C486" t="s">
        <v>6197</v>
      </c>
      <c r="D486" t="s">
        <v>2499</v>
      </c>
    </row>
    <row r="487" spans="1:5">
      <c r="A487" t="s">
        <v>6690</v>
      </c>
      <c r="B487" t="s">
        <v>4737</v>
      </c>
      <c r="C487" t="s">
        <v>2493</v>
      </c>
      <c r="D487" t="s">
        <v>2499</v>
      </c>
      <c r="E487" t="s">
        <v>1273</v>
      </c>
    </row>
    <row r="488" spans="1:5">
      <c r="A488" t="s">
        <v>1485</v>
      </c>
      <c r="B488" t="s">
        <v>2413</v>
      </c>
      <c r="C488" t="s">
        <v>2174</v>
      </c>
      <c r="D488" t="s">
        <v>2499</v>
      </c>
      <c r="E488" t="s">
        <v>2502</v>
      </c>
    </row>
    <row r="489" spans="1:5">
      <c r="A489" t="s">
        <v>6691</v>
      </c>
      <c r="B489" t="s">
        <v>1776</v>
      </c>
      <c r="C489" t="s">
        <v>1345</v>
      </c>
      <c r="D489" t="s">
        <v>2499</v>
      </c>
      <c r="E489" t="s">
        <v>1849</v>
      </c>
    </row>
    <row r="490" spans="1:5">
      <c r="A490" t="s">
        <v>3947</v>
      </c>
      <c r="B490" t="s">
        <v>1390</v>
      </c>
      <c r="C490" t="s">
        <v>2503</v>
      </c>
      <c r="D490" t="s">
        <v>2499</v>
      </c>
      <c r="E490" t="s">
        <v>2508</v>
      </c>
    </row>
    <row r="491" spans="1:5">
      <c r="A491" t="s">
        <v>2195</v>
      </c>
      <c r="B491" t="s">
        <v>600</v>
      </c>
      <c r="C491" t="s">
        <v>2512</v>
      </c>
      <c r="D491" t="s">
        <v>2499</v>
      </c>
      <c r="E491" t="s">
        <v>2515</v>
      </c>
    </row>
    <row r="492" spans="1:5">
      <c r="A492" t="s">
        <v>6693</v>
      </c>
      <c r="B492" t="s">
        <v>3799</v>
      </c>
      <c r="C492" t="s">
        <v>2271</v>
      </c>
      <c r="D492" t="s">
        <v>2499</v>
      </c>
      <c r="E492" t="s">
        <v>915</v>
      </c>
    </row>
    <row r="493" spans="1:5">
      <c r="A493" t="s">
        <v>6694</v>
      </c>
      <c r="B493" t="s">
        <v>4093</v>
      </c>
      <c r="C493" t="s">
        <v>21</v>
      </c>
      <c r="D493" t="s">
        <v>2499</v>
      </c>
      <c r="E493" t="s">
        <v>2520</v>
      </c>
    </row>
    <row r="494" spans="1:5">
      <c r="A494" t="s">
        <v>6695</v>
      </c>
      <c r="B494" t="s">
        <v>3219</v>
      </c>
      <c r="C494" t="s">
        <v>28</v>
      </c>
      <c r="D494" t="s">
        <v>2499</v>
      </c>
      <c r="E494" t="s">
        <v>2118</v>
      </c>
    </row>
    <row r="495" spans="1:5">
      <c r="A495" t="s">
        <v>6696</v>
      </c>
      <c r="B495" t="s">
        <v>5388</v>
      </c>
      <c r="C495" t="s">
        <v>2528</v>
      </c>
      <c r="D495" t="s">
        <v>2499</v>
      </c>
      <c r="E495" t="s">
        <v>365</v>
      </c>
    </row>
    <row r="496" spans="1:5">
      <c r="A496" t="s">
        <v>5072</v>
      </c>
      <c r="B496" t="s">
        <v>4430</v>
      </c>
      <c r="C496" t="s">
        <v>144</v>
      </c>
      <c r="D496" t="s">
        <v>2499</v>
      </c>
      <c r="E496" t="s">
        <v>2532</v>
      </c>
    </row>
    <row r="497" spans="1:5">
      <c r="A497" t="s">
        <v>6697</v>
      </c>
      <c r="B497" t="s">
        <v>1640</v>
      </c>
      <c r="C497" t="s">
        <v>442</v>
      </c>
      <c r="D497" t="s">
        <v>2499</v>
      </c>
      <c r="E497" t="s">
        <v>2305</v>
      </c>
    </row>
    <row r="498" spans="1:5">
      <c r="A498" t="s">
        <v>2876</v>
      </c>
      <c r="B498" t="s">
        <v>5389</v>
      </c>
      <c r="C498" t="s">
        <v>2276</v>
      </c>
      <c r="D498" t="s">
        <v>2499</v>
      </c>
      <c r="E498" t="s">
        <v>2536</v>
      </c>
    </row>
    <row r="499" spans="1:5">
      <c r="A499" t="s">
        <v>1240</v>
      </c>
      <c r="B499" t="s">
        <v>5350</v>
      </c>
      <c r="C499" t="s">
        <v>489</v>
      </c>
      <c r="D499" t="s">
        <v>2499</v>
      </c>
      <c r="E499" t="s">
        <v>2539</v>
      </c>
    </row>
    <row r="500" spans="1:5">
      <c r="A500" t="s">
        <v>6698</v>
      </c>
      <c r="B500" t="s">
        <v>3597</v>
      </c>
      <c r="C500" t="s">
        <v>2545</v>
      </c>
      <c r="D500" t="s">
        <v>2499</v>
      </c>
      <c r="E500" t="s">
        <v>2547</v>
      </c>
    </row>
    <row r="501" spans="1:5">
      <c r="A501" t="s">
        <v>1733</v>
      </c>
      <c r="B501" t="s">
        <v>5390</v>
      </c>
      <c r="C501" t="s">
        <v>2549</v>
      </c>
      <c r="D501" t="s">
        <v>2499</v>
      </c>
      <c r="E501" t="s">
        <v>160</v>
      </c>
    </row>
    <row r="502" spans="1:5">
      <c r="A502" t="s">
        <v>6699</v>
      </c>
      <c r="B502" t="s">
        <v>5392</v>
      </c>
      <c r="C502" t="s">
        <v>2542</v>
      </c>
      <c r="D502" t="s">
        <v>2499</v>
      </c>
      <c r="E502" t="s">
        <v>2330</v>
      </c>
    </row>
    <row r="503" spans="1:5">
      <c r="A503" t="s">
        <v>6700</v>
      </c>
      <c r="B503" t="s">
        <v>5394</v>
      </c>
      <c r="C503" t="s">
        <v>2552</v>
      </c>
      <c r="D503" t="s">
        <v>2499</v>
      </c>
      <c r="E503" t="s">
        <v>2555</v>
      </c>
    </row>
    <row r="504" spans="1:5">
      <c r="A504" t="s">
        <v>5879</v>
      </c>
      <c r="B504" t="s">
        <v>5396</v>
      </c>
      <c r="C504" t="s">
        <v>2558</v>
      </c>
      <c r="D504" t="s">
        <v>2499</v>
      </c>
      <c r="E504" t="s">
        <v>1868</v>
      </c>
    </row>
    <row r="505" spans="1:5">
      <c r="A505" t="s">
        <v>6701</v>
      </c>
      <c r="B505" t="s">
        <v>3089</v>
      </c>
      <c r="C505" t="s">
        <v>1812</v>
      </c>
      <c r="D505" t="s">
        <v>2499</v>
      </c>
      <c r="E505" t="s">
        <v>1196</v>
      </c>
    </row>
    <row r="506" spans="1:5">
      <c r="A506" t="s">
        <v>6702</v>
      </c>
      <c r="B506" t="s">
        <v>598</v>
      </c>
      <c r="C506" t="s">
        <v>1892</v>
      </c>
      <c r="D506" t="s">
        <v>2499</v>
      </c>
      <c r="E506" t="s">
        <v>234</v>
      </c>
    </row>
    <row r="507" spans="1:5">
      <c r="A507" t="s">
        <v>3298</v>
      </c>
      <c r="B507" t="s">
        <v>3653</v>
      </c>
      <c r="C507" t="s">
        <v>2560</v>
      </c>
      <c r="D507" t="s">
        <v>2499</v>
      </c>
      <c r="E507" t="s">
        <v>2565</v>
      </c>
    </row>
    <row r="508" spans="1:5">
      <c r="A508" t="s">
        <v>6285</v>
      </c>
      <c r="B508" t="s">
        <v>5397</v>
      </c>
      <c r="C508" t="s">
        <v>2567</v>
      </c>
      <c r="D508" t="s">
        <v>2499</v>
      </c>
      <c r="E508" t="s">
        <v>1880</v>
      </c>
    </row>
    <row r="509" spans="1:5">
      <c r="A509" t="s">
        <v>2253</v>
      </c>
      <c r="B509" t="s">
        <v>4283</v>
      </c>
      <c r="C509" t="s">
        <v>2572</v>
      </c>
      <c r="D509" t="s">
        <v>2499</v>
      </c>
      <c r="E509" t="s">
        <v>57</v>
      </c>
    </row>
    <row r="510" spans="1:5">
      <c r="A510" t="s">
        <v>1419</v>
      </c>
      <c r="B510" t="s">
        <v>2742</v>
      </c>
      <c r="C510" t="s">
        <v>1916</v>
      </c>
      <c r="D510" t="s">
        <v>2499</v>
      </c>
      <c r="E510" t="s">
        <v>2081</v>
      </c>
    </row>
    <row r="511" spans="1:5">
      <c r="A511" t="s">
        <v>4609</v>
      </c>
      <c r="B511" t="s">
        <v>2485</v>
      </c>
      <c r="C511" t="s">
        <v>695</v>
      </c>
      <c r="D511" t="s">
        <v>2499</v>
      </c>
      <c r="E511" t="s">
        <v>2574</v>
      </c>
    </row>
    <row r="512" spans="1:5">
      <c r="A512" t="s">
        <v>3359</v>
      </c>
      <c r="B512" t="s">
        <v>1480</v>
      </c>
      <c r="C512" t="s">
        <v>2031</v>
      </c>
      <c r="D512" t="s">
        <v>2499</v>
      </c>
      <c r="E512" t="s">
        <v>2575</v>
      </c>
    </row>
    <row r="513" spans="1:5">
      <c r="A513" t="s">
        <v>6703</v>
      </c>
      <c r="B513" t="s">
        <v>5398</v>
      </c>
      <c r="C513" t="s">
        <v>2066</v>
      </c>
      <c r="D513" t="s">
        <v>2499</v>
      </c>
      <c r="E513" t="s">
        <v>2580</v>
      </c>
    </row>
    <row r="514" spans="1:5">
      <c r="A514" t="s">
        <v>6704</v>
      </c>
      <c r="B514" t="s">
        <v>858</v>
      </c>
      <c r="C514" t="s">
        <v>6253</v>
      </c>
      <c r="D514" t="s">
        <v>2499</v>
      </c>
      <c r="E514" t="s">
        <v>1778</v>
      </c>
    </row>
    <row r="515" spans="1:5">
      <c r="A515" t="s">
        <v>6705</v>
      </c>
      <c r="B515" t="s">
        <v>5399</v>
      </c>
      <c r="C515" t="s">
        <v>2582</v>
      </c>
      <c r="D515" t="s">
        <v>2499</v>
      </c>
      <c r="E515" t="s">
        <v>2440</v>
      </c>
    </row>
    <row r="516" spans="1:5">
      <c r="A516" t="s">
        <v>6706</v>
      </c>
      <c r="B516" t="s">
        <v>1832</v>
      </c>
      <c r="C516" t="s">
        <v>2584</v>
      </c>
      <c r="D516" t="s">
        <v>2499</v>
      </c>
      <c r="E516" t="s">
        <v>2184</v>
      </c>
    </row>
    <row r="517" spans="1:5">
      <c r="A517" t="s">
        <v>2498</v>
      </c>
      <c r="B517" t="s">
        <v>2029</v>
      </c>
      <c r="C517" t="s">
        <v>2506</v>
      </c>
      <c r="D517" t="s">
        <v>2499</v>
      </c>
      <c r="E517" t="s">
        <v>2036</v>
      </c>
    </row>
    <row r="518" spans="1:5">
      <c r="A518" t="s">
        <v>1953</v>
      </c>
      <c r="B518" t="s">
        <v>5060</v>
      </c>
      <c r="C518" t="s">
        <v>2085</v>
      </c>
      <c r="D518" t="s">
        <v>2499</v>
      </c>
      <c r="E518" t="s">
        <v>1792</v>
      </c>
    </row>
    <row r="519" spans="1:5">
      <c r="A519" t="s">
        <v>6707</v>
      </c>
      <c r="B519" t="s">
        <v>2164</v>
      </c>
      <c r="C519" t="s">
        <v>2459</v>
      </c>
      <c r="D519" t="s">
        <v>2499</v>
      </c>
      <c r="E519" t="s">
        <v>1553</v>
      </c>
    </row>
    <row r="520" spans="1:5">
      <c r="A520" t="s">
        <v>6708</v>
      </c>
      <c r="B520" t="s">
        <v>4544</v>
      </c>
      <c r="C520" t="s">
        <v>2588</v>
      </c>
      <c r="D520" t="s">
        <v>2499</v>
      </c>
      <c r="E520" t="s">
        <v>2589</v>
      </c>
    </row>
    <row r="521" spans="1:5">
      <c r="A521" t="s">
        <v>6710</v>
      </c>
      <c r="B521" t="s">
        <v>1311</v>
      </c>
      <c r="C521" t="s">
        <v>2591</v>
      </c>
      <c r="D521" t="s">
        <v>2499</v>
      </c>
      <c r="E521" t="s">
        <v>2593</v>
      </c>
    </row>
    <row r="522" spans="1:5">
      <c r="A522" t="s">
        <v>2601</v>
      </c>
      <c r="B522" t="s">
        <v>6210</v>
      </c>
      <c r="C522" t="s">
        <v>5442</v>
      </c>
      <c r="D522" t="s">
        <v>2601</v>
      </c>
    </row>
    <row r="523" spans="1:5">
      <c r="A523" t="s">
        <v>5558</v>
      </c>
      <c r="B523" t="s">
        <v>3944</v>
      </c>
      <c r="C523" t="s">
        <v>2597</v>
      </c>
      <c r="D523" t="s">
        <v>2601</v>
      </c>
      <c r="E523" t="s">
        <v>2605</v>
      </c>
    </row>
    <row r="524" spans="1:5">
      <c r="A524" t="s">
        <v>6711</v>
      </c>
      <c r="B524" t="s">
        <v>5400</v>
      </c>
      <c r="C524" t="s">
        <v>2607</v>
      </c>
      <c r="D524" t="s">
        <v>2601</v>
      </c>
      <c r="E524" t="s">
        <v>2608</v>
      </c>
    </row>
    <row r="525" spans="1:5">
      <c r="A525" t="s">
        <v>3318</v>
      </c>
      <c r="B525" t="s">
        <v>5403</v>
      </c>
      <c r="C525" t="s">
        <v>1690</v>
      </c>
      <c r="D525" t="s">
        <v>2601</v>
      </c>
      <c r="E525" t="s">
        <v>2609</v>
      </c>
    </row>
    <row r="526" spans="1:5">
      <c r="A526" t="s">
        <v>891</v>
      </c>
      <c r="B526" t="s">
        <v>2648</v>
      </c>
      <c r="C526" t="s">
        <v>2614</v>
      </c>
      <c r="D526" t="s">
        <v>2601</v>
      </c>
      <c r="E526" t="s">
        <v>2611</v>
      </c>
    </row>
    <row r="527" spans="1:5">
      <c r="A527" t="s">
        <v>6712</v>
      </c>
      <c r="B527" t="s">
        <v>3951</v>
      </c>
      <c r="C527" t="s">
        <v>2618</v>
      </c>
      <c r="D527" t="s">
        <v>2601</v>
      </c>
      <c r="E527" t="s">
        <v>2535</v>
      </c>
    </row>
    <row r="528" spans="1:5">
      <c r="A528" t="s">
        <v>1929</v>
      </c>
      <c r="B528" t="s">
        <v>1459</v>
      </c>
      <c r="C528" t="s">
        <v>2621</v>
      </c>
      <c r="D528" t="s">
        <v>2601</v>
      </c>
      <c r="E528" t="s">
        <v>2628</v>
      </c>
    </row>
    <row r="529" spans="1:5">
      <c r="A529" t="s">
        <v>6713</v>
      </c>
      <c r="B529" t="s">
        <v>5404</v>
      </c>
      <c r="C529" t="s">
        <v>2630</v>
      </c>
      <c r="D529" t="s">
        <v>2601</v>
      </c>
      <c r="E529" t="s">
        <v>2633</v>
      </c>
    </row>
    <row r="530" spans="1:5">
      <c r="A530" t="s">
        <v>4377</v>
      </c>
      <c r="B530" t="s">
        <v>5405</v>
      </c>
      <c r="C530" t="s">
        <v>2635</v>
      </c>
      <c r="D530" t="s">
        <v>2601</v>
      </c>
      <c r="E530" t="s">
        <v>2290</v>
      </c>
    </row>
    <row r="531" spans="1:5">
      <c r="A531" t="s">
        <v>6715</v>
      </c>
      <c r="B531" t="s">
        <v>5406</v>
      </c>
      <c r="C531" t="s">
        <v>2636</v>
      </c>
      <c r="D531" t="s">
        <v>2601</v>
      </c>
      <c r="E531" t="s">
        <v>2638</v>
      </c>
    </row>
    <row r="532" spans="1:5">
      <c r="A532" t="s">
        <v>5131</v>
      </c>
      <c r="B532" t="s">
        <v>3200</v>
      </c>
      <c r="C532" t="s">
        <v>2531</v>
      </c>
      <c r="D532" t="s">
        <v>2601</v>
      </c>
      <c r="E532" t="s">
        <v>2641</v>
      </c>
    </row>
    <row r="533" spans="1:5">
      <c r="A533" t="s">
        <v>3169</v>
      </c>
      <c r="B533" t="s">
        <v>1399</v>
      </c>
      <c r="C533" t="s">
        <v>2125</v>
      </c>
      <c r="D533" t="s">
        <v>2601</v>
      </c>
      <c r="E533" t="s">
        <v>2644</v>
      </c>
    </row>
    <row r="534" spans="1:5">
      <c r="A534" t="s">
        <v>6107</v>
      </c>
      <c r="B534" t="s">
        <v>3720</v>
      </c>
      <c r="C534" t="s">
        <v>1021</v>
      </c>
      <c r="D534" t="s">
        <v>2601</v>
      </c>
      <c r="E534" t="s">
        <v>846</v>
      </c>
    </row>
    <row r="535" spans="1:5">
      <c r="A535" t="s">
        <v>1566</v>
      </c>
      <c r="B535" t="s">
        <v>5409</v>
      </c>
      <c r="C535" t="s">
        <v>2647</v>
      </c>
      <c r="D535" t="s">
        <v>2601</v>
      </c>
      <c r="E535" t="s">
        <v>2649</v>
      </c>
    </row>
    <row r="536" spans="1:5">
      <c r="A536" t="s">
        <v>5621</v>
      </c>
      <c r="B536" t="s">
        <v>1991</v>
      </c>
      <c r="C536" t="s">
        <v>2651</v>
      </c>
      <c r="D536" t="s">
        <v>2601</v>
      </c>
      <c r="E536" t="s">
        <v>2654</v>
      </c>
    </row>
    <row r="537" spans="1:5">
      <c r="A537" t="s">
        <v>6716</v>
      </c>
      <c r="B537" t="s">
        <v>5411</v>
      </c>
      <c r="C537" t="s">
        <v>2657</v>
      </c>
      <c r="D537" t="s">
        <v>2601</v>
      </c>
      <c r="E537" t="s">
        <v>2663</v>
      </c>
    </row>
    <row r="538" spans="1:5">
      <c r="A538" t="s">
        <v>5318</v>
      </c>
      <c r="B538" t="s">
        <v>2804</v>
      </c>
      <c r="C538" t="s">
        <v>2667</v>
      </c>
      <c r="D538" t="s">
        <v>2601</v>
      </c>
      <c r="E538" t="s">
        <v>2668</v>
      </c>
    </row>
    <row r="539" spans="1:5">
      <c r="A539" t="s">
        <v>1350</v>
      </c>
      <c r="B539" t="s">
        <v>5412</v>
      </c>
      <c r="C539" t="s">
        <v>1521</v>
      </c>
      <c r="D539" t="s">
        <v>2601</v>
      </c>
      <c r="E539" t="s">
        <v>536</v>
      </c>
    </row>
    <row r="540" spans="1:5">
      <c r="A540" t="s">
        <v>3802</v>
      </c>
      <c r="B540" t="s">
        <v>3921</v>
      </c>
      <c r="C540" t="s">
        <v>2673</v>
      </c>
      <c r="D540" t="s">
        <v>2601</v>
      </c>
      <c r="E540" t="s">
        <v>1913</v>
      </c>
    </row>
    <row r="541" spans="1:5">
      <c r="A541" t="s">
        <v>5548</v>
      </c>
      <c r="B541" t="s">
        <v>2045</v>
      </c>
      <c r="C541" t="s">
        <v>2677</v>
      </c>
      <c r="D541" t="s">
        <v>2601</v>
      </c>
      <c r="E541" t="s">
        <v>1308</v>
      </c>
    </row>
    <row r="542" spans="1:5">
      <c r="A542" t="s">
        <v>6717</v>
      </c>
      <c r="B542" t="s">
        <v>5414</v>
      </c>
      <c r="C542" t="s">
        <v>2683</v>
      </c>
      <c r="D542" t="s">
        <v>2601</v>
      </c>
      <c r="E542" t="s">
        <v>761</v>
      </c>
    </row>
    <row r="543" spans="1:5">
      <c r="A543" t="s">
        <v>5630</v>
      </c>
      <c r="B543" t="s">
        <v>3416</v>
      </c>
      <c r="C543" t="s">
        <v>2687</v>
      </c>
      <c r="D543" t="s">
        <v>2601</v>
      </c>
      <c r="E543" t="s">
        <v>2692</v>
      </c>
    </row>
    <row r="544" spans="1:5">
      <c r="A544" t="s">
        <v>6718</v>
      </c>
      <c r="B544" t="s">
        <v>2886</v>
      </c>
      <c r="C544" t="s">
        <v>2693</v>
      </c>
      <c r="D544" t="s">
        <v>2601</v>
      </c>
      <c r="E544" t="s">
        <v>2695</v>
      </c>
    </row>
    <row r="545" spans="1:5">
      <c r="A545" t="s">
        <v>6719</v>
      </c>
      <c r="B545" t="s">
        <v>1942</v>
      </c>
      <c r="C545" t="s">
        <v>2702</v>
      </c>
      <c r="D545" t="s">
        <v>2601</v>
      </c>
      <c r="E545" t="s">
        <v>2703</v>
      </c>
    </row>
    <row r="546" spans="1:5">
      <c r="A546" t="s">
        <v>2670</v>
      </c>
      <c r="B546" t="s">
        <v>5416</v>
      </c>
      <c r="C546" t="s">
        <v>2705</v>
      </c>
      <c r="D546" t="s">
        <v>2601</v>
      </c>
      <c r="E546" t="s">
        <v>2529</v>
      </c>
    </row>
    <row r="547" spans="1:5">
      <c r="A547" t="s">
        <v>699</v>
      </c>
      <c r="B547" t="s">
        <v>5417</v>
      </c>
      <c r="C547" t="s">
        <v>648</v>
      </c>
      <c r="D547" t="s">
        <v>2601</v>
      </c>
      <c r="E547" t="s">
        <v>2707</v>
      </c>
    </row>
    <row r="548" spans="1:5">
      <c r="A548" t="s">
        <v>6722</v>
      </c>
      <c r="B548" t="s">
        <v>260</v>
      </c>
      <c r="C548" t="s">
        <v>335</v>
      </c>
      <c r="D548" t="s">
        <v>2601</v>
      </c>
      <c r="E548" t="s">
        <v>2028</v>
      </c>
    </row>
    <row r="549" spans="1:5">
      <c r="A549" t="s">
        <v>6725</v>
      </c>
      <c r="B549" t="s">
        <v>5418</v>
      </c>
      <c r="C549" t="s">
        <v>1186</v>
      </c>
      <c r="D549" t="s">
        <v>2601</v>
      </c>
      <c r="E549" t="s">
        <v>2537</v>
      </c>
    </row>
    <row r="550" spans="1:5">
      <c r="A550" t="s">
        <v>5035</v>
      </c>
      <c r="B550" t="s">
        <v>5420</v>
      </c>
      <c r="C550" t="s">
        <v>2710</v>
      </c>
      <c r="D550" t="s">
        <v>2601</v>
      </c>
      <c r="E550" t="s">
        <v>2715</v>
      </c>
    </row>
    <row r="551" spans="1:5">
      <c r="A551" t="s">
        <v>206</v>
      </c>
      <c r="B551" t="s">
        <v>5422</v>
      </c>
      <c r="C551" t="s">
        <v>1682</v>
      </c>
      <c r="D551" t="s">
        <v>2601</v>
      </c>
      <c r="E551" t="s">
        <v>186</v>
      </c>
    </row>
    <row r="552" spans="1:5">
      <c r="A552" t="s">
        <v>5646</v>
      </c>
      <c r="B552" t="s">
        <v>2865</v>
      </c>
      <c r="C552" t="s">
        <v>2717</v>
      </c>
      <c r="D552" t="s">
        <v>2601</v>
      </c>
      <c r="E552" t="s">
        <v>2723</v>
      </c>
    </row>
    <row r="553" spans="1:5">
      <c r="A553" t="s">
        <v>6635</v>
      </c>
      <c r="B553" t="s">
        <v>4470</v>
      </c>
      <c r="C553" t="s">
        <v>1396</v>
      </c>
      <c r="D553" t="s">
        <v>2601</v>
      </c>
      <c r="E553" t="s">
        <v>208</v>
      </c>
    </row>
    <row r="554" spans="1:5">
      <c r="A554" t="s">
        <v>6726</v>
      </c>
      <c r="B554" t="s">
        <v>1071</v>
      </c>
      <c r="C554" t="s">
        <v>2724</v>
      </c>
      <c r="D554" t="s">
        <v>2601</v>
      </c>
      <c r="E554" t="s">
        <v>2729</v>
      </c>
    </row>
    <row r="555" spans="1:5">
      <c r="A555" t="s">
        <v>4048</v>
      </c>
      <c r="B555" t="s">
        <v>1531</v>
      </c>
      <c r="C555" t="s">
        <v>2731</v>
      </c>
      <c r="D555" t="s">
        <v>2601</v>
      </c>
      <c r="E555" t="s">
        <v>2732</v>
      </c>
    </row>
    <row r="556" spans="1:5">
      <c r="A556" t="s">
        <v>1526</v>
      </c>
      <c r="B556" t="s">
        <v>5423</v>
      </c>
      <c r="C556" t="s">
        <v>1802</v>
      </c>
      <c r="D556" t="s">
        <v>2601</v>
      </c>
      <c r="E556" t="s">
        <v>2733</v>
      </c>
    </row>
    <row r="557" spans="1:5">
      <c r="A557" t="s">
        <v>6727</v>
      </c>
      <c r="B557" t="s">
        <v>5425</v>
      </c>
      <c r="C557" t="s">
        <v>2369</v>
      </c>
      <c r="D557" t="s">
        <v>2601</v>
      </c>
      <c r="E557" t="s">
        <v>2735</v>
      </c>
    </row>
    <row r="558" spans="1:5">
      <c r="A558" t="s">
        <v>5410</v>
      </c>
      <c r="B558" t="s">
        <v>5426</v>
      </c>
      <c r="C558" t="s">
        <v>2738</v>
      </c>
      <c r="D558" t="s">
        <v>2601</v>
      </c>
      <c r="E558" t="s">
        <v>1834</v>
      </c>
    </row>
    <row r="559" spans="1:5">
      <c r="A559" t="s">
        <v>6728</v>
      </c>
      <c r="B559" t="s">
        <v>5187</v>
      </c>
      <c r="C559" t="s">
        <v>553</v>
      </c>
      <c r="D559" t="s">
        <v>2601</v>
      </c>
      <c r="E559" t="s">
        <v>2740</v>
      </c>
    </row>
    <row r="560" spans="1:5">
      <c r="A560" t="s">
        <v>5528</v>
      </c>
      <c r="B560" t="s">
        <v>3818</v>
      </c>
      <c r="C560" t="s">
        <v>2744</v>
      </c>
      <c r="D560" t="s">
        <v>2601</v>
      </c>
      <c r="E560" t="s">
        <v>754</v>
      </c>
    </row>
    <row r="561" spans="1:5">
      <c r="A561" t="s">
        <v>4002</v>
      </c>
      <c r="B561" t="s">
        <v>3999</v>
      </c>
      <c r="C561" t="s">
        <v>2429</v>
      </c>
      <c r="D561" t="s">
        <v>2601</v>
      </c>
      <c r="E561" t="s">
        <v>2748</v>
      </c>
    </row>
    <row r="562" spans="1:5">
      <c r="A562" t="s">
        <v>6729</v>
      </c>
      <c r="B562" t="s">
        <v>5428</v>
      </c>
      <c r="C562" t="s">
        <v>5382</v>
      </c>
      <c r="D562" t="s">
        <v>2601</v>
      </c>
      <c r="E562" t="s">
        <v>4960</v>
      </c>
    </row>
    <row r="563" spans="1:5">
      <c r="A563" t="s">
        <v>5284</v>
      </c>
      <c r="B563" t="s">
        <v>5429</v>
      </c>
      <c r="C563" t="s">
        <v>1380</v>
      </c>
      <c r="D563" t="s">
        <v>2601</v>
      </c>
      <c r="E563" t="s">
        <v>250</v>
      </c>
    </row>
    <row r="564" spans="1:5">
      <c r="A564" t="s">
        <v>6730</v>
      </c>
      <c r="B564" t="s">
        <v>608</v>
      </c>
      <c r="C564" t="s">
        <v>2750</v>
      </c>
      <c r="D564" t="s">
        <v>2601</v>
      </c>
      <c r="E564" t="s">
        <v>515</v>
      </c>
    </row>
    <row r="565" spans="1:5">
      <c r="A565" t="s">
        <v>6731</v>
      </c>
      <c r="B565" t="s">
        <v>2971</v>
      </c>
      <c r="C565" t="s">
        <v>1303</v>
      </c>
      <c r="D565" t="s">
        <v>2601</v>
      </c>
      <c r="E565" t="s">
        <v>2751</v>
      </c>
    </row>
    <row r="566" spans="1:5">
      <c r="A566" t="s">
        <v>6732</v>
      </c>
      <c r="B566" t="s">
        <v>4674</v>
      </c>
      <c r="C566" t="s">
        <v>873</v>
      </c>
      <c r="D566" t="s">
        <v>2601</v>
      </c>
      <c r="E566" t="s">
        <v>1005</v>
      </c>
    </row>
    <row r="567" spans="1:5">
      <c r="A567" t="s">
        <v>6733</v>
      </c>
      <c r="B567" t="s">
        <v>4932</v>
      </c>
      <c r="C567" t="s">
        <v>2754</v>
      </c>
      <c r="D567" t="s">
        <v>2601</v>
      </c>
      <c r="E567" t="s">
        <v>2758</v>
      </c>
    </row>
    <row r="568" spans="1:5">
      <c r="A568" t="s">
        <v>1593</v>
      </c>
      <c r="B568" t="s">
        <v>5431</v>
      </c>
      <c r="C568" t="s">
        <v>2759</v>
      </c>
      <c r="D568" t="s">
        <v>2601</v>
      </c>
      <c r="E568" t="s">
        <v>2760</v>
      </c>
    </row>
    <row r="569" spans="1:5">
      <c r="A569" t="s">
        <v>2920</v>
      </c>
      <c r="B569" t="s">
        <v>5436</v>
      </c>
      <c r="C569" t="s">
        <v>2762</v>
      </c>
      <c r="D569" t="s">
        <v>2601</v>
      </c>
      <c r="E569" t="s">
        <v>812</v>
      </c>
    </row>
    <row r="570" spans="1:5">
      <c r="A570" t="s">
        <v>6734</v>
      </c>
      <c r="B570" t="s">
        <v>1505</v>
      </c>
      <c r="C570" t="s">
        <v>2764</v>
      </c>
      <c r="D570" t="s">
        <v>2601</v>
      </c>
      <c r="E570" t="s">
        <v>2766</v>
      </c>
    </row>
    <row r="571" spans="1:5">
      <c r="A571" t="s">
        <v>6735</v>
      </c>
      <c r="B571" t="s">
        <v>707</v>
      </c>
      <c r="C571" t="s">
        <v>2768</v>
      </c>
      <c r="D571" t="s">
        <v>2601</v>
      </c>
      <c r="E571" t="s">
        <v>2770</v>
      </c>
    </row>
    <row r="572" spans="1:5">
      <c r="A572" t="s">
        <v>93</v>
      </c>
      <c r="B572" t="s">
        <v>5437</v>
      </c>
      <c r="C572" t="s">
        <v>930</v>
      </c>
      <c r="D572" t="s">
        <v>2601</v>
      </c>
      <c r="E572" t="s">
        <v>2775</v>
      </c>
    </row>
    <row r="573" spans="1:5">
      <c r="A573" t="s">
        <v>6737</v>
      </c>
      <c r="B573" t="s">
        <v>5439</v>
      </c>
      <c r="C573" t="s">
        <v>458</v>
      </c>
      <c r="D573" t="s">
        <v>2601</v>
      </c>
      <c r="E573" t="s">
        <v>1409</v>
      </c>
    </row>
    <row r="574" spans="1:5">
      <c r="A574" t="s">
        <v>2396</v>
      </c>
      <c r="B574" t="s">
        <v>5441</v>
      </c>
      <c r="C574" t="s">
        <v>2776</v>
      </c>
      <c r="D574" t="s">
        <v>2601</v>
      </c>
      <c r="E574" t="s">
        <v>433</v>
      </c>
    </row>
    <row r="575" spans="1:5">
      <c r="A575" t="s">
        <v>2428</v>
      </c>
      <c r="B575" t="s">
        <v>5443</v>
      </c>
      <c r="C575" t="s">
        <v>2777</v>
      </c>
      <c r="D575" t="s">
        <v>2601</v>
      </c>
      <c r="E575" t="s">
        <v>2779</v>
      </c>
    </row>
    <row r="576" spans="1:5">
      <c r="A576" t="s">
        <v>4579</v>
      </c>
      <c r="B576" t="s">
        <v>5134</v>
      </c>
      <c r="C576" t="s">
        <v>207</v>
      </c>
      <c r="D576" t="s">
        <v>2601</v>
      </c>
      <c r="E576" t="s">
        <v>1549</v>
      </c>
    </row>
    <row r="577" spans="1:5">
      <c r="A577" t="s">
        <v>6738</v>
      </c>
      <c r="B577" t="s">
        <v>5445</v>
      </c>
      <c r="C577" t="s">
        <v>2781</v>
      </c>
      <c r="D577" t="s">
        <v>2601</v>
      </c>
      <c r="E577" t="s">
        <v>2785</v>
      </c>
    </row>
    <row r="578" spans="1:5">
      <c r="A578" t="s">
        <v>2782</v>
      </c>
      <c r="B578" t="s">
        <v>766</v>
      </c>
      <c r="C578" t="s">
        <v>2787</v>
      </c>
      <c r="D578" t="s">
        <v>2601</v>
      </c>
      <c r="E578" t="s">
        <v>2791</v>
      </c>
    </row>
    <row r="579" spans="1:5">
      <c r="A579" t="s">
        <v>6739</v>
      </c>
      <c r="B579" t="s">
        <v>7351</v>
      </c>
      <c r="C579" t="s">
        <v>5990</v>
      </c>
      <c r="D579" t="s">
        <v>2601</v>
      </c>
      <c r="E579" t="s">
        <v>1901</v>
      </c>
    </row>
    <row r="580" spans="1:5">
      <c r="A580" t="s">
        <v>6741</v>
      </c>
      <c r="B580" t="s">
        <v>5446</v>
      </c>
      <c r="C580" t="s">
        <v>2792</v>
      </c>
      <c r="D580" t="s">
        <v>2601</v>
      </c>
      <c r="E580" t="s">
        <v>1964</v>
      </c>
    </row>
    <row r="581" spans="1:5">
      <c r="A581" t="s">
        <v>3801</v>
      </c>
      <c r="B581" t="s">
        <v>5447</v>
      </c>
      <c r="C581" t="s">
        <v>982</v>
      </c>
      <c r="D581" t="s">
        <v>2601</v>
      </c>
      <c r="E581" t="s">
        <v>2796</v>
      </c>
    </row>
    <row r="582" spans="1:5">
      <c r="A582" t="s">
        <v>6742</v>
      </c>
      <c r="B582" t="s">
        <v>1852</v>
      </c>
      <c r="C582" t="s">
        <v>303</v>
      </c>
      <c r="D582" t="s">
        <v>2601</v>
      </c>
      <c r="E582" t="s">
        <v>2800</v>
      </c>
    </row>
    <row r="583" spans="1:5">
      <c r="A583" t="s">
        <v>889</v>
      </c>
      <c r="B583" t="s">
        <v>5450</v>
      </c>
      <c r="C583" t="s">
        <v>1620</v>
      </c>
      <c r="D583" t="s">
        <v>2601</v>
      </c>
      <c r="E583" t="s">
        <v>2806</v>
      </c>
    </row>
    <row r="584" spans="1:5">
      <c r="A584" t="s">
        <v>6272</v>
      </c>
      <c r="B584" t="s">
        <v>5451</v>
      </c>
      <c r="C584" t="s">
        <v>2810</v>
      </c>
      <c r="D584" t="s">
        <v>2601</v>
      </c>
      <c r="E584" t="s">
        <v>1960</v>
      </c>
    </row>
    <row r="585" spans="1:5">
      <c r="A585" t="s">
        <v>6744</v>
      </c>
      <c r="B585" t="s">
        <v>5452</v>
      </c>
      <c r="C585" t="s">
        <v>1427</v>
      </c>
      <c r="D585" t="s">
        <v>2601</v>
      </c>
      <c r="E585" t="s">
        <v>2519</v>
      </c>
    </row>
    <row r="586" spans="1:5">
      <c r="A586" t="s">
        <v>1642</v>
      </c>
      <c r="B586" t="s">
        <v>7352</v>
      </c>
      <c r="C586" t="s">
        <v>550</v>
      </c>
      <c r="D586" t="s">
        <v>1642</v>
      </c>
    </row>
    <row r="587" spans="1:5">
      <c r="A587" t="s">
        <v>6745</v>
      </c>
      <c r="B587" t="s">
        <v>4301</v>
      </c>
      <c r="C587" t="s">
        <v>1814</v>
      </c>
      <c r="D587" t="s">
        <v>1642</v>
      </c>
      <c r="E587" t="s">
        <v>2811</v>
      </c>
    </row>
    <row r="588" spans="1:5">
      <c r="A588" t="s">
        <v>6005</v>
      </c>
      <c r="B588" t="s">
        <v>5453</v>
      </c>
      <c r="C588" t="s">
        <v>2814</v>
      </c>
      <c r="D588" t="s">
        <v>1642</v>
      </c>
      <c r="E588" t="s">
        <v>2820</v>
      </c>
    </row>
    <row r="589" spans="1:5">
      <c r="A589" t="s">
        <v>3214</v>
      </c>
      <c r="B589" t="s">
        <v>5456</v>
      </c>
      <c r="C589" t="s">
        <v>195</v>
      </c>
      <c r="D589" t="s">
        <v>1642</v>
      </c>
      <c r="E589" t="s">
        <v>2821</v>
      </c>
    </row>
    <row r="590" spans="1:5">
      <c r="A590" t="s">
        <v>5543</v>
      </c>
      <c r="B590" t="s">
        <v>3110</v>
      </c>
      <c r="C590" t="s">
        <v>552</v>
      </c>
      <c r="D590" t="s">
        <v>1642</v>
      </c>
      <c r="E590" t="s">
        <v>2824</v>
      </c>
    </row>
    <row r="591" spans="1:5">
      <c r="A591" t="s">
        <v>4911</v>
      </c>
      <c r="B591" t="s">
        <v>4766</v>
      </c>
      <c r="C591" t="s">
        <v>2828</v>
      </c>
      <c r="D591" t="s">
        <v>1642</v>
      </c>
      <c r="E591" t="s">
        <v>2059</v>
      </c>
    </row>
    <row r="592" spans="1:5">
      <c r="A592" t="s">
        <v>6746</v>
      </c>
      <c r="B592" t="s">
        <v>5457</v>
      </c>
      <c r="C592" t="s">
        <v>1888</v>
      </c>
      <c r="D592" t="s">
        <v>1642</v>
      </c>
      <c r="E592" t="s">
        <v>2831</v>
      </c>
    </row>
    <row r="593" spans="1:5">
      <c r="A593" t="s">
        <v>6747</v>
      </c>
      <c r="B593" t="s">
        <v>5458</v>
      </c>
      <c r="C593" t="s">
        <v>2835</v>
      </c>
      <c r="D593" t="s">
        <v>1642</v>
      </c>
      <c r="E593" t="s">
        <v>2840</v>
      </c>
    </row>
    <row r="594" spans="1:5">
      <c r="A594" t="s">
        <v>6330</v>
      </c>
      <c r="B594" t="s">
        <v>5459</v>
      </c>
      <c r="C594" t="s">
        <v>2841</v>
      </c>
      <c r="D594" t="s">
        <v>1642</v>
      </c>
      <c r="E594" t="s">
        <v>2843</v>
      </c>
    </row>
    <row r="595" spans="1:5">
      <c r="A595" t="s">
        <v>6748</v>
      </c>
      <c r="B595" t="s">
        <v>2530</v>
      </c>
      <c r="C595" t="s">
        <v>1997</v>
      </c>
      <c r="D595" t="s">
        <v>1642</v>
      </c>
      <c r="E595" t="s">
        <v>2845</v>
      </c>
    </row>
    <row r="596" spans="1:5">
      <c r="A596" t="s">
        <v>5882</v>
      </c>
      <c r="B596" t="s">
        <v>5460</v>
      </c>
      <c r="C596" t="s">
        <v>264</v>
      </c>
      <c r="D596" t="s">
        <v>1642</v>
      </c>
      <c r="E596" t="s">
        <v>2255</v>
      </c>
    </row>
    <row r="597" spans="1:5">
      <c r="A597" t="s">
        <v>5401</v>
      </c>
      <c r="B597" t="s">
        <v>5455</v>
      </c>
      <c r="C597" t="s">
        <v>2852</v>
      </c>
      <c r="D597" t="s">
        <v>1642</v>
      </c>
      <c r="E597" t="s">
        <v>2853</v>
      </c>
    </row>
    <row r="598" spans="1:5">
      <c r="A598" t="s">
        <v>6750</v>
      </c>
      <c r="B598" t="s">
        <v>3935</v>
      </c>
      <c r="C598" t="s">
        <v>2854</v>
      </c>
      <c r="D598" t="s">
        <v>1642</v>
      </c>
      <c r="E598" t="s">
        <v>2858</v>
      </c>
    </row>
    <row r="599" spans="1:5">
      <c r="A599" t="s">
        <v>6751</v>
      </c>
      <c r="B599" t="s">
        <v>99</v>
      </c>
      <c r="C599" t="s">
        <v>830</v>
      </c>
      <c r="D599" t="s">
        <v>1642</v>
      </c>
      <c r="E599" t="s">
        <v>2526</v>
      </c>
    </row>
    <row r="600" spans="1:5">
      <c r="A600" t="s">
        <v>6752</v>
      </c>
      <c r="B600" t="s">
        <v>404</v>
      </c>
      <c r="C600" t="s">
        <v>2859</v>
      </c>
      <c r="D600" t="s">
        <v>1642</v>
      </c>
      <c r="E600" t="s">
        <v>2861</v>
      </c>
    </row>
    <row r="601" spans="1:5">
      <c r="A601" t="s">
        <v>1377</v>
      </c>
      <c r="B601" t="s">
        <v>5462</v>
      </c>
      <c r="C601" t="s">
        <v>391</v>
      </c>
      <c r="D601" t="s">
        <v>1642</v>
      </c>
      <c r="E601" t="s">
        <v>559</v>
      </c>
    </row>
    <row r="602" spans="1:5">
      <c r="A602" t="s">
        <v>6709</v>
      </c>
      <c r="B602" t="s">
        <v>3313</v>
      </c>
      <c r="C602" t="s">
        <v>2864</v>
      </c>
      <c r="D602" t="s">
        <v>1642</v>
      </c>
      <c r="E602" t="s">
        <v>2867</v>
      </c>
    </row>
    <row r="603" spans="1:5">
      <c r="A603" t="s">
        <v>6753</v>
      </c>
      <c r="B603" t="s">
        <v>5464</v>
      </c>
      <c r="C603" t="s">
        <v>2868</v>
      </c>
      <c r="D603" t="s">
        <v>1642</v>
      </c>
      <c r="E603" t="s">
        <v>2871</v>
      </c>
    </row>
    <row r="604" spans="1:5">
      <c r="A604" t="s">
        <v>3644</v>
      </c>
      <c r="B604" t="s">
        <v>5466</v>
      </c>
      <c r="C604" t="s">
        <v>2136</v>
      </c>
      <c r="D604" t="s">
        <v>1642</v>
      </c>
      <c r="E604" t="s">
        <v>2873</v>
      </c>
    </row>
    <row r="605" spans="1:5">
      <c r="A605" t="s">
        <v>989</v>
      </c>
      <c r="B605" t="s">
        <v>5467</v>
      </c>
      <c r="C605" t="s">
        <v>2875</v>
      </c>
      <c r="D605" t="s">
        <v>1642</v>
      </c>
      <c r="E605" t="s">
        <v>2408</v>
      </c>
    </row>
    <row r="606" spans="1:5">
      <c r="A606" t="s">
        <v>6754</v>
      </c>
      <c r="B606" t="s">
        <v>5299</v>
      </c>
      <c r="C606" t="s">
        <v>2877</v>
      </c>
      <c r="D606" t="s">
        <v>1642</v>
      </c>
      <c r="E606" t="s">
        <v>2880</v>
      </c>
    </row>
    <row r="607" spans="1:5">
      <c r="A607" t="s">
        <v>6576</v>
      </c>
      <c r="B607" t="s">
        <v>1811</v>
      </c>
      <c r="C607" t="s">
        <v>2883</v>
      </c>
      <c r="D607" t="s">
        <v>1642</v>
      </c>
      <c r="E607" t="s">
        <v>2406</v>
      </c>
    </row>
    <row r="608" spans="1:5">
      <c r="A608" t="s">
        <v>5553</v>
      </c>
      <c r="B608" t="s">
        <v>5470</v>
      </c>
      <c r="C608" t="s">
        <v>2889</v>
      </c>
      <c r="D608" t="s">
        <v>1642</v>
      </c>
      <c r="E608" t="s">
        <v>2890</v>
      </c>
    </row>
    <row r="609" spans="1:5">
      <c r="A609" t="s">
        <v>6616</v>
      </c>
      <c r="B609" t="s">
        <v>5472</v>
      </c>
      <c r="C609" t="s">
        <v>2892</v>
      </c>
      <c r="D609" t="s">
        <v>1642</v>
      </c>
      <c r="E609" t="s">
        <v>2895</v>
      </c>
    </row>
    <row r="610" spans="1:5">
      <c r="A610" t="s">
        <v>4909</v>
      </c>
      <c r="B610" t="s">
        <v>5474</v>
      </c>
      <c r="C610" t="s">
        <v>424</v>
      </c>
      <c r="D610" t="s">
        <v>1642</v>
      </c>
      <c r="E610" t="s">
        <v>2780</v>
      </c>
    </row>
    <row r="611" spans="1:5">
      <c r="A611" t="s">
        <v>3982</v>
      </c>
      <c r="B611" t="s">
        <v>5476</v>
      </c>
      <c r="C611" t="s">
        <v>2905</v>
      </c>
      <c r="D611" t="s">
        <v>1642</v>
      </c>
      <c r="E611" t="s">
        <v>2906</v>
      </c>
    </row>
    <row r="612" spans="1:5">
      <c r="A612" t="s">
        <v>6755</v>
      </c>
      <c r="B612" t="s">
        <v>4030</v>
      </c>
      <c r="C612" t="s">
        <v>2913</v>
      </c>
      <c r="D612" t="s">
        <v>1642</v>
      </c>
      <c r="E612" t="s">
        <v>788</v>
      </c>
    </row>
    <row r="613" spans="1:5">
      <c r="A613" t="s">
        <v>2339</v>
      </c>
      <c r="B613" t="s">
        <v>5478</v>
      </c>
      <c r="C613" t="s">
        <v>2225</v>
      </c>
      <c r="D613" t="s">
        <v>1642</v>
      </c>
      <c r="E613" t="s">
        <v>2914</v>
      </c>
    </row>
    <row r="614" spans="1:5">
      <c r="A614" t="s">
        <v>491</v>
      </c>
      <c r="B614" t="s">
        <v>5480</v>
      </c>
      <c r="C614" t="s">
        <v>2921</v>
      </c>
      <c r="D614" t="s">
        <v>1642</v>
      </c>
      <c r="E614" t="s">
        <v>2924</v>
      </c>
    </row>
    <row r="615" spans="1:5">
      <c r="A615" t="s">
        <v>499</v>
      </c>
      <c r="B615" t="s">
        <v>5481</v>
      </c>
      <c r="C615" t="s">
        <v>2927</v>
      </c>
      <c r="D615" t="s">
        <v>1642</v>
      </c>
      <c r="E615" t="s">
        <v>1735</v>
      </c>
    </row>
    <row r="616" spans="1:5">
      <c r="A616" t="s">
        <v>2650</v>
      </c>
      <c r="B616" t="s">
        <v>3116</v>
      </c>
      <c r="C616" t="s">
        <v>2038</v>
      </c>
      <c r="D616" t="s">
        <v>1642</v>
      </c>
      <c r="E616" t="s">
        <v>2932</v>
      </c>
    </row>
    <row r="617" spans="1:5">
      <c r="A617" t="s">
        <v>4087</v>
      </c>
      <c r="B617" t="s">
        <v>5482</v>
      </c>
      <c r="C617" t="s">
        <v>2937</v>
      </c>
      <c r="D617" t="s">
        <v>1642</v>
      </c>
      <c r="E617" t="s">
        <v>2006</v>
      </c>
    </row>
    <row r="618" spans="1:5">
      <c r="A618" t="s">
        <v>2161</v>
      </c>
      <c r="B618" t="s">
        <v>5484</v>
      </c>
      <c r="C618" t="s">
        <v>2475</v>
      </c>
      <c r="D618" t="s">
        <v>1642</v>
      </c>
      <c r="E618" t="s">
        <v>504</v>
      </c>
    </row>
    <row r="619" spans="1:5">
      <c r="A619" t="s">
        <v>1426</v>
      </c>
      <c r="B619" t="s">
        <v>5486</v>
      </c>
      <c r="C619" t="s">
        <v>2940</v>
      </c>
      <c r="D619" t="s">
        <v>1642</v>
      </c>
      <c r="E619" t="s">
        <v>2944</v>
      </c>
    </row>
    <row r="620" spans="1:5">
      <c r="A620" t="s">
        <v>6756</v>
      </c>
      <c r="B620" t="s">
        <v>5487</v>
      </c>
      <c r="C620" t="s">
        <v>2945</v>
      </c>
      <c r="D620" t="s">
        <v>1642</v>
      </c>
      <c r="E620" t="s">
        <v>1530</v>
      </c>
    </row>
    <row r="621" spans="1:5">
      <c r="A621" t="s">
        <v>63</v>
      </c>
      <c r="B621" t="s">
        <v>5489</v>
      </c>
      <c r="C621" t="s">
        <v>2946</v>
      </c>
      <c r="D621" t="s">
        <v>1642</v>
      </c>
      <c r="E621" t="s">
        <v>2947</v>
      </c>
    </row>
    <row r="622" spans="1:5">
      <c r="A622" t="s">
        <v>2934</v>
      </c>
      <c r="B622" t="s">
        <v>2604</v>
      </c>
      <c r="C622" t="s">
        <v>2851</v>
      </c>
      <c r="D622" t="s">
        <v>1642</v>
      </c>
      <c r="E622" t="s">
        <v>2948</v>
      </c>
    </row>
    <row r="623" spans="1:5">
      <c r="A623" t="s">
        <v>6757</v>
      </c>
      <c r="B623" t="s">
        <v>5492</v>
      </c>
      <c r="C623" t="s">
        <v>2304</v>
      </c>
      <c r="D623" t="s">
        <v>1642</v>
      </c>
      <c r="E623" t="s">
        <v>6347</v>
      </c>
    </row>
    <row r="624" spans="1:5">
      <c r="A624" t="s">
        <v>6546</v>
      </c>
      <c r="B624" t="s">
        <v>5493</v>
      </c>
      <c r="C624" t="s">
        <v>2951</v>
      </c>
      <c r="D624" t="s">
        <v>1642</v>
      </c>
      <c r="E624" t="s">
        <v>2953</v>
      </c>
    </row>
    <row r="625" spans="1:5">
      <c r="A625" t="s">
        <v>6759</v>
      </c>
      <c r="B625" t="s">
        <v>5494</v>
      </c>
      <c r="C625" t="s">
        <v>911</v>
      </c>
      <c r="D625" t="s">
        <v>1642</v>
      </c>
      <c r="E625" t="s">
        <v>2955</v>
      </c>
    </row>
    <row r="626" spans="1:5">
      <c r="A626" t="s">
        <v>6760</v>
      </c>
      <c r="B626" t="s">
        <v>3137</v>
      </c>
      <c r="C626" t="s">
        <v>1241</v>
      </c>
      <c r="D626" t="s">
        <v>1642</v>
      </c>
      <c r="E626" t="s">
        <v>2956</v>
      </c>
    </row>
    <row r="627" spans="1:5">
      <c r="A627" t="s">
        <v>2098</v>
      </c>
      <c r="B627" t="s">
        <v>3926</v>
      </c>
      <c r="C627" t="s">
        <v>2834</v>
      </c>
      <c r="D627" t="s">
        <v>1642</v>
      </c>
      <c r="E627" t="s">
        <v>242</v>
      </c>
    </row>
    <row r="628" spans="1:5">
      <c r="A628" t="s">
        <v>4977</v>
      </c>
      <c r="B628" t="s">
        <v>2047</v>
      </c>
      <c r="C628" t="s">
        <v>531</v>
      </c>
      <c r="D628" t="s">
        <v>1642</v>
      </c>
      <c r="E628" t="s">
        <v>922</v>
      </c>
    </row>
    <row r="629" spans="1:5">
      <c r="A629" t="s">
        <v>3389</v>
      </c>
      <c r="B629" t="s">
        <v>5497</v>
      </c>
      <c r="C629" t="s">
        <v>2965</v>
      </c>
      <c r="D629" t="s">
        <v>1642</v>
      </c>
      <c r="E629" t="s">
        <v>2967</v>
      </c>
    </row>
    <row r="630" spans="1:5">
      <c r="A630" t="s">
        <v>3633</v>
      </c>
      <c r="B630" t="s">
        <v>5499</v>
      </c>
      <c r="C630" t="s">
        <v>2969</v>
      </c>
      <c r="D630" t="s">
        <v>1642</v>
      </c>
      <c r="E630" t="s">
        <v>775</v>
      </c>
    </row>
    <row r="631" spans="1:5">
      <c r="A631" t="s">
        <v>6761</v>
      </c>
      <c r="B631" t="s">
        <v>5500</v>
      </c>
      <c r="C631" t="s">
        <v>2970</v>
      </c>
      <c r="D631" t="s">
        <v>1642</v>
      </c>
      <c r="E631" t="s">
        <v>2863</v>
      </c>
    </row>
    <row r="632" spans="1:5">
      <c r="A632" t="s">
        <v>4768</v>
      </c>
      <c r="B632" t="s">
        <v>5501</v>
      </c>
      <c r="C632" t="s">
        <v>2972</v>
      </c>
      <c r="D632" t="s">
        <v>1642</v>
      </c>
      <c r="E632" t="s">
        <v>293</v>
      </c>
    </row>
    <row r="633" spans="1:5">
      <c r="A633" t="s">
        <v>4481</v>
      </c>
      <c r="B633" t="s">
        <v>5502</v>
      </c>
      <c r="C633" t="s">
        <v>445</v>
      </c>
      <c r="D633" t="s">
        <v>1642</v>
      </c>
      <c r="E633" t="s">
        <v>2974</v>
      </c>
    </row>
    <row r="634" spans="1:5">
      <c r="A634" t="s">
        <v>6762</v>
      </c>
      <c r="B634" t="s">
        <v>5503</v>
      </c>
      <c r="C634" t="s">
        <v>2975</v>
      </c>
      <c r="D634" t="s">
        <v>1642</v>
      </c>
      <c r="E634" t="s">
        <v>2978</v>
      </c>
    </row>
    <row r="635" spans="1:5">
      <c r="A635" t="s">
        <v>6763</v>
      </c>
      <c r="B635" t="s">
        <v>1871</v>
      </c>
      <c r="C635" t="s">
        <v>2783</v>
      </c>
      <c r="D635" t="s">
        <v>1642</v>
      </c>
      <c r="E635" t="s">
        <v>1582</v>
      </c>
    </row>
    <row r="636" spans="1:5">
      <c r="A636" t="s">
        <v>6764</v>
      </c>
      <c r="B636" t="s">
        <v>5504</v>
      </c>
      <c r="C636" t="s">
        <v>2981</v>
      </c>
      <c r="D636" t="s">
        <v>1642</v>
      </c>
      <c r="E636" t="s">
        <v>2986</v>
      </c>
    </row>
    <row r="637" spans="1:5">
      <c r="A637" t="s">
        <v>142</v>
      </c>
      <c r="B637" t="s">
        <v>5506</v>
      </c>
      <c r="C637" t="s">
        <v>1696</v>
      </c>
      <c r="D637" t="s">
        <v>1642</v>
      </c>
      <c r="E637" t="s">
        <v>310</v>
      </c>
    </row>
    <row r="638" spans="1:5">
      <c r="A638" t="s">
        <v>6765</v>
      </c>
      <c r="B638" t="s">
        <v>5508</v>
      </c>
      <c r="C638" t="s">
        <v>2988</v>
      </c>
      <c r="D638" t="s">
        <v>1642</v>
      </c>
      <c r="E638" t="s">
        <v>1066</v>
      </c>
    </row>
    <row r="639" spans="1:5">
      <c r="A639" t="s">
        <v>1863</v>
      </c>
      <c r="B639" t="s">
        <v>541</v>
      </c>
      <c r="C639" t="s">
        <v>2989</v>
      </c>
      <c r="D639" t="s">
        <v>1642</v>
      </c>
      <c r="E639" t="s">
        <v>1762</v>
      </c>
    </row>
    <row r="640" spans="1:5">
      <c r="A640" t="s">
        <v>5189</v>
      </c>
      <c r="B640" t="s">
        <v>3648</v>
      </c>
      <c r="C640" t="s">
        <v>49</v>
      </c>
      <c r="D640" t="s">
        <v>1642</v>
      </c>
      <c r="E640" t="s">
        <v>45</v>
      </c>
    </row>
    <row r="641" spans="1:5">
      <c r="A641" t="s">
        <v>40</v>
      </c>
      <c r="B641" t="s">
        <v>5668</v>
      </c>
      <c r="C641" t="s">
        <v>6245</v>
      </c>
      <c r="D641" t="s">
        <v>40</v>
      </c>
    </row>
    <row r="642" spans="1:5">
      <c r="A642" t="s">
        <v>6766</v>
      </c>
      <c r="B642" t="s">
        <v>5510</v>
      </c>
      <c r="C642" t="s">
        <v>2991</v>
      </c>
      <c r="D642" t="s">
        <v>40</v>
      </c>
      <c r="E642" t="s">
        <v>1230</v>
      </c>
    </row>
    <row r="643" spans="1:5">
      <c r="A643" t="s">
        <v>1667</v>
      </c>
      <c r="B643" t="s">
        <v>854</v>
      </c>
      <c r="C643" t="s">
        <v>2456</v>
      </c>
      <c r="D643" t="s">
        <v>40</v>
      </c>
      <c r="E643" t="s">
        <v>2993</v>
      </c>
    </row>
    <row r="644" spans="1:5">
      <c r="A644" t="s">
        <v>3409</v>
      </c>
      <c r="B644" t="s">
        <v>5512</v>
      </c>
      <c r="C644" t="s">
        <v>986</v>
      </c>
      <c r="D644" t="s">
        <v>40</v>
      </c>
      <c r="E644" t="s">
        <v>2510</v>
      </c>
    </row>
    <row r="645" spans="1:5">
      <c r="A645" t="s">
        <v>5211</v>
      </c>
      <c r="B645" t="s">
        <v>5513</v>
      </c>
      <c r="C645" t="s">
        <v>2995</v>
      </c>
      <c r="D645" t="s">
        <v>40</v>
      </c>
      <c r="E645" t="s">
        <v>2999</v>
      </c>
    </row>
    <row r="646" spans="1:5">
      <c r="A646" t="s">
        <v>6767</v>
      </c>
      <c r="B646" t="s">
        <v>5514</v>
      </c>
      <c r="C646" t="s">
        <v>3004</v>
      </c>
      <c r="D646" t="s">
        <v>40</v>
      </c>
      <c r="E646" t="s">
        <v>594</v>
      </c>
    </row>
    <row r="647" spans="1:5">
      <c r="A647" t="s">
        <v>2789</v>
      </c>
      <c r="B647" t="s">
        <v>5515</v>
      </c>
      <c r="C647" t="s">
        <v>3005</v>
      </c>
      <c r="D647" t="s">
        <v>40</v>
      </c>
      <c r="E647" t="s">
        <v>602</v>
      </c>
    </row>
    <row r="648" spans="1:5">
      <c r="A648" t="s">
        <v>5324</v>
      </c>
      <c r="B648" t="s">
        <v>5516</v>
      </c>
      <c r="C648" t="s">
        <v>1117</v>
      </c>
      <c r="D648" t="s">
        <v>40</v>
      </c>
      <c r="E648" t="s">
        <v>3006</v>
      </c>
    </row>
    <row r="649" spans="1:5">
      <c r="A649" t="s">
        <v>3934</v>
      </c>
      <c r="B649" t="s">
        <v>5269</v>
      </c>
      <c r="C649" t="s">
        <v>2823</v>
      </c>
      <c r="D649" t="s">
        <v>40</v>
      </c>
      <c r="E649" t="s">
        <v>3008</v>
      </c>
    </row>
    <row r="650" spans="1:5">
      <c r="A650" t="s">
        <v>3819</v>
      </c>
      <c r="B650" t="s">
        <v>1523</v>
      </c>
      <c r="C650" t="s">
        <v>3010</v>
      </c>
      <c r="D650" t="s">
        <v>40</v>
      </c>
      <c r="E650" t="s">
        <v>3013</v>
      </c>
    </row>
    <row r="651" spans="1:5">
      <c r="A651" t="s">
        <v>6768</v>
      </c>
      <c r="B651" t="s">
        <v>104</v>
      </c>
      <c r="C651" t="s">
        <v>3015</v>
      </c>
      <c r="D651" t="s">
        <v>40</v>
      </c>
      <c r="E651" t="s">
        <v>3018</v>
      </c>
    </row>
    <row r="652" spans="1:5">
      <c r="A652" t="s">
        <v>5391</v>
      </c>
      <c r="B652" t="s">
        <v>5517</v>
      </c>
      <c r="C652" t="s">
        <v>2599</v>
      </c>
      <c r="D652" t="s">
        <v>40</v>
      </c>
      <c r="E652" t="s">
        <v>1613</v>
      </c>
    </row>
    <row r="653" spans="1:5">
      <c r="A653" t="s">
        <v>2929</v>
      </c>
      <c r="B653" t="s">
        <v>5519</v>
      </c>
      <c r="C653" t="s">
        <v>3019</v>
      </c>
      <c r="D653" t="s">
        <v>40</v>
      </c>
      <c r="E653" t="s">
        <v>3020</v>
      </c>
    </row>
    <row r="654" spans="1:5">
      <c r="A654" t="s">
        <v>4000</v>
      </c>
      <c r="B654" t="s">
        <v>5520</v>
      </c>
      <c r="C654" t="s">
        <v>3024</v>
      </c>
      <c r="D654" t="s">
        <v>40</v>
      </c>
      <c r="E654" t="s">
        <v>3026</v>
      </c>
    </row>
    <row r="655" spans="1:5">
      <c r="A655" t="s">
        <v>5104</v>
      </c>
      <c r="B655" t="s">
        <v>4144</v>
      </c>
      <c r="C655" t="s">
        <v>3031</v>
      </c>
      <c r="D655" t="s">
        <v>40</v>
      </c>
      <c r="E655" t="s">
        <v>3033</v>
      </c>
    </row>
    <row r="656" spans="1:5">
      <c r="A656" t="s">
        <v>6305</v>
      </c>
      <c r="B656" t="s">
        <v>110</v>
      </c>
      <c r="C656" t="s">
        <v>3036</v>
      </c>
      <c r="D656" t="s">
        <v>40</v>
      </c>
      <c r="E656" t="s">
        <v>3039</v>
      </c>
    </row>
    <row r="657" spans="1:5">
      <c r="A657" t="s">
        <v>6770</v>
      </c>
      <c r="B657" t="s">
        <v>5521</v>
      </c>
      <c r="C657" t="s">
        <v>3040</v>
      </c>
      <c r="D657" t="s">
        <v>40</v>
      </c>
      <c r="E657" t="s">
        <v>3041</v>
      </c>
    </row>
    <row r="658" spans="1:5">
      <c r="A658" t="s">
        <v>6772</v>
      </c>
      <c r="B658" t="s">
        <v>5522</v>
      </c>
      <c r="C658" t="s">
        <v>2291</v>
      </c>
      <c r="D658" t="s">
        <v>40</v>
      </c>
      <c r="E658" t="s">
        <v>2227</v>
      </c>
    </row>
    <row r="659" spans="1:5">
      <c r="A659" t="s">
        <v>6614</v>
      </c>
      <c r="B659" t="s">
        <v>2391</v>
      </c>
      <c r="C659" t="s">
        <v>3044</v>
      </c>
      <c r="D659" t="s">
        <v>40</v>
      </c>
      <c r="E659" t="s">
        <v>3048</v>
      </c>
    </row>
    <row r="660" spans="1:5">
      <c r="A660" t="s">
        <v>6773</v>
      </c>
      <c r="B660" t="s">
        <v>4667</v>
      </c>
      <c r="C660" t="s">
        <v>3049</v>
      </c>
      <c r="D660" t="s">
        <v>40</v>
      </c>
      <c r="E660" t="s">
        <v>2813</v>
      </c>
    </row>
    <row r="661" spans="1:5">
      <c r="A661" t="s">
        <v>4103</v>
      </c>
      <c r="B661" t="s">
        <v>940</v>
      </c>
      <c r="C661" t="s">
        <v>3052</v>
      </c>
      <c r="D661" t="s">
        <v>40</v>
      </c>
      <c r="E661" t="s">
        <v>3055</v>
      </c>
    </row>
    <row r="662" spans="1:5">
      <c r="A662" t="s">
        <v>6774</v>
      </c>
      <c r="B662" t="s">
        <v>5523</v>
      </c>
      <c r="C662" t="s">
        <v>2362</v>
      </c>
      <c r="D662" t="s">
        <v>40</v>
      </c>
      <c r="E662" t="s">
        <v>3058</v>
      </c>
    </row>
    <row r="663" spans="1:5">
      <c r="A663" t="s">
        <v>5518</v>
      </c>
      <c r="B663" t="s">
        <v>5525</v>
      </c>
      <c r="C663" t="s">
        <v>241</v>
      </c>
      <c r="D663" t="s">
        <v>40</v>
      </c>
      <c r="E663" t="s">
        <v>3063</v>
      </c>
    </row>
    <row r="664" spans="1:5">
      <c r="A664" t="s">
        <v>1347</v>
      </c>
      <c r="B664" t="s">
        <v>4564</v>
      </c>
      <c r="C664" t="s">
        <v>2091</v>
      </c>
      <c r="D664" t="s">
        <v>40</v>
      </c>
      <c r="E664" t="s">
        <v>334</v>
      </c>
    </row>
    <row r="665" spans="1:5">
      <c r="A665" t="s">
        <v>6639</v>
      </c>
      <c r="B665" t="s">
        <v>5233</v>
      </c>
      <c r="C665" t="s">
        <v>3065</v>
      </c>
      <c r="D665" t="s">
        <v>40</v>
      </c>
      <c r="E665" t="s">
        <v>3067</v>
      </c>
    </row>
    <row r="666" spans="1:5">
      <c r="A666" t="s">
        <v>5026</v>
      </c>
      <c r="B666" t="s">
        <v>166</v>
      </c>
      <c r="C666" t="s">
        <v>3070</v>
      </c>
      <c r="D666" t="s">
        <v>40</v>
      </c>
      <c r="E666" t="s">
        <v>1194</v>
      </c>
    </row>
    <row r="667" spans="1:5">
      <c r="A667" t="s">
        <v>2239</v>
      </c>
      <c r="B667" t="s">
        <v>5526</v>
      </c>
      <c r="C667" t="s">
        <v>338</v>
      </c>
      <c r="D667" t="s">
        <v>40</v>
      </c>
      <c r="E667" t="s">
        <v>2587</v>
      </c>
    </row>
    <row r="668" spans="1:5">
      <c r="A668" t="s">
        <v>3602</v>
      </c>
      <c r="B668" t="s">
        <v>5527</v>
      </c>
      <c r="C668" t="s">
        <v>3071</v>
      </c>
      <c r="D668" t="s">
        <v>40</v>
      </c>
      <c r="E668" t="s">
        <v>3079</v>
      </c>
    </row>
    <row r="669" spans="1:5">
      <c r="A669" t="s">
        <v>6775</v>
      </c>
      <c r="B669" t="s">
        <v>5530</v>
      </c>
      <c r="C669" t="s">
        <v>3081</v>
      </c>
      <c r="D669" t="s">
        <v>40</v>
      </c>
      <c r="E669" t="s">
        <v>190</v>
      </c>
    </row>
    <row r="670" spans="1:5">
      <c r="A670" t="s">
        <v>2550</v>
      </c>
      <c r="B670" t="s">
        <v>453</v>
      </c>
      <c r="C670" t="s">
        <v>3083</v>
      </c>
      <c r="D670" t="s">
        <v>40</v>
      </c>
      <c r="E670" t="s">
        <v>570</v>
      </c>
    </row>
    <row r="671" spans="1:5">
      <c r="A671" t="s">
        <v>6776</v>
      </c>
      <c r="B671" t="s">
        <v>1421</v>
      </c>
      <c r="C671" t="s">
        <v>1430</v>
      </c>
      <c r="D671" t="s">
        <v>40</v>
      </c>
      <c r="E671" t="s">
        <v>3087</v>
      </c>
    </row>
    <row r="672" spans="1:5">
      <c r="A672" t="s">
        <v>5274</v>
      </c>
      <c r="B672" t="s">
        <v>5532</v>
      </c>
      <c r="C672" t="s">
        <v>3091</v>
      </c>
      <c r="D672" t="s">
        <v>40</v>
      </c>
      <c r="E672" t="s">
        <v>3094</v>
      </c>
    </row>
    <row r="673" spans="1:5">
      <c r="A673" t="s">
        <v>5454</v>
      </c>
      <c r="B673" t="s">
        <v>5533</v>
      </c>
      <c r="C673" t="s">
        <v>735</v>
      </c>
      <c r="D673" t="s">
        <v>40</v>
      </c>
      <c r="E673" t="s">
        <v>1372</v>
      </c>
    </row>
    <row r="674" spans="1:5">
      <c r="A674" t="s">
        <v>6777</v>
      </c>
      <c r="B674" t="s">
        <v>5534</v>
      </c>
      <c r="C674" t="s">
        <v>3096</v>
      </c>
      <c r="D674" t="s">
        <v>40</v>
      </c>
      <c r="E674" t="s">
        <v>1818</v>
      </c>
    </row>
    <row r="675" spans="1:5">
      <c r="A675" t="s">
        <v>6778</v>
      </c>
      <c r="B675" t="s">
        <v>5535</v>
      </c>
      <c r="C675" t="s">
        <v>3043</v>
      </c>
      <c r="D675" t="s">
        <v>40</v>
      </c>
      <c r="E675" t="s">
        <v>176</v>
      </c>
    </row>
    <row r="676" spans="1:5">
      <c r="A676" t="s">
        <v>2752</v>
      </c>
      <c r="B676" t="s">
        <v>390</v>
      </c>
      <c r="C676" t="s">
        <v>3099</v>
      </c>
      <c r="D676" t="s">
        <v>40</v>
      </c>
      <c r="E676" t="s">
        <v>423</v>
      </c>
    </row>
    <row r="677" spans="1:5">
      <c r="A677" t="s">
        <v>3296</v>
      </c>
      <c r="B677" t="s">
        <v>5537</v>
      </c>
      <c r="C677" t="s">
        <v>2191</v>
      </c>
      <c r="D677" t="s">
        <v>40</v>
      </c>
      <c r="E677" t="s">
        <v>148</v>
      </c>
    </row>
    <row r="678" spans="1:5">
      <c r="A678" t="s">
        <v>4979</v>
      </c>
      <c r="B678" t="s">
        <v>5538</v>
      </c>
      <c r="C678" t="s">
        <v>3100</v>
      </c>
      <c r="D678" t="s">
        <v>40</v>
      </c>
      <c r="E678" t="s">
        <v>1826</v>
      </c>
    </row>
    <row r="679" spans="1:5">
      <c r="A679" t="s">
        <v>6779</v>
      </c>
      <c r="B679" t="s">
        <v>1994</v>
      </c>
      <c r="C679" t="s">
        <v>524</v>
      </c>
      <c r="D679" t="s">
        <v>40</v>
      </c>
      <c r="E679" t="s">
        <v>3107</v>
      </c>
    </row>
    <row r="680" spans="1:5">
      <c r="A680" t="s">
        <v>4550</v>
      </c>
      <c r="B680" t="s">
        <v>5539</v>
      </c>
      <c r="C680" t="s">
        <v>1138</v>
      </c>
      <c r="D680" t="s">
        <v>40</v>
      </c>
      <c r="E680" t="s">
        <v>616</v>
      </c>
    </row>
    <row r="681" spans="1:5">
      <c r="A681" t="s">
        <v>5185</v>
      </c>
      <c r="B681" t="s">
        <v>5540</v>
      </c>
      <c r="C681" t="s">
        <v>3109</v>
      </c>
      <c r="D681" t="s">
        <v>40</v>
      </c>
      <c r="E681" t="s">
        <v>2819</v>
      </c>
    </row>
    <row r="682" spans="1:5">
      <c r="A682" t="s">
        <v>6780</v>
      </c>
      <c r="B682" t="s">
        <v>5542</v>
      </c>
      <c r="C682" t="s">
        <v>2908</v>
      </c>
      <c r="D682" t="s">
        <v>40</v>
      </c>
      <c r="E682" t="s">
        <v>3111</v>
      </c>
    </row>
    <row r="683" spans="1:5">
      <c r="A683" t="s">
        <v>4519</v>
      </c>
      <c r="B683" t="s">
        <v>5544</v>
      </c>
      <c r="C683" t="s">
        <v>3114</v>
      </c>
      <c r="D683" t="s">
        <v>40</v>
      </c>
      <c r="E683" t="s">
        <v>375</v>
      </c>
    </row>
    <row r="684" spans="1:5">
      <c r="A684" t="s">
        <v>6781</v>
      </c>
      <c r="B684" t="s">
        <v>5546</v>
      </c>
      <c r="C684" t="s">
        <v>2939</v>
      </c>
      <c r="D684" t="s">
        <v>40</v>
      </c>
      <c r="E684" t="s">
        <v>2092</v>
      </c>
    </row>
    <row r="685" spans="1:5">
      <c r="A685" t="s">
        <v>6783</v>
      </c>
      <c r="B685" t="s">
        <v>1385</v>
      </c>
      <c r="C685" t="s">
        <v>3117</v>
      </c>
      <c r="D685" t="s">
        <v>40</v>
      </c>
      <c r="E685" t="s">
        <v>1709</v>
      </c>
    </row>
    <row r="686" spans="1:5">
      <c r="A686" t="s">
        <v>6785</v>
      </c>
      <c r="B686" t="s">
        <v>5549</v>
      </c>
      <c r="C686" t="s">
        <v>963</v>
      </c>
      <c r="D686" t="s">
        <v>40</v>
      </c>
      <c r="E686" t="s">
        <v>3121</v>
      </c>
    </row>
    <row r="687" spans="1:5">
      <c r="A687" t="s">
        <v>6786</v>
      </c>
      <c r="B687" t="s">
        <v>5550</v>
      </c>
      <c r="C687" t="s">
        <v>3123</v>
      </c>
      <c r="D687" t="s">
        <v>40</v>
      </c>
      <c r="E687" t="s">
        <v>2620</v>
      </c>
    </row>
    <row r="688" spans="1:5">
      <c r="A688" t="s">
        <v>1439</v>
      </c>
      <c r="B688" t="s">
        <v>323</v>
      </c>
      <c r="C688" t="s">
        <v>1016</v>
      </c>
      <c r="D688" t="s">
        <v>40</v>
      </c>
      <c r="E688" t="s">
        <v>3124</v>
      </c>
    </row>
    <row r="689" spans="1:5">
      <c r="A689" t="s">
        <v>6787</v>
      </c>
      <c r="B689" t="s">
        <v>5375</v>
      </c>
      <c r="C689" t="s">
        <v>3125</v>
      </c>
      <c r="D689" t="s">
        <v>40</v>
      </c>
      <c r="E689" t="s">
        <v>3127</v>
      </c>
    </row>
    <row r="690" spans="1:5">
      <c r="A690" t="s">
        <v>3119</v>
      </c>
      <c r="B690" t="s">
        <v>5415</v>
      </c>
      <c r="C690" t="s">
        <v>3130</v>
      </c>
      <c r="D690" t="s">
        <v>40</v>
      </c>
      <c r="E690" t="s">
        <v>2561</v>
      </c>
    </row>
    <row r="691" spans="1:5">
      <c r="A691" t="s">
        <v>5142</v>
      </c>
      <c r="B691" t="s">
        <v>1907</v>
      </c>
      <c r="C691" t="s">
        <v>1909</v>
      </c>
      <c r="D691" t="s">
        <v>40</v>
      </c>
      <c r="E691" t="s">
        <v>2891</v>
      </c>
    </row>
    <row r="692" spans="1:5">
      <c r="A692" t="s">
        <v>1552</v>
      </c>
      <c r="B692" t="s">
        <v>3484</v>
      </c>
      <c r="C692" t="s">
        <v>3133</v>
      </c>
      <c r="D692" t="s">
        <v>40</v>
      </c>
      <c r="E692" t="s">
        <v>3134</v>
      </c>
    </row>
    <row r="693" spans="1:5">
      <c r="A693" t="s">
        <v>6788</v>
      </c>
      <c r="B693" t="s">
        <v>4496</v>
      </c>
      <c r="C693" t="s">
        <v>3138</v>
      </c>
      <c r="D693" t="s">
        <v>40</v>
      </c>
      <c r="E693" t="s">
        <v>3139</v>
      </c>
    </row>
    <row r="694" spans="1:5">
      <c r="A694" t="s">
        <v>5159</v>
      </c>
      <c r="B694" t="s">
        <v>1388</v>
      </c>
      <c r="C694" t="s">
        <v>2682</v>
      </c>
      <c r="D694" t="s">
        <v>40</v>
      </c>
      <c r="E694" t="s">
        <v>3141</v>
      </c>
    </row>
    <row r="695" spans="1:5">
      <c r="A695" t="s">
        <v>6789</v>
      </c>
      <c r="B695" t="s">
        <v>5551</v>
      </c>
      <c r="C695" t="s">
        <v>2745</v>
      </c>
      <c r="D695" t="s">
        <v>40</v>
      </c>
      <c r="E695" t="s">
        <v>3145</v>
      </c>
    </row>
    <row r="696" spans="1:5">
      <c r="A696" t="s">
        <v>6393</v>
      </c>
      <c r="B696" t="s">
        <v>5552</v>
      </c>
      <c r="C696" t="s">
        <v>2964</v>
      </c>
      <c r="D696" t="s">
        <v>40</v>
      </c>
      <c r="E696" t="s">
        <v>3147</v>
      </c>
    </row>
    <row r="697" spans="1:5">
      <c r="A697" t="s">
        <v>1467</v>
      </c>
      <c r="B697" t="s">
        <v>5554</v>
      </c>
      <c r="C697" t="s">
        <v>694</v>
      </c>
      <c r="D697" t="s">
        <v>40</v>
      </c>
      <c r="E697" t="s">
        <v>2795</v>
      </c>
    </row>
    <row r="698" spans="1:5">
      <c r="A698" t="s">
        <v>2564</v>
      </c>
      <c r="B698" t="s">
        <v>5555</v>
      </c>
      <c r="C698" t="s">
        <v>3148</v>
      </c>
      <c r="D698" t="s">
        <v>40</v>
      </c>
      <c r="E698" t="s">
        <v>3150</v>
      </c>
    </row>
    <row r="699" spans="1:5">
      <c r="A699" t="s">
        <v>6790</v>
      </c>
      <c r="B699" t="s">
        <v>3410</v>
      </c>
      <c r="C699" t="s">
        <v>2743</v>
      </c>
      <c r="D699" t="s">
        <v>40</v>
      </c>
      <c r="E699" t="s">
        <v>3155</v>
      </c>
    </row>
    <row r="700" spans="1:5">
      <c r="A700" t="s">
        <v>3034</v>
      </c>
      <c r="B700" t="s">
        <v>5556</v>
      </c>
      <c r="C700" t="s">
        <v>2734</v>
      </c>
      <c r="D700" t="s">
        <v>40</v>
      </c>
      <c r="E700" t="s">
        <v>1269</v>
      </c>
    </row>
    <row r="701" spans="1:5">
      <c r="A701" t="s">
        <v>4616</v>
      </c>
      <c r="B701" t="s">
        <v>3785</v>
      </c>
      <c r="C701" t="s">
        <v>702</v>
      </c>
      <c r="D701" t="s">
        <v>40</v>
      </c>
      <c r="E701" t="s">
        <v>3158</v>
      </c>
    </row>
    <row r="702" spans="1:5">
      <c r="A702" t="s">
        <v>3186</v>
      </c>
      <c r="B702" t="s">
        <v>5545</v>
      </c>
      <c r="C702" t="s">
        <v>3160</v>
      </c>
      <c r="D702" t="s">
        <v>40</v>
      </c>
      <c r="E702" t="s">
        <v>3162</v>
      </c>
    </row>
    <row r="703" spans="1:5">
      <c r="A703" t="s">
        <v>6791</v>
      </c>
      <c r="B703" t="s">
        <v>4429</v>
      </c>
      <c r="C703" t="s">
        <v>3165</v>
      </c>
      <c r="D703" t="s">
        <v>40</v>
      </c>
      <c r="E703" t="s">
        <v>2182</v>
      </c>
    </row>
    <row r="704" spans="1:5">
      <c r="A704" t="s">
        <v>3168</v>
      </c>
      <c r="B704" t="s">
        <v>7353</v>
      </c>
      <c r="C704" t="s">
        <v>6348</v>
      </c>
      <c r="D704" t="s">
        <v>3168</v>
      </c>
    </row>
    <row r="705" spans="1:5">
      <c r="A705" t="s">
        <v>6663</v>
      </c>
      <c r="B705" t="s">
        <v>5559</v>
      </c>
      <c r="C705" t="s">
        <v>3167</v>
      </c>
      <c r="D705" t="s">
        <v>3168</v>
      </c>
      <c r="E705" t="s">
        <v>2691</v>
      </c>
    </row>
    <row r="706" spans="1:5">
      <c r="A706" t="s">
        <v>6244</v>
      </c>
      <c r="B706" t="s">
        <v>5561</v>
      </c>
      <c r="C706" t="s">
        <v>2872</v>
      </c>
      <c r="D706" t="s">
        <v>3168</v>
      </c>
      <c r="E706" t="s">
        <v>1369</v>
      </c>
    </row>
    <row r="707" spans="1:5">
      <c r="A707" t="s">
        <v>1535</v>
      </c>
      <c r="B707" t="s">
        <v>5408</v>
      </c>
      <c r="C707" t="s">
        <v>2943</v>
      </c>
      <c r="D707" t="s">
        <v>3168</v>
      </c>
      <c r="E707" t="s">
        <v>3170</v>
      </c>
    </row>
    <row r="708" spans="1:5">
      <c r="A708" t="s">
        <v>3451</v>
      </c>
      <c r="B708" t="s">
        <v>342</v>
      </c>
      <c r="C708" t="s">
        <v>3171</v>
      </c>
      <c r="D708" t="s">
        <v>3168</v>
      </c>
      <c r="E708" t="s">
        <v>3173</v>
      </c>
    </row>
    <row r="709" spans="1:5">
      <c r="A709" t="s">
        <v>6322</v>
      </c>
      <c r="B709" t="s">
        <v>5562</v>
      </c>
      <c r="C709" t="s">
        <v>3176</v>
      </c>
      <c r="D709" t="s">
        <v>3168</v>
      </c>
      <c r="E709" t="s">
        <v>513</v>
      </c>
    </row>
    <row r="710" spans="1:5">
      <c r="A710" t="s">
        <v>712</v>
      </c>
      <c r="B710" t="s">
        <v>5563</v>
      </c>
      <c r="C710" t="s">
        <v>3179</v>
      </c>
      <c r="D710" t="s">
        <v>3168</v>
      </c>
      <c r="E710" t="s">
        <v>557</v>
      </c>
    </row>
    <row r="711" spans="1:5">
      <c r="A711" t="s">
        <v>6793</v>
      </c>
      <c r="B711" t="s">
        <v>5564</v>
      </c>
      <c r="C711" t="s">
        <v>2377</v>
      </c>
      <c r="D711" t="s">
        <v>3168</v>
      </c>
      <c r="E711" t="s">
        <v>1855</v>
      </c>
    </row>
    <row r="712" spans="1:5">
      <c r="A712" t="s">
        <v>5839</v>
      </c>
      <c r="B712" t="s">
        <v>3132</v>
      </c>
      <c r="C712" t="s">
        <v>263</v>
      </c>
      <c r="D712" t="s">
        <v>3168</v>
      </c>
      <c r="E712" t="s">
        <v>1120</v>
      </c>
    </row>
    <row r="713" spans="1:5">
      <c r="A713" t="s">
        <v>6578</v>
      </c>
      <c r="B713" t="s">
        <v>5565</v>
      </c>
      <c r="C713" t="s">
        <v>897</v>
      </c>
      <c r="D713" t="s">
        <v>3168</v>
      </c>
      <c r="E713" t="s">
        <v>711</v>
      </c>
    </row>
    <row r="714" spans="1:5">
      <c r="A714" t="s">
        <v>6794</v>
      </c>
      <c r="B714" t="s">
        <v>462</v>
      </c>
      <c r="C714" t="s">
        <v>3180</v>
      </c>
      <c r="D714" t="s">
        <v>3168</v>
      </c>
      <c r="E714" t="s">
        <v>3181</v>
      </c>
    </row>
    <row r="715" spans="1:5">
      <c r="A715" t="s">
        <v>3827</v>
      </c>
      <c r="B715" t="s">
        <v>5567</v>
      </c>
      <c r="C715" t="s">
        <v>3187</v>
      </c>
      <c r="D715" t="s">
        <v>3168</v>
      </c>
      <c r="E715" t="s">
        <v>3188</v>
      </c>
    </row>
    <row r="716" spans="1:5">
      <c r="A716" t="s">
        <v>6795</v>
      </c>
      <c r="B716" t="s">
        <v>2917</v>
      </c>
      <c r="C716" t="s">
        <v>3191</v>
      </c>
      <c r="D716" t="s">
        <v>3168</v>
      </c>
      <c r="E716" t="s">
        <v>3194</v>
      </c>
    </row>
    <row r="717" spans="1:5">
      <c r="A717" t="s">
        <v>6796</v>
      </c>
      <c r="B717" t="s">
        <v>5568</v>
      </c>
      <c r="C717" t="s">
        <v>3197</v>
      </c>
      <c r="D717" t="s">
        <v>3168</v>
      </c>
      <c r="E717" t="s">
        <v>3202</v>
      </c>
    </row>
    <row r="718" spans="1:5">
      <c r="A718" t="s">
        <v>6798</v>
      </c>
      <c r="B718" t="s">
        <v>5570</v>
      </c>
      <c r="C718" t="s">
        <v>3204</v>
      </c>
      <c r="D718" t="s">
        <v>3168</v>
      </c>
      <c r="E718" t="s">
        <v>3207</v>
      </c>
    </row>
    <row r="719" spans="1:5">
      <c r="A719" t="s">
        <v>1676</v>
      </c>
      <c r="B719" t="s">
        <v>5571</v>
      </c>
      <c r="C719" t="s">
        <v>3209</v>
      </c>
      <c r="D719" t="s">
        <v>3168</v>
      </c>
      <c r="E719" t="s">
        <v>3154</v>
      </c>
    </row>
    <row r="720" spans="1:5">
      <c r="A720" t="s">
        <v>6171</v>
      </c>
      <c r="B720" t="s">
        <v>5572</v>
      </c>
      <c r="C720" t="s">
        <v>997</v>
      </c>
      <c r="D720" t="s">
        <v>3168</v>
      </c>
      <c r="E720" t="s">
        <v>966</v>
      </c>
    </row>
    <row r="721" spans="1:5">
      <c r="A721" t="s">
        <v>730</v>
      </c>
      <c r="B721" t="s">
        <v>5573</v>
      </c>
      <c r="C721" t="s">
        <v>3211</v>
      </c>
      <c r="D721" t="s">
        <v>3168</v>
      </c>
      <c r="E721" t="s">
        <v>1442</v>
      </c>
    </row>
    <row r="722" spans="1:5">
      <c r="A722" t="s">
        <v>2495</v>
      </c>
      <c r="B722" t="s">
        <v>360</v>
      </c>
      <c r="C722" t="s">
        <v>3212</v>
      </c>
      <c r="D722" t="s">
        <v>3168</v>
      </c>
      <c r="E722" t="s">
        <v>578</v>
      </c>
    </row>
    <row r="723" spans="1:5">
      <c r="A723" t="s">
        <v>3439</v>
      </c>
      <c r="B723" t="s">
        <v>5575</v>
      </c>
      <c r="C723" t="s">
        <v>3213</v>
      </c>
      <c r="D723" t="s">
        <v>3168</v>
      </c>
      <c r="E723" t="s">
        <v>3161</v>
      </c>
    </row>
    <row r="724" spans="1:5">
      <c r="A724" t="s">
        <v>6799</v>
      </c>
      <c r="B724" t="s">
        <v>5577</v>
      </c>
      <c r="C724" t="s">
        <v>2640</v>
      </c>
      <c r="D724" t="s">
        <v>3168</v>
      </c>
      <c r="E724" t="s">
        <v>2492</v>
      </c>
    </row>
    <row r="725" spans="1:5">
      <c r="A725" t="s">
        <v>6800</v>
      </c>
      <c r="B725" t="s">
        <v>5579</v>
      </c>
      <c r="C725" t="s">
        <v>447</v>
      </c>
      <c r="D725" t="s">
        <v>3168</v>
      </c>
      <c r="E725" t="s">
        <v>3215</v>
      </c>
    </row>
    <row r="726" spans="1:5">
      <c r="A726" t="s">
        <v>3668</v>
      </c>
      <c r="B726" t="s">
        <v>5580</v>
      </c>
      <c r="C726" t="s">
        <v>3216</v>
      </c>
      <c r="D726" t="s">
        <v>3168</v>
      </c>
      <c r="E726" t="s">
        <v>3220</v>
      </c>
    </row>
    <row r="727" spans="1:5">
      <c r="A727" t="s">
        <v>6801</v>
      </c>
      <c r="B727" t="s">
        <v>5581</v>
      </c>
      <c r="C727" t="s">
        <v>1729</v>
      </c>
      <c r="D727" t="s">
        <v>3168</v>
      </c>
      <c r="E727" t="s">
        <v>202</v>
      </c>
    </row>
    <row r="728" spans="1:5">
      <c r="A728" t="s">
        <v>5980</v>
      </c>
      <c r="B728" t="s">
        <v>5582</v>
      </c>
      <c r="C728" t="s">
        <v>3221</v>
      </c>
      <c r="D728" t="s">
        <v>3168</v>
      </c>
      <c r="E728" t="s">
        <v>3223</v>
      </c>
    </row>
    <row r="729" spans="1:5">
      <c r="A729" t="s">
        <v>2160</v>
      </c>
      <c r="B729" t="s">
        <v>800</v>
      </c>
      <c r="C729" t="s">
        <v>1940</v>
      </c>
      <c r="D729" t="s">
        <v>3168</v>
      </c>
      <c r="E729" t="s">
        <v>3224</v>
      </c>
    </row>
    <row r="730" spans="1:5">
      <c r="A730" t="s">
        <v>6736</v>
      </c>
      <c r="B730" t="s">
        <v>5583</v>
      </c>
      <c r="C730" t="s">
        <v>3228</v>
      </c>
      <c r="D730" t="s">
        <v>3168</v>
      </c>
      <c r="E730" t="s">
        <v>1573</v>
      </c>
    </row>
    <row r="731" spans="1:5">
      <c r="A731" t="s">
        <v>6802</v>
      </c>
      <c r="B731" t="s">
        <v>5584</v>
      </c>
      <c r="C731" t="s">
        <v>3231</v>
      </c>
      <c r="D731" t="s">
        <v>3168</v>
      </c>
      <c r="E731" t="s">
        <v>3232</v>
      </c>
    </row>
    <row r="732" spans="1:5">
      <c r="A732" t="s">
        <v>1971</v>
      </c>
      <c r="B732" t="s">
        <v>5585</v>
      </c>
      <c r="C732" t="s">
        <v>3234</v>
      </c>
      <c r="D732" t="s">
        <v>3168</v>
      </c>
      <c r="E732" t="s">
        <v>941</v>
      </c>
    </row>
    <row r="733" spans="1:5">
      <c r="A733" t="s">
        <v>1243</v>
      </c>
      <c r="B733" t="s">
        <v>2725</v>
      </c>
      <c r="C733" t="s">
        <v>3235</v>
      </c>
      <c r="D733" t="s">
        <v>3168</v>
      </c>
      <c r="E733" t="s">
        <v>583</v>
      </c>
    </row>
    <row r="734" spans="1:5">
      <c r="A734" t="s">
        <v>5395</v>
      </c>
      <c r="B734" t="s">
        <v>5588</v>
      </c>
      <c r="C734" t="s">
        <v>3237</v>
      </c>
      <c r="D734" t="s">
        <v>3168</v>
      </c>
      <c r="E734" t="s">
        <v>3238</v>
      </c>
    </row>
    <row r="735" spans="1:5">
      <c r="A735" t="s">
        <v>1168</v>
      </c>
      <c r="B735" t="s">
        <v>5589</v>
      </c>
      <c r="C735" t="s">
        <v>1886</v>
      </c>
      <c r="D735" t="s">
        <v>3168</v>
      </c>
      <c r="E735" t="s">
        <v>3245</v>
      </c>
    </row>
    <row r="736" spans="1:5">
      <c r="A736" t="s">
        <v>6803</v>
      </c>
      <c r="B736" t="s">
        <v>1626</v>
      </c>
      <c r="C736" t="s">
        <v>633</v>
      </c>
      <c r="D736" t="s">
        <v>3168</v>
      </c>
      <c r="E736" t="s">
        <v>3248</v>
      </c>
    </row>
    <row r="737" spans="1:5">
      <c r="A737" t="s">
        <v>495</v>
      </c>
      <c r="B737" t="s">
        <v>5590</v>
      </c>
      <c r="C737" t="s">
        <v>332</v>
      </c>
      <c r="D737" t="s">
        <v>3168</v>
      </c>
      <c r="E737" t="s">
        <v>3250</v>
      </c>
    </row>
    <row r="738" spans="1:5">
      <c r="A738" t="s">
        <v>3252</v>
      </c>
      <c r="B738" t="s">
        <v>136</v>
      </c>
      <c r="C738" t="s">
        <v>6350</v>
      </c>
      <c r="D738" t="s">
        <v>3252</v>
      </c>
    </row>
    <row r="739" spans="1:5">
      <c r="A739" t="s">
        <v>2757</v>
      </c>
      <c r="B739" t="s">
        <v>5592</v>
      </c>
      <c r="C739" t="s">
        <v>3251</v>
      </c>
      <c r="D739" t="s">
        <v>3252</v>
      </c>
      <c r="E739" t="s">
        <v>2169</v>
      </c>
    </row>
    <row r="740" spans="1:5">
      <c r="A740" t="s">
        <v>4826</v>
      </c>
      <c r="B740" t="s">
        <v>3153</v>
      </c>
      <c r="C740" t="s">
        <v>3254</v>
      </c>
      <c r="D740" t="s">
        <v>3252</v>
      </c>
      <c r="E740" t="s">
        <v>273</v>
      </c>
    </row>
    <row r="741" spans="1:5">
      <c r="A741" t="s">
        <v>6804</v>
      </c>
      <c r="B741" t="s">
        <v>5593</v>
      </c>
      <c r="C741" t="s">
        <v>3258</v>
      </c>
      <c r="D741" t="s">
        <v>3252</v>
      </c>
      <c r="E741" t="s">
        <v>3259</v>
      </c>
    </row>
    <row r="742" spans="1:5">
      <c r="A742" t="s">
        <v>4244</v>
      </c>
      <c r="B742" t="s">
        <v>5595</v>
      </c>
      <c r="C742" t="s">
        <v>3260</v>
      </c>
      <c r="D742" t="s">
        <v>3252</v>
      </c>
      <c r="E742" t="s">
        <v>998</v>
      </c>
    </row>
    <row r="743" spans="1:5">
      <c r="A743" t="s">
        <v>6805</v>
      </c>
      <c r="B743" t="s">
        <v>4634</v>
      </c>
      <c r="C743" t="s">
        <v>3262</v>
      </c>
      <c r="D743" t="s">
        <v>3252</v>
      </c>
      <c r="E743" t="s">
        <v>1156</v>
      </c>
    </row>
    <row r="744" spans="1:5">
      <c r="A744" t="s">
        <v>4097</v>
      </c>
      <c r="B744" t="s">
        <v>5596</v>
      </c>
      <c r="C744" t="s">
        <v>3263</v>
      </c>
      <c r="D744" t="s">
        <v>3252</v>
      </c>
      <c r="E744" t="s">
        <v>1689</v>
      </c>
    </row>
    <row r="745" spans="1:5">
      <c r="A745" t="s">
        <v>1260</v>
      </c>
      <c r="B745" t="s">
        <v>5599</v>
      </c>
      <c r="C745" t="s">
        <v>3267</v>
      </c>
      <c r="D745" t="s">
        <v>3252</v>
      </c>
      <c r="E745" t="s">
        <v>3270</v>
      </c>
    </row>
    <row r="746" spans="1:5">
      <c r="A746" t="s">
        <v>488</v>
      </c>
      <c r="B746" t="s">
        <v>5600</v>
      </c>
      <c r="C746" t="s">
        <v>2399</v>
      </c>
      <c r="D746" t="s">
        <v>3252</v>
      </c>
      <c r="E746" t="s">
        <v>1621</v>
      </c>
    </row>
    <row r="747" spans="1:5">
      <c r="A747" t="s">
        <v>6806</v>
      </c>
      <c r="B747" t="s">
        <v>2258</v>
      </c>
      <c r="C747" t="s">
        <v>1501</v>
      </c>
      <c r="D747" t="s">
        <v>3252</v>
      </c>
      <c r="E747" t="s">
        <v>843</v>
      </c>
    </row>
    <row r="748" spans="1:5">
      <c r="A748" t="s">
        <v>6807</v>
      </c>
      <c r="B748" t="s">
        <v>34</v>
      </c>
      <c r="C748" t="s">
        <v>1056</v>
      </c>
      <c r="D748" t="s">
        <v>3252</v>
      </c>
      <c r="E748" t="s">
        <v>2699</v>
      </c>
    </row>
    <row r="749" spans="1:5">
      <c r="A749" t="s">
        <v>6808</v>
      </c>
      <c r="B749" t="s">
        <v>5601</v>
      </c>
      <c r="C749" t="s">
        <v>3276</v>
      </c>
      <c r="D749" t="s">
        <v>3252</v>
      </c>
      <c r="E749" t="s">
        <v>1288</v>
      </c>
    </row>
    <row r="750" spans="1:5">
      <c r="A750" t="s">
        <v>6809</v>
      </c>
      <c r="B750" t="s">
        <v>3007</v>
      </c>
      <c r="C750" t="s">
        <v>789</v>
      </c>
      <c r="D750" t="s">
        <v>3252</v>
      </c>
      <c r="E750" t="s">
        <v>3278</v>
      </c>
    </row>
    <row r="751" spans="1:5">
      <c r="A751" t="s">
        <v>6114</v>
      </c>
      <c r="B751" t="s">
        <v>5602</v>
      </c>
      <c r="C751" t="s">
        <v>3281</v>
      </c>
      <c r="D751" t="s">
        <v>3252</v>
      </c>
      <c r="E751" t="s">
        <v>3241</v>
      </c>
    </row>
    <row r="752" spans="1:5">
      <c r="A752" t="s">
        <v>6810</v>
      </c>
      <c r="B752" t="s">
        <v>5491</v>
      </c>
      <c r="C752" t="s">
        <v>3282</v>
      </c>
      <c r="D752" t="s">
        <v>3252</v>
      </c>
      <c r="E752" t="s">
        <v>3284</v>
      </c>
    </row>
    <row r="753" spans="1:5">
      <c r="A753" t="s">
        <v>6811</v>
      </c>
      <c r="B753" t="s">
        <v>5603</v>
      </c>
      <c r="C753" t="s">
        <v>230</v>
      </c>
      <c r="D753" t="s">
        <v>3252</v>
      </c>
      <c r="E753" t="s">
        <v>2829</v>
      </c>
    </row>
    <row r="754" spans="1:5">
      <c r="A754" t="s">
        <v>6812</v>
      </c>
      <c r="B754" t="s">
        <v>5604</v>
      </c>
      <c r="C754" t="s">
        <v>3286</v>
      </c>
      <c r="D754" t="s">
        <v>3252</v>
      </c>
      <c r="E754" t="s">
        <v>3287</v>
      </c>
    </row>
    <row r="755" spans="1:5">
      <c r="A755" t="s">
        <v>6724</v>
      </c>
      <c r="B755" t="s">
        <v>1758</v>
      </c>
      <c r="C755" t="s">
        <v>2523</v>
      </c>
      <c r="D755" t="s">
        <v>3252</v>
      </c>
      <c r="E755" t="s">
        <v>1340</v>
      </c>
    </row>
    <row r="756" spans="1:5">
      <c r="A756" t="s">
        <v>5444</v>
      </c>
      <c r="B756" t="s">
        <v>964</v>
      </c>
      <c r="C756" t="s">
        <v>125</v>
      </c>
      <c r="D756" t="s">
        <v>3252</v>
      </c>
      <c r="E756" t="s">
        <v>675</v>
      </c>
    </row>
    <row r="757" spans="1:5">
      <c r="A757" t="s">
        <v>2694</v>
      </c>
      <c r="B757" t="s">
        <v>89</v>
      </c>
      <c r="C757" t="s">
        <v>1806</v>
      </c>
      <c r="D757" t="s">
        <v>3252</v>
      </c>
      <c r="E757" t="s">
        <v>3290</v>
      </c>
    </row>
    <row r="758" spans="1:5">
      <c r="A758" t="s">
        <v>6339</v>
      </c>
      <c r="B758" t="s">
        <v>5605</v>
      </c>
      <c r="C758" t="s">
        <v>3291</v>
      </c>
      <c r="D758" t="s">
        <v>3252</v>
      </c>
      <c r="E758" t="s">
        <v>3295</v>
      </c>
    </row>
    <row r="759" spans="1:5">
      <c r="A759" t="s">
        <v>3594</v>
      </c>
      <c r="B759" t="s">
        <v>5357</v>
      </c>
      <c r="C759" t="s">
        <v>1367</v>
      </c>
      <c r="D759" t="s">
        <v>3252</v>
      </c>
      <c r="E759" t="s">
        <v>1105</v>
      </c>
    </row>
    <row r="760" spans="1:5">
      <c r="A760" t="s">
        <v>6782</v>
      </c>
      <c r="B760" t="s">
        <v>5606</v>
      </c>
      <c r="C760" t="s">
        <v>832</v>
      </c>
      <c r="D760" t="s">
        <v>3252</v>
      </c>
      <c r="E760" t="s">
        <v>2719</v>
      </c>
    </row>
    <row r="761" spans="1:5">
      <c r="A761" t="s">
        <v>5768</v>
      </c>
      <c r="B761" t="s">
        <v>5607</v>
      </c>
      <c r="C761" t="s">
        <v>3297</v>
      </c>
      <c r="D761" t="s">
        <v>3252</v>
      </c>
      <c r="E761" t="s">
        <v>3299</v>
      </c>
    </row>
    <row r="762" spans="1:5">
      <c r="A762" t="s">
        <v>6813</v>
      </c>
      <c r="B762" t="s">
        <v>5608</v>
      </c>
      <c r="C762" t="s">
        <v>3301</v>
      </c>
      <c r="D762" t="s">
        <v>3252</v>
      </c>
      <c r="E762" t="s">
        <v>855</v>
      </c>
    </row>
    <row r="763" spans="1:5">
      <c r="A763" t="s">
        <v>6814</v>
      </c>
      <c r="B763" t="s">
        <v>4006</v>
      </c>
      <c r="C763" t="s">
        <v>2106</v>
      </c>
      <c r="D763" t="s">
        <v>3252</v>
      </c>
      <c r="E763" t="s">
        <v>2149</v>
      </c>
    </row>
    <row r="764" spans="1:5">
      <c r="A764" t="s">
        <v>2073</v>
      </c>
      <c r="B764" t="s">
        <v>3674</v>
      </c>
      <c r="C764" t="s">
        <v>1895</v>
      </c>
      <c r="D764" t="s">
        <v>3252</v>
      </c>
      <c r="E764" t="s">
        <v>3304</v>
      </c>
    </row>
    <row r="765" spans="1:5">
      <c r="A765" t="s">
        <v>6816</v>
      </c>
      <c r="B765" t="s">
        <v>5609</v>
      </c>
      <c r="C765" t="s">
        <v>3310</v>
      </c>
      <c r="D765" t="s">
        <v>3252</v>
      </c>
      <c r="E765" t="s">
        <v>1912</v>
      </c>
    </row>
    <row r="766" spans="1:5">
      <c r="A766" t="s">
        <v>6817</v>
      </c>
      <c r="B766" t="s">
        <v>5611</v>
      </c>
      <c r="C766" t="s">
        <v>1089</v>
      </c>
      <c r="D766" t="s">
        <v>3252</v>
      </c>
      <c r="E766" t="s">
        <v>809</v>
      </c>
    </row>
    <row r="767" spans="1:5">
      <c r="A767" t="s">
        <v>2101</v>
      </c>
      <c r="B767" t="s">
        <v>5613</v>
      </c>
      <c r="C767" t="s">
        <v>757</v>
      </c>
      <c r="D767" t="s">
        <v>3252</v>
      </c>
      <c r="E767" t="s">
        <v>3311</v>
      </c>
    </row>
    <row r="768" spans="1:5">
      <c r="A768" t="s">
        <v>2786</v>
      </c>
      <c r="B768" t="s">
        <v>4365</v>
      </c>
      <c r="C768" t="s">
        <v>2935</v>
      </c>
      <c r="D768" t="s">
        <v>3252</v>
      </c>
      <c r="E768" t="s">
        <v>3142</v>
      </c>
    </row>
    <row r="769" spans="1:5">
      <c r="A769" t="s">
        <v>3316</v>
      </c>
      <c r="B769" t="s">
        <v>7354</v>
      </c>
      <c r="C769" t="s">
        <v>6351</v>
      </c>
      <c r="D769" t="s">
        <v>3316</v>
      </c>
    </row>
    <row r="770" spans="1:5">
      <c r="A770" t="s">
        <v>2730</v>
      </c>
      <c r="B770" t="s">
        <v>5614</v>
      </c>
      <c r="C770" t="s">
        <v>3314</v>
      </c>
      <c r="D770" t="s">
        <v>3316</v>
      </c>
      <c r="E770" t="s">
        <v>3317</v>
      </c>
    </row>
    <row r="771" spans="1:5">
      <c r="A771" t="s">
        <v>2522</v>
      </c>
      <c r="B771" t="s">
        <v>593</v>
      </c>
      <c r="C771" t="s">
        <v>2319</v>
      </c>
      <c r="D771" t="s">
        <v>3316</v>
      </c>
      <c r="E771" t="s">
        <v>2314</v>
      </c>
    </row>
    <row r="772" spans="1:5">
      <c r="A772" t="s">
        <v>6818</v>
      </c>
      <c r="B772" t="s">
        <v>4810</v>
      </c>
      <c r="C772" t="s">
        <v>2626</v>
      </c>
      <c r="D772" t="s">
        <v>3316</v>
      </c>
      <c r="E772" t="s">
        <v>2058</v>
      </c>
    </row>
    <row r="773" spans="1:5">
      <c r="A773" t="s">
        <v>1767</v>
      </c>
      <c r="B773" t="s">
        <v>3647</v>
      </c>
      <c r="C773" t="s">
        <v>3319</v>
      </c>
      <c r="D773" t="s">
        <v>3316</v>
      </c>
      <c r="E773" t="s">
        <v>3320</v>
      </c>
    </row>
    <row r="774" spans="1:5">
      <c r="A774" t="s">
        <v>6819</v>
      </c>
      <c r="B774" t="s">
        <v>4870</v>
      </c>
      <c r="C774" t="s">
        <v>995</v>
      </c>
      <c r="D774" t="s">
        <v>3316</v>
      </c>
      <c r="E774" t="s">
        <v>697</v>
      </c>
    </row>
    <row r="775" spans="1:5">
      <c r="A775" t="s">
        <v>6820</v>
      </c>
      <c r="B775" t="s">
        <v>3809</v>
      </c>
      <c r="C775" t="s">
        <v>1904</v>
      </c>
      <c r="D775" t="s">
        <v>3316</v>
      </c>
      <c r="E775" t="s">
        <v>2709</v>
      </c>
    </row>
    <row r="776" spans="1:5">
      <c r="A776" t="s">
        <v>6301</v>
      </c>
      <c r="B776" t="s">
        <v>5615</v>
      </c>
      <c r="C776" t="s">
        <v>3218</v>
      </c>
      <c r="D776" t="s">
        <v>3316</v>
      </c>
      <c r="E776" t="s">
        <v>3321</v>
      </c>
    </row>
    <row r="777" spans="1:5">
      <c r="A777" t="s">
        <v>2173</v>
      </c>
      <c r="B777" t="s">
        <v>1740</v>
      </c>
      <c r="C777" t="s">
        <v>668</v>
      </c>
      <c r="D777" t="s">
        <v>3316</v>
      </c>
      <c r="E777" t="s">
        <v>2771</v>
      </c>
    </row>
    <row r="778" spans="1:5">
      <c r="A778" t="s">
        <v>5323</v>
      </c>
      <c r="B778" t="s">
        <v>2353</v>
      </c>
      <c r="C778" t="s">
        <v>2267</v>
      </c>
      <c r="D778" t="s">
        <v>3316</v>
      </c>
      <c r="E778" t="s">
        <v>1320</v>
      </c>
    </row>
    <row r="779" spans="1:5">
      <c r="A779" t="s">
        <v>6821</v>
      </c>
      <c r="B779" t="s">
        <v>3306</v>
      </c>
      <c r="C779" t="s">
        <v>3277</v>
      </c>
      <c r="D779" t="s">
        <v>3316</v>
      </c>
      <c r="E779" t="s">
        <v>3323</v>
      </c>
    </row>
    <row r="780" spans="1:5">
      <c r="A780" t="s">
        <v>6822</v>
      </c>
      <c r="B780" t="s">
        <v>5616</v>
      </c>
      <c r="C780" t="s">
        <v>3324</v>
      </c>
      <c r="D780" t="s">
        <v>3316</v>
      </c>
      <c r="E780" t="s">
        <v>3327</v>
      </c>
    </row>
    <row r="781" spans="1:5">
      <c r="A781" t="s">
        <v>6823</v>
      </c>
      <c r="B781" t="s">
        <v>5618</v>
      </c>
      <c r="C781" t="s">
        <v>2596</v>
      </c>
      <c r="D781" t="s">
        <v>3316</v>
      </c>
      <c r="E781" t="s">
        <v>1592</v>
      </c>
    </row>
    <row r="782" spans="1:5">
      <c r="A782" t="s">
        <v>6824</v>
      </c>
      <c r="B782" t="s">
        <v>5164</v>
      </c>
      <c r="C782" t="s">
        <v>3331</v>
      </c>
      <c r="D782" t="s">
        <v>3316</v>
      </c>
      <c r="E782" t="s">
        <v>1646</v>
      </c>
    </row>
    <row r="783" spans="1:5">
      <c r="A783" t="s">
        <v>6466</v>
      </c>
      <c r="B783" t="s">
        <v>5619</v>
      </c>
      <c r="C783" t="s">
        <v>3332</v>
      </c>
      <c r="D783" t="s">
        <v>3316</v>
      </c>
      <c r="E783" t="s">
        <v>3257</v>
      </c>
    </row>
    <row r="784" spans="1:5">
      <c r="A784" t="s">
        <v>6825</v>
      </c>
      <c r="B784" t="s">
        <v>7355</v>
      </c>
      <c r="C784" t="s">
        <v>6352</v>
      </c>
      <c r="D784" t="s">
        <v>3316</v>
      </c>
      <c r="E784" t="s">
        <v>1488</v>
      </c>
    </row>
    <row r="785" spans="1:5">
      <c r="A785" t="s">
        <v>187</v>
      </c>
      <c r="B785" t="s">
        <v>4501</v>
      </c>
      <c r="C785" t="s">
        <v>4073</v>
      </c>
      <c r="D785" t="s">
        <v>187</v>
      </c>
    </row>
    <row r="786" spans="1:5">
      <c r="A786" t="s">
        <v>6826</v>
      </c>
      <c r="B786" t="s">
        <v>5620</v>
      </c>
      <c r="C786" t="s">
        <v>2923</v>
      </c>
      <c r="D786" t="s">
        <v>187</v>
      </c>
      <c r="E786" t="s">
        <v>3333</v>
      </c>
    </row>
    <row r="787" spans="1:5">
      <c r="A787" t="s">
        <v>258</v>
      </c>
      <c r="B787" t="s">
        <v>464</v>
      </c>
      <c r="C787" t="s">
        <v>3339</v>
      </c>
      <c r="D787" t="s">
        <v>187</v>
      </c>
      <c r="E787" t="s">
        <v>3340</v>
      </c>
    </row>
    <row r="788" spans="1:5">
      <c r="A788" t="s">
        <v>6827</v>
      </c>
      <c r="B788" t="s">
        <v>5624</v>
      </c>
      <c r="C788" t="s">
        <v>2000</v>
      </c>
      <c r="D788" t="s">
        <v>187</v>
      </c>
      <c r="E788" t="s">
        <v>3342</v>
      </c>
    </row>
    <row r="789" spans="1:5">
      <c r="A789" t="s">
        <v>6828</v>
      </c>
      <c r="B789" t="s">
        <v>662</v>
      </c>
      <c r="C789" t="s">
        <v>465</v>
      </c>
      <c r="D789" t="s">
        <v>187</v>
      </c>
      <c r="E789" t="s">
        <v>115</v>
      </c>
    </row>
    <row r="790" spans="1:5">
      <c r="A790" t="s">
        <v>5904</v>
      </c>
      <c r="B790" t="s">
        <v>5626</v>
      </c>
      <c r="C790" t="s">
        <v>3348</v>
      </c>
      <c r="D790" t="s">
        <v>187</v>
      </c>
      <c r="E790" t="s">
        <v>3349</v>
      </c>
    </row>
    <row r="791" spans="1:5">
      <c r="A791" t="s">
        <v>1248</v>
      </c>
      <c r="B791" t="s">
        <v>5627</v>
      </c>
      <c r="C791" t="s">
        <v>3350</v>
      </c>
      <c r="D791" t="s">
        <v>187</v>
      </c>
      <c r="E791" t="s">
        <v>3283</v>
      </c>
    </row>
    <row r="792" spans="1:5">
      <c r="A792" t="s">
        <v>6829</v>
      </c>
      <c r="B792" t="s">
        <v>5628</v>
      </c>
      <c r="C792" t="s">
        <v>3326</v>
      </c>
      <c r="D792" t="s">
        <v>187</v>
      </c>
      <c r="E792" t="s">
        <v>3354</v>
      </c>
    </row>
    <row r="793" spans="1:5">
      <c r="A793" t="s">
        <v>6830</v>
      </c>
      <c r="B793" t="s">
        <v>5629</v>
      </c>
      <c r="C793" t="s">
        <v>1163</v>
      </c>
      <c r="D793" t="s">
        <v>187</v>
      </c>
      <c r="E793" t="s">
        <v>3357</v>
      </c>
    </row>
    <row r="794" spans="1:5">
      <c r="A794" t="s">
        <v>2578</v>
      </c>
      <c r="B794" t="s">
        <v>2343</v>
      </c>
      <c r="C794" t="s">
        <v>1111</v>
      </c>
      <c r="D794" t="s">
        <v>187</v>
      </c>
      <c r="E794" t="s">
        <v>1223</v>
      </c>
    </row>
    <row r="795" spans="1:5">
      <c r="A795" t="s">
        <v>6831</v>
      </c>
      <c r="B795" t="s">
        <v>5631</v>
      </c>
      <c r="C795" t="s">
        <v>1932</v>
      </c>
      <c r="D795" t="s">
        <v>187</v>
      </c>
      <c r="E795" t="s">
        <v>953</v>
      </c>
    </row>
    <row r="796" spans="1:5">
      <c r="A796" t="s">
        <v>5254</v>
      </c>
      <c r="B796" t="s">
        <v>5469</v>
      </c>
      <c r="C796" t="s">
        <v>3335</v>
      </c>
      <c r="D796" t="s">
        <v>187</v>
      </c>
      <c r="E796" t="s">
        <v>1012</v>
      </c>
    </row>
    <row r="797" spans="1:5">
      <c r="A797" t="s">
        <v>6832</v>
      </c>
      <c r="B797" t="s">
        <v>4153</v>
      </c>
      <c r="C797" t="s">
        <v>1294</v>
      </c>
      <c r="D797" t="s">
        <v>187</v>
      </c>
      <c r="E797" t="s">
        <v>2109</v>
      </c>
    </row>
    <row r="798" spans="1:5">
      <c r="A798" t="s">
        <v>6833</v>
      </c>
      <c r="B798" t="s">
        <v>5633</v>
      </c>
      <c r="C798" t="s">
        <v>2464</v>
      </c>
      <c r="D798" t="s">
        <v>187</v>
      </c>
      <c r="E798" t="s">
        <v>3358</v>
      </c>
    </row>
    <row r="799" spans="1:5">
      <c r="A799" t="s">
        <v>4206</v>
      </c>
      <c r="B799" t="s">
        <v>5635</v>
      </c>
      <c r="C799" t="s">
        <v>3337</v>
      </c>
      <c r="D799" t="s">
        <v>187</v>
      </c>
      <c r="E799" t="s">
        <v>3361</v>
      </c>
    </row>
    <row r="800" spans="1:5">
      <c r="A800" t="s">
        <v>6834</v>
      </c>
      <c r="B800" t="s">
        <v>5355</v>
      </c>
      <c r="C800" t="s">
        <v>970</v>
      </c>
      <c r="D800" t="s">
        <v>187</v>
      </c>
      <c r="E800" t="s">
        <v>787</v>
      </c>
    </row>
    <row r="801" spans="1:5">
      <c r="A801" t="s">
        <v>6835</v>
      </c>
      <c r="B801" t="s">
        <v>4749</v>
      </c>
      <c r="C801" t="s">
        <v>1726</v>
      </c>
      <c r="D801" t="s">
        <v>187</v>
      </c>
      <c r="E801" t="s">
        <v>2773</v>
      </c>
    </row>
    <row r="802" spans="1:5">
      <c r="A802" t="s">
        <v>6836</v>
      </c>
      <c r="B802" t="s">
        <v>4694</v>
      </c>
      <c r="C802" t="s">
        <v>3366</v>
      </c>
      <c r="D802" t="s">
        <v>187</v>
      </c>
      <c r="E802" t="s">
        <v>1750</v>
      </c>
    </row>
    <row r="803" spans="1:5">
      <c r="A803" t="s">
        <v>6454</v>
      </c>
      <c r="B803" t="s">
        <v>5637</v>
      </c>
      <c r="C803" t="s">
        <v>3367</v>
      </c>
      <c r="D803" t="s">
        <v>187</v>
      </c>
      <c r="E803" t="s">
        <v>3371</v>
      </c>
    </row>
    <row r="804" spans="1:5">
      <c r="A804" t="s">
        <v>6837</v>
      </c>
      <c r="B804" t="s">
        <v>4636</v>
      </c>
      <c r="C804" t="s">
        <v>1639</v>
      </c>
      <c r="D804" t="s">
        <v>187</v>
      </c>
      <c r="E804" t="s">
        <v>1705</v>
      </c>
    </row>
    <row r="805" spans="1:5">
      <c r="A805" t="s">
        <v>1617</v>
      </c>
      <c r="B805" t="s">
        <v>7335</v>
      </c>
      <c r="C805" t="s">
        <v>6353</v>
      </c>
      <c r="D805" t="s">
        <v>1617</v>
      </c>
    </row>
    <row r="806" spans="1:5">
      <c r="A806" t="s">
        <v>397</v>
      </c>
      <c r="B806" t="s">
        <v>5638</v>
      </c>
      <c r="C806" t="s">
        <v>3375</v>
      </c>
      <c r="D806" t="s">
        <v>1617</v>
      </c>
      <c r="E806" t="s">
        <v>3120</v>
      </c>
    </row>
    <row r="807" spans="1:5">
      <c r="A807" t="s">
        <v>6838</v>
      </c>
      <c r="B807" t="s">
        <v>5639</v>
      </c>
      <c r="C807" t="s">
        <v>2879</v>
      </c>
      <c r="D807" t="s">
        <v>1617</v>
      </c>
      <c r="E807" t="s">
        <v>2189</v>
      </c>
    </row>
    <row r="808" spans="1:5">
      <c r="A808" t="s">
        <v>466</v>
      </c>
      <c r="B808" t="s">
        <v>5640</v>
      </c>
      <c r="C808" t="s">
        <v>405</v>
      </c>
      <c r="D808" t="s">
        <v>1617</v>
      </c>
      <c r="E808" t="s">
        <v>3377</v>
      </c>
    </row>
    <row r="809" spans="1:5">
      <c r="A809" t="s">
        <v>268</v>
      </c>
      <c r="B809" t="s">
        <v>5641</v>
      </c>
      <c r="C809" t="s">
        <v>1448</v>
      </c>
      <c r="D809" t="s">
        <v>1617</v>
      </c>
      <c r="E809" t="s">
        <v>3363</v>
      </c>
    </row>
    <row r="810" spans="1:5">
      <c r="A810" t="s">
        <v>4472</v>
      </c>
      <c r="B810" t="s">
        <v>4488</v>
      </c>
      <c r="C810" t="s">
        <v>1317</v>
      </c>
      <c r="D810" t="s">
        <v>1617</v>
      </c>
      <c r="E810" t="s">
        <v>1919</v>
      </c>
    </row>
    <row r="811" spans="1:5">
      <c r="A811" t="s">
        <v>4726</v>
      </c>
      <c r="B811" t="s">
        <v>5642</v>
      </c>
      <c r="C811" t="s">
        <v>3382</v>
      </c>
      <c r="D811" t="s">
        <v>1617</v>
      </c>
      <c r="E811" t="s">
        <v>703</v>
      </c>
    </row>
    <row r="812" spans="1:5">
      <c r="A812" t="s">
        <v>6600</v>
      </c>
      <c r="B812" t="s">
        <v>5643</v>
      </c>
      <c r="C812" t="s">
        <v>3383</v>
      </c>
      <c r="D812" t="s">
        <v>1617</v>
      </c>
      <c r="E812" t="s">
        <v>2874</v>
      </c>
    </row>
    <row r="813" spans="1:5">
      <c r="A813" t="s">
        <v>6839</v>
      </c>
      <c r="B813" t="s">
        <v>5644</v>
      </c>
      <c r="C813" t="s">
        <v>3384</v>
      </c>
      <c r="D813" t="s">
        <v>1617</v>
      </c>
      <c r="E813" t="s">
        <v>3334</v>
      </c>
    </row>
    <row r="814" spans="1:5">
      <c r="A814" t="s">
        <v>6442</v>
      </c>
      <c r="B814" t="s">
        <v>5645</v>
      </c>
      <c r="C814" t="s">
        <v>671</v>
      </c>
      <c r="D814" t="s">
        <v>1617</v>
      </c>
      <c r="E814" t="s">
        <v>3385</v>
      </c>
    </row>
    <row r="815" spans="1:5">
      <c r="A815" t="s">
        <v>6840</v>
      </c>
      <c r="B815" t="s">
        <v>5647</v>
      </c>
      <c r="C815" t="s">
        <v>3387</v>
      </c>
      <c r="D815" t="s">
        <v>1617</v>
      </c>
      <c r="E815" t="s">
        <v>3388</v>
      </c>
    </row>
    <row r="816" spans="1:5">
      <c r="A816" t="s">
        <v>6841</v>
      </c>
      <c r="B816" t="s">
        <v>7356</v>
      </c>
      <c r="C816" t="s">
        <v>6355</v>
      </c>
      <c r="D816" t="s">
        <v>1617</v>
      </c>
      <c r="E816" t="s">
        <v>1159</v>
      </c>
    </row>
    <row r="817" spans="1:5">
      <c r="A817" t="s">
        <v>6842</v>
      </c>
      <c r="B817" t="s">
        <v>5648</v>
      </c>
      <c r="C817" t="s">
        <v>3391</v>
      </c>
      <c r="D817" t="s">
        <v>1617</v>
      </c>
      <c r="E817" t="s">
        <v>3392</v>
      </c>
    </row>
    <row r="818" spans="1:5">
      <c r="A818" t="s">
        <v>5298</v>
      </c>
      <c r="B818" t="s">
        <v>621</v>
      </c>
      <c r="C818" t="s">
        <v>977</v>
      </c>
      <c r="D818" t="s">
        <v>1617</v>
      </c>
      <c r="E818" t="s">
        <v>756</v>
      </c>
    </row>
    <row r="819" spans="1:5">
      <c r="A819" t="s">
        <v>6843</v>
      </c>
      <c r="B819" t="s">
        <v>3797</v>
      </c>
      <c r="C819" t="s">
        <v>2737</v>
      </c>
      <c r="D819" t="s">
        <v>1617</v>
      </c>
      <c r="E819" t="s">
        <v>3393</v>
      </c>
    </row>
    <row r="820" spans="1:5">
      <c r="A820" t="s">
        <v>2983</v>
      </c>
      <c r="B820" t="s">
        <v>5649</v>
      </c>
      <c r="C820" t="s">
        <v>3394</v>
      </c>
      <c r="D820" t="s">
        <v>1617</v>
      </c>
      <c r="E820" t="s">
        <v>1253</v>
      </c>
    </row>
    <row r="821" spans="1:5">
      <c r="A821" t="s">
        <v>6844</v>
      </c>
      <c r="B821" t="s">
        <v>3607</v>
      </c>
      <c r="C821" t="s">
        <v>2756</v>
      </c>
      <c r="D821" t="s">
        <v>1617</v>
      </c>
      <c r="E821" t="s">
        <v>769</v>
      </c>
    </row>
    <row r="822" spans="1:5">
      <c r="A822" t="s">
        <v>6846</v>
      </c>
      <c r="B822" t="s">
        <v>5650</v>
      </c>
      <c r="C822" t="s">
        <v>1491</v>
      </c>
      <c r="D822" t="s">
        <v>1617</v>
      </c>
      <c r="E822" t="s">
        <v>3395</v>
      </c>
    </row>
    <row r="823" spans="1:5">
      <c r="A823" t="s">
        <v>1732</v>
      </c>
      <c r="B823" t="s">
        <v>7357</v>
      </c>
      <c r="C823" t="s">
        <v>6356</v>
      </c>
      <c r="D823" t="s">
        <v>1732</v>
      </c>
    </row>
    <row r="824" spans="1:5">
      <c r="A824" t="s">
        <v>6847</v>
      </c>
      <c r="B824" t="s">
        <v>5651</v>
      </c>
      <c r="C824" t="s">
        <v>2918</v>
      </c>
      <c r="D824" t="s">
        <v>1732</v>
      </c>
      <c r="E824" t="s">
        <v>1278</v>
      </c>
    </row>
    <row r="825" spans="1:5">
      <c r="A825" t="s">
        <v>5239</v>
      </c>
      <c r="B825" t="s">
        <v>3261</v>
      </c>
      <c r="C825" t="s">
        <v>3397</v>
      </c>
      <c r="D825" t="s">
        <v>1732</v>
      </c>
      <c r="E825" t="s">
        <v>1143</v>
      </c>
    </row>
    <row r="826" spans="1:5">
      <c r="A826" t="s">
        <v>6848</v>
      </c>
      <c r="B826" t="s">
        <v>4499</v>
      </c>
      <c r="C826" t="s">
        <v>3401</v>
      </c>
      <c r="D826" t="s">
        <v>1732</v>
      </c>
      <c r="E826" t="s">
        <v>3402</v>
      </c>
    </row>
    <row r="827" spans="1:5">
      <c r="A827" t="s">
        <v>6592</v>
      </c>
      <c r="B827" t="s">
        <v>4003</v>
      </c>
      <c r="C827" t="s">
        <v>3405</v>
      </c>
      <c r="D827" t="s">
        <v>1732</v>
      </c>
      <c r="E827" t="s">
        <v>1706</v>
      </c>
    </row>
    <row r="828" spans="1:5">
      <c r="A828" t="s">
        <v>6849</v>
      </c>
      <c r="B828" t="s">
        <v>5652</v>
      </c>
      <c r="C828" t="s">
        <v>2349</v>
      </c>
      <c r="D828" t="s">
        <v>1732</v>
      </c>
      <c r="E828" t="s">
        <v>2378</v>
      </c>
    </row>
    <row r="829" spans="1:5">
      <c r="A829" t="s">
        <v>6850</v>
      </c>
      <c r="B829" t="s">
        <v>5653</v>
      </c>
      <c r="C829" t="s">
        <v>3406</v>
      </c>
      <c r="D829" t="s">
        <v>1732</v>
      </c>
      <c r="E829" t="s">
        <v>2521</v>
      </c>
    </row>
    <row r="830" spans="1:5">
      <c r="A830" t="s">
        <v>4787</v>
      </c>
      <c r="B830" t="s">
        <v>5654</v>
      </c>
      <c r="C830" t="s">
        <v>3408</v>
      </c>
      <c r="D830" t="s">
        <v>1732</v>
      </c>
      <c r="E830" t="s">
        <v>3411</v>
      </c>
    </row>
    <row r="831" spans="1:5">
      <c r="A831" t="s">
        <v>6851</v>
      </c>
      <c r="B831" t="s">
        <v>5655</v>
      </c>
      <c r="C831" t="s">
        <v>1354</v>
      </c>
      <c r="D831" t="s">
        <v>1732</v>
      </c>
      <c r="E831" t="s">
        <v>2127</v>
      </c>
    </row>
    <row r="832" spans="1:5">
      <c r="A832" t="s">
        <v>4570</v>
      </c>
      <c r="B832" t="s">
        <v>5656</v>
      </c>
      <c r="C832" t="s">
        <v>3032</v>
      </c>
      <c r="D832" t="s">
        <v>1732</v>
      </c>
      <c r="E832" t="s">
        <v>3414</v>
      </c>
    </row>
    <row r="833" spans="1:5">
      <c r="A833" t="s">
        <v>6628</v>
      </c>
      <c r="B833" t="s">
        <v>5658</v>
      </c>
      <c r="C833" t="s">
        <v>1182</v>
      </c>
      <c r="D833" t="s">
        <v>1732</v>
      </c>
      <c r="E833" t="s">
        <v>2385</v>
      </c>
    </row>
    <row r="834" spans="1:5">
      <c r="A834" t="s">
        <v>6853</v>
      </c>
      <c r="B834" t="s">
        <v>3009</v>
      </c>
      <c r="C834" t="s">
        <v>3415</v>
      </c>
      <c r="D834" t="s">
        <v>1732</v>
      </c>
      <c r="E834" t="s">
        <v>174</v>
      </c>
    </row>
    <row r="835" spans="1:5">
      <c r="A835" t="s">
        <v>6854</v>
      </c>
      <c r="B835" t="s">
        <v>5659</v>
      </c>
      <c r="C835" t="s">
        <v>1009</v>
      </c>
      <c r="D835" t="s">
        <v>1732</v>
      </c>
      <c r="E835" t="s">
        <v>2767</v>
      </c>
    </row>
    <row r="836" spans="1:5">
      <c r="A836" t="s">
        <v>2794</v>
      </c>
      <c r="B836" t="s">
        <v>5660</v>
      </c>
      <c r="C836" t="s">
        <v>3419</v>
      </c>
      <c r="D836" t="s">
        <v>1732</v>
      </c>
      <c r="E836" t="s">
        <v>288</v>
      </c>
    </row>
    <row r="837" spans="1:5">
      <c r="A837" t="s">
        <v>6856</v>
      </c>
      <c r="B837" t="s">
        <v>2163</v>
      </c>
      <c r="C837" t="s">
        <v>952</v>
      </c>
      <c r="D837" t="s">
        <v>1732</v>
      </c>
      <c r="E837" t="s">
        <v>3360</v>
      </c>
    </row>
    <row r="838" spans="1:5">
      <c r="A838" t="s">
        <v>6857</v>
      </c>
      <c r="B838" t="s">
        <v>5661</v>
      </c>
      <c r="C838" t="s">
        <v>3423</v>
      </c>
      <c r="D838" t="s">
        <v>1732</v>
      </c>
      <c r="E838" t="s">
        <v>3427</v>
      </c>
    </row>
    <row r="839" spans="1:5">
      <c r="A839" t="s">
        <v>6858</v>
      </c>
      <c r="B839" t="s">
        <v>5663</v>
      </c>
      <c r="C839" t="s">
        <v>2414</v>
      </c>
      <c r="D839" t="s">
        <v>1732</v>
      </c>
      <c r="E839" t="s">
        <v>1110</v>
      </c>
    </row>
    <row r="840" spans="1:5">
      <c r="A840" t="s">
        <v>2606</v>
      </c>
      <c r="B840" t="s">
        <v>2817</v>
      </c>
      <c r="C840" t="s">
        <v>2882</v>
      </c>
      <c r="D840" t="s">
        <v>1732</v>
      </c>
      <c r="E840" t="s">
        <v>1629</v>
      </c>
    </row>
    <row r="841" spans="1:5">
      <c r="A841" t="s">
        <v>4389</v>
      </c>
      <c r="B841" t="s">
        <v>5664</v>
      </c>
      <c r="C841" t="s">
        <v>2370</v>
      </c>
      <c r="D841" t="s">
        <v>1732</v>
      </c>
      <c r="E841" t="s">
        <v>318</v>
      </c>
    </row>
    <row r="842" spans="1:5">
      <c r="A842" t="s">
        <v>5795</v>
      </c>
      <c r="B842" t="s">
        <v>5665</v>
      </c>
      <c r="C842" t="s">
        <v>1782</v>
      </c>
      <c r="D842" t="s">
        <v>1732</v>
      </c>
      <c r="E842" t="s">
        <v>825</v>
      </c>
    </row>
    <row r="843" spans="1:5">
      <c r="A843" t="s">
        <v>434</v>
      </c>
      <c r="B843" t="s">
        <v>3547</v>
      </c>
      <c r="C843" t="s">
        <v>3430</v>
      </c>
      <c r="D843" t="s">
        <v>1732</v>
      </c>
      <c r="E843" t="s">
        <v>3268</v>
      </c>
    </row>
    <row r="844" spans="1:5">
      <c r="A844" t="s">
        <v>1176</v>
      </c>
      <c r="B844" t="s">
        <v>5666</v>
      </c>
      <c r="C844" t="s">
        <v>3433</v>
      </c>
      <c r="D844" t="s">
        <v>1732</v>
      </c>
      <c r="E844" t="s">
        <v>3435</v>
      </c>
    </row>
    <row r="845" spans="1:5">
      <c r="A845" t="s">
        <v>6859</v>
      </c>
      <c r="B845" t="s">
        <v>5667</v>
      </c>
      <c r="C845" t="s">
        <v>2805</v>
      </c>
      <c r="D845" t="s">
        <v>1732</v>
      </c>
      <c r="E845" t="s">
        <v>3438</v>
      </c>
    </row>
    <row r="846" spans="1:5">
      <c r="A846" t="s">
        <v>6860</v>
      </c>
      <c r="B846" t="s">
        <v>5669</v>
      </c>
      <c r="C846" t="s">
        <v>3440</v>
      </c>
      <c r="D846" t="s">
        <v>1732</v>
      </c>
      <c r="E846" t="s">
        <v>3369</v>
      </c>
    </row>
    <row r="847" spans="1:5">
      <c r="A847" t="s">
        <v>6861</v>
      </c>
      <c r="B847" t="s">
        <v>5670</v>
      </c>
      <c r="C847" t="s">
        <v>3442</v>
      </c>
      <c r="D847" t="s">
        <v>1732</v>
      </c>
      <c r="E847" t="s">
        <v>990</v>
      </c>
    </row>
    <row r="848" spans="1:5">
      <c r="A848" t="s">
        <v>6862</v>
      </c>
      <c r="B848" t="s">
        <v>5671</v>
      </c>
      <c r="C848" t="s">
        <v>1214</v>
      </c>
      <c r="D848" t="s">
        <v>1732</v>
      </c>
      <c r="E848" t="s">
        <v>1986</v>
      </c>
    </row>
    <row r="849" spans="1:5">
      <c r="A849" t="s">
        <v>393</v>
      </c>
      <c r="B849" t="s">
        <v>5672</v>
      </c>
      <c r="C849" t="s">
        <v>3445</v>
      </c>
      <c r="D849" t="s">
        <v>1732</v>
      </c>
      <c r="E849" t="s">
        <v>3447</v>
      </c>
    </row>
    <row r="850" spans="1:5">
      <c r="A850" t="s">
        <v>6863</v>
      </c>
      <c r="B850" t="s">
        <v>5674</v>
      </c>
      <c r="C850" t="s">
        <v>3448</v>
      </c>
      <c r="D850" t="s">
        <v>1732</v>
      </c>
      <c r="E850" t="s">
        <v>2938</v>
      </c>
    </row>
    <row r="851" spans="1:5">
      <c r="A851" t="s">
        <v>2170</v>
      </c>
      <c r="B851" t="s">
        <v>7358</v>
      </c>
      <c r="C851" t="s">
        <v>6357</v>
      </c>
      <c r="D851" t="s">
        <v>2170</v>
      </c>
    </row>
    <row r="852" spans="1:5">
      <c r="A852" t="s">
        <v>6864</v>
      </c>
      <c r="B852" t="s">
        <v>5676</v>
      </c>
      <c r="C852" t="s">
        <v>3452</v>
      </c>
      <c r="D852" t="s">
        <v>2170</v>
      </c>
      <c r="E852" t="s">
        <v>2154</v>
      </c>
    </row>
    <row r="853" spans="1:5">
      <c r="A853" t="s">
        <v>1609</v>
      </c>
      <c r="B853" t="s">
        <v>5677</v>
      </c>
      <c r="C853" t="s">
        <v>3454</v>
      </c>
      <c r="D853" t="s">
        <v>2170</v>
      </c>
      <c r="E853" t="s">
        <v>2894</v>
      </c>
    </row>
    <row r="854" spans="1:5">
      <c r="A854" t="s">
        <v>6865</v>
      </c>
      <c r="B854" t="s">
        <v>5678</v>
      </c>
      <c r="C854" t="s">
        <v>1974</v>
      </c>
      <c r="D854" t="s">
        <v>2170</v>
      </c>
      <c r="E854" t="s">
        <v>724</v>
      </c>
    </row>
    <row r="855" spans="1:5">
      <c r="A855" t="s">
        <v>914</v>
      </c>
      <c r="B855" t="s">
        <v>64</v>
      </c>
      <c r="C855" t="s">
        <v>3455</v>
      </c>
      <c r="D855" t="s">
        <v>2170</v>
      </c>
      <c r="E855" t="s">
        <v>899</v>
      </c>
    </row>
    <row r="856" spans="1:5">
      <c r="A856" t="s">
        <v>5934</v>
      </c>
      <c r="B856" t="s">
        <v>192</v>
      </c>
      <c r="C856" t="s">
        <v>3456</v>
      </c>
      <c r="D856" t="s">
        <v>2170</v>
      </c>
      <c r="E856" t="s">
        <v>764</v>
      </c>
    </row>
    <row r="857" spans="1:5">
      <c r="A857" t="s">
        <v>1469</v>
      </c>
      <c r="B857" t="s">
        <v>5587</v>
      </c>
      <c r="C857" t="s">
        <v>1560</v>
      </c>
      <c r="D857" t="s">
        <v>2170</v>
      </c>
      <c r="E857" t="s">
        <v>3457</v>
      </c>
    </row>
    <row r="858" spans="1:5">
      <c r="A858" t="s">
        <v>2482</v>
      </c>
      <c r="B858" t="s">
        <v>522</v>
      </c>
      <c r="C858" t="s">
        <v>3459</v>
      </c>
      <c r="D858" t="s">
        <v>2170</v>
      </c>
      <c r="E858" t="s">
        <v>2198</v>
      </c>
    </row>
    <row r="859" spans="1:5">
      <c r="A859" t="s">
        <v>4851</v>
      </c>
      <c r="B859" t="s">
        <v>4163</v>
      </c>
      <c r="C859" t="s">
        <v>3460</v>
      </c>
      <c r="D859" t="s">
        <v>2170</v>
      </c>
      <c r="E859" t="s">
        <v>3461</v>
      </c>
    </row>
    <row r="860" spans="1:5">
      <c r="A860" t="s">
        <v>3144</v>
      </c>
      <c r="B860" t="s">
        <v>5679</v>
      </c>
      <c r="C860" t="s">
        <v>3462</v>
      </c>
      <c r="D860" t="s">
        <v>2170</v>
      </c>
      <c r="E860" t="s">
        <v>185</v>
      </c>
    </row>
    <row r="861" spans="1:5">
      <c r="A861" t="s">
        <v>6866</v>
      </c>
      <c r="B861" t="s">
        <v>4804</v>
      </c>
      <c r="C861" t="s">
        <v>3226</v>
      </c>
      <c r="D861" t="s">
        <v>2170</v>
      </c>
      <c r="E861" t="s">
        <v>2902</v>
      </c>
    </row>
    <row r="862" spans="1:5">
      <c r="A862" t="s">
        <v>6867</v>
      </c>
      <c r="B862" t="s">
        <v>5680</v>
      </c>
      <c r="C862" t="s">
        <v>3467</v>
      </c>
      <c r="D862" t="s">
        <v>2170</v>
      </c>
      <c r="E862" t="s">
        <v>2483</v>
      </c>
    </row>
    <row r="863" spans="1:5">
      <c r="A863" t="s">
        <v>2973</v>
      </c>
      <c r="B863" t="s">
        <v>216</v>
      </c>
      <c r="C863" t="s">
        <v>2827</v>
      </c>
      <c r="D863" t="s">
        <v>2170</v>
      </c>
      <c r="E863" t="s">
        <v>349</v>
      </c>
    </row>
    <row r="864" spans="1:5">
      <c r="A864" t="s">
        <v>5463</v>
      </c>
      <c r="B864" t="s">
        <v>5681</v>
      </c>
      <c r="C864" t="s">
        <v>3468</v>
      </c>
      <c r="D864" t="s">
        <v>2170</v>
      </c>
      <c r="E864" t="s">
        <v>3469</v>
      </c>
    </row>
    <row r="865" spans="1:5">
      <c r="A865" t="s">
        <v>1766</v>
      </c>
      <c r="B865" t="s">
        <v>5682</v>
      </c>
      <c r="C865" t="s">
        <v>3473</v>
      </c>
      <c r="D865" t="s">
        <v>2170</v>
      </c>
      <c r="E865" t="s">
        <v>2666</v>
      </c>
    </row>
    <row r="866" spans="1:5">
      <c r="A866" t="s">
        <v>6637</v>
      </c>
      <c r="B866" t="s">
        <v>508</v>
      </c>
      <c r="C866" t="s">
        <v>2060</v>
      </c>
      <c r="D866" t="s">
        <v>2170</v>
      </c>
      <c r="E866" t="s">
        <v>2035</v>
      </c>
    </row>
    <row r="867" spans="1:5">
      <c r="A867" t="s">
        <v>6868</v>
      </c>
      <c r="B867" t="s">
        <v>4053</v>
      </c>
      <c r="C867" t="s">
        <v>1641</v>
      </c>
      <c r="D867" t="s">
        <v>2170</v>
      </c>
      <c r="E867" t="s">
        <v>652</v>
      </c>
    </row>
    <row r="868" spans="1:5">
      <c r="A868" t="s">
        <v>6869</v>
      </c>
      <c r="B868" t="s">
        <v>5683</v>
      </c>
      <c r="C868" t="s">
        <v>663</v>
      </c>
      <c r="D868" t="s">
        <v>2170</v>
      </c>
      <c r="E868" t="s">
        <v>3476</v>
      </c>
    </row>
    <row r="869" spans="1:5">
      <c r="A869" t="s">
        <v>3822</v>
      </c>
      <c r="B869" t="s">
        <v>479</v>
      </c>
      <c r="C869" t="s">
        <v>2359</v>
      </c>
      <c r="D869" t="s">
        <v>2170</v>
      </c>
      <c r="E869" t="s">
        <v>3396</v>
      </c>
    </row>
    <row r="870" spans="1:5">
      <c r="A870" t="s">
        <v>6870</v>
      </c>
      <c r="B870" t="s">
        <v>4514</v>
      </c>
      <c r="C870" t="s">
        <v>3478</v>
      </c>
      <c r="D870" t="s">
        <v>2170</v>
      </c>
      <c r="E870" t="s">
        <v>2461</v>
      </c>
    </row>
    <row r="871" spans="1:5">
      <c r="A871" t="s">
        <v>6871</v>
      </c>
      <c r="B871" t="s">
        <v>4227</v>
      </c>
      <c r="C871" t="s">
        <v>3479</v>
      </c>
      <c r="D871" t="s">
        <v>2170</v>
      </c>
      <c r="E871" t="s">
        <v>1823</v>
      </c>
    </row>
    <row r="872" spans="1:5">
      <c r="A872" t="s">
        <v>6872</v>
      </c>
      <c r="B872" t="s">
        <v>5684</v>
      </c>
      <c r="C872" t="s">
        <v>3483</v>
      </c>
      <c r="D872" t="s">
        <v>2170</v>
      </c>
      <c r="E872" t="s">
        <v>3487</v>
      </c>
    </row>
    <row r="873" spans="1:5">
      <c r="A873" t="s">
        <v>6452</v>
      </c>
      <c r="B873" t="s">
        <v>7359</v>
      </c>
      <c r="C873" t="s">
        <v>6358</v>
      </c>
      <c r="D873" t="s">
        <v>2170</v>
      </c>
      <c r="E873" t="s">
        <v>1868</v>
      </c>
    </row>
    <row r="874" spans="1:5">
      <c r="A874" t="s">
        <v>1213</v>
      </c>
      <c r="B874" t="s">
        <v>5685</v>
      </c>
      <c r="C874" t="s">
        <v>545</v>
      </c>
      <c r="D874" t="s">
        <v>2170</v>
      </c>
      <c r="E874" t="s">
        <v>1386</v>
      </c>
    </row>
    <row r="875" spans="1:5">
      <c r="A875" t="s">
        <v>6873</v>
      </c>
      <c r="B875" t="s">
        <v>5686</v>
      </c>
      <c r="C875" t="s">
        <v>3489</v>
      </c>
      <c r="D875" t="s">
        <v>2170</v>
      </c>
      <c r="E875" t="s">
        <v>3491</v>
      </c>
    </row>
    <row r="876" spans="1:5">
      <c r="A876" t="s">
        <v>6874</v>
      </c>
      <c r="B876" t="s">
        <v>5687</v>
      </c>
      <c r="C876" t="s">
        <v>523</v>
      </c>
      <c r="D876" t="s">
        <v>2170</v>
      </c>
      <c r="E876" t="s">
        <v>2899</v>
      </c>
    </row>
    <row r="877" spans="1:5">
      <c r="A877" t="s">
        <v>6875</v>
      </c>
      <c r="B877" t="s">
        <v>4728</v>
      </c>
      <c r="C877" t="s">
        <v>3495</v>
      </c>
      <c r="D877" t="s">
        <v>2170</v>
      </c>
      <c r="E877" t="s">
        <v>3498</v>
      </c>
    </row>
    <row r="878" spans="1:5">
      <c r="A878" t="s">
        <v>929</v>
      </c>
      <c r="B878" t="s">
        <v>5688</v>
      </c>
      <c r="C878" t="s">
        <v>229</v>
      </c>
      <c r="D878" t="s">
        <v>2170</v>
      </c>
      <c r="E878" t="s">
        <v>2336</v>
      </c>
    </row>
    <row r="879" spans="1:5">
      <c r="A879" t="s">
        <v>6876</v>
      </c>
      <c r="B879" t="s">
        <v>5690</v>
      </c>
      <c r="C879" t="s">
        <v>3500</v>
      </c>
      <c r="D879" t="s">
        <v>2170</v>
      </c>
      <c r="E879" t="s">
        <v>2556</v>
      </c>
    </row>
    <row r="880" spans="1:5">
      <c r="A880" t="s">
        <v>6878</v>
      </c>
      <c r="B880" t="s">
        <v>5692</v>
      </c>
      <c r="C880" t="s">
        <v>3501</v>
      </c>
      <c r="D880" t="s">
        <v>2170</v>
      </c>
      <c r="E880" t="s">
        <v>3503</v>
      </c>
    </row>
    <row r="881" spans="1:5">
      <c r="A881" t="s">
        <v>6259</v>
      </c>
      <c r="B881" t="s">
        <v>5498</v>
      </c>
      <c r="C881" t="s">
        <v>3505</v>
      </c>
      <c r="D881" t="s">
        <v>2170</v>
      </c>
      <c r="E881" t="s">
        <v>1118</v>
      </c>
    </row>
    <row r="882" spans="1:5">
      <c r="A882" t="s">
        <v>4882</v>
      </c>
      <c r="B882" t="s">
        <v>5693</v>
      </c>
      <c r="C882" t="s">
        <v>3355</v>
      </c>
      <c r="D882" t="s">
        <v>2170</v>
      </c>
      <c r="E882" t="s">
        <v>2984</v>
      </c>
    </row>
    <row r="883" spans="1:5">
      <c r="A883" t="s">
        <v>2952</v>
      </c>
      <c r="B883" t="s">
        <v>5695</v>
      </c>
      <c r="C883" t="s">
        <v>3436</v>
      </c>
      <c r="D883" t="s">
        <v>2170</v>
      </c>
      <c r="E883" t="s">
        <v>2950</v>
      </c>
    </row>
    <row r="884" spans="1:5">
      <c r="A884" t="s">
        <v>1581</v>
      </c>
      <c r="B884" t="s">
        <v>5696</v>
      </c>
      <c r="C884" t="s">
        <v>19</v>
      </c>
      <c r="D884" t="s">
        <v>2170</v>
      </c>
      <c r="E884" t="s">
        <v>797</v>
      </c>
    </row>
    <row r="885" spans="1:5">
      <c r="A885" t="s">
        <v>6879</v>
      </c>
      <c r="B885" t="s">
        <v>5344</v>
      </c>
      <c r="C885" t="s">
        <v>3386</v>
      </c>
      <c r="D885" t="s">
        <v>2170</v>
      </c>
      <c r="E885" t="s">
        <v>3510</v>
      </c>
    </row>
    <row r="886" spans="1:5">
      <c r="A886" t="s">
        <v>1425</v>
      </c>
      <c r="B886" t="s">
        <v>5697</v>
      </c>
      <c r="C886" t="s">
        <v>3512</v>
      </c>
      <c r="D886" t="s">
        <v>2170</v>
      </c>
      <c r="E886" t="s">
        <v>2247</v>
      </c>
    </row>
    <row r="887" spans="1:5">
      <c r="A887" t="s">
        <v>6880</v>
      </c>
      <c r="B887" t="s">
        <v>567</v>
      </c>
      <c r="C887" t="s">
        <v>3514</v>
      </c>
      <c r="D887" t="s">
        <v>2170</v>
      </c>
      <c r="E887" t="s">
        <v>3515</v>
      </c>
    </row>
    <row r="888" spans="1:5">
      <c r="A888" t="s">
        <v>2712</v>
      </c>
      <c r="B888" t="s">
        <v>5699</v>
      </c>
      <c r="C888" t="s">
        <v>3516</v>
      </c>
      <c r="D888" t="s">
        <v>2170</v>
      </c>
      <c r="E888" t="s">
        <v>1098</v>
      </c>
    </row>
    <row r="889" spans="1:5">
      <c r="A889" t="s">
        <v>6298</v>
      </c>
      <c r="B889" t="s">
        <v>5701</v>
      </c>
      <c r="C889" t="s">
        <v>27</v>
      </c>
      <c r="D889" t="s">
        <v>2170</v>
      </c>
      <c r="E889" t="s">
        <v>3519</v>
      </c>
    </row>
    <row r="890" spans="1:5">
      <c r="A890" t="s">
        <v>4307</v>
      </c>
      <c r="B890" t="s">
        <v>579</v>
      </c>
      <c r="C890" t="s">
        <v>3000</v>
      </c>
      <c r="D890" t="s">
        <v>2170</v>
      </c>
      <c r="E890" t="s">
        <v>3520</v>
      </c>
    </row>
    <row r="891" spans="1:5">
      <c r="A891" t="s">
        <v>6881</v>
      </c>
      <c r="B891" t="s">
        <v>5632</v>
      </c>
      <c r="C891" t="s">
        <v>3104</v>
      </c>
      <c r="D891" t="s">
        <v>2170</v>
      </c>
      <c r="E891" t="s">
        <v>3522</v>
      </c>
    </row>
    <row r="892" spans="1:5">
      <c r="A892" t="s">
        <v>745</v>
      </c>
      <c r="B892" t="s">
        <v>5702</v>
      </c>
      <c r="C892" t="s">
        <v>2901</v>
      </c>
      <c r="D892" t="s">
        <v>2170</v>
      </c>
      <c r="E892" t="s">
        <v>3523</v>
      </c>
    </row>
    <row r="893" spans="1:5">
      <c r="A893" t="s">
        <v>4259</v>
      </c>
      <c r="B893" t="s">
        <v>315</v>
      </c>
      <c r="C893" t="s">
        <v>3527</v>
      </c>
      <c r="D893" t="s">
        <v>2170</v>
      </c>
      <c r="E893" t="s">
        <v>1611</v>
      </c>
    </row>
    <row r="894" spans="1:5">
      <c r="A894" t="s">
        <v>6882</v>
      </c>
      <c r="B894" t="s">
        <v>1891</v>
      </c>
      <c r="C894" t="s">
        <v>1590</v>
      </c>
      <c r="D894" t="s">
        <v>2170</v>
      </c>
      <c r="E894" t="s">
        <v>731</v>
      </c>
    </row>
    <row r="895" spans="1:5">
      <c r="A895" t="s">
        <v>3754</v>
      </c>
      <c r="B895" t="s">
        <v>199</v>
      </c>
      <c r="C895" t="s">
        <v>3528</v>
      </c>
      <c r="D895" t="s">
        <v>2170</v>
      </c>
      <c r="E895" t="s">
        <v>3529</v>
      </c>
    </row>
    <row r="896" spans="1:5">
      <c r="A896" t="s">
        <v>6883</v>
      </c>
      <c r="B896" t="s">
        <v>5704</v>
      </c>
      <c r="C896" t="s">
        <v>3530</v>
      </c>
      <c r="D896" t="s">
        <v>2170</v>
      </c>
      <c r="E896" t="s">
        <v>2438</v>
      </c>
    </row>
    <row r="897" spans="1:5">
      <c r="A897" t="s">
        <v>5932</v>
      </c>
      <c r="B897" t="s">
        <v>5705</v>
      </c>
      <c r="C897" t="s">
        <v>3532</v>
      </c>
      <c r="D897" t="s">
        <v>2170</v>
      </c>
      <c r="E897" t="s">
        <v>79</v>
      </c>
    </row>
    <row r="898" spans="1:5">
      <c r="A898" t="s">
        <v>3305</v>
      </c>
      <c r="B898" t="s">
        <v>5707</v>
      </c>
      <c r="C898" t="s">
        <v>3535</v>
      </c>
      <c r="D898" t="s">
        <v>2170</v>
      </c>
      <c r="E898" t="s">
        <v>3537</v>
      </c>
    </row>
    <row r="899" spans="1:5">
      <c r="A899" t="s">
        <v>5541</v>
      </c>
      <c r="B899" t="s">
        <v>5708</v>
      </c>
      <c r="C899" t="s">
        <v>1015</v>
      </c>
      <c r="D899" t="s">
        <v>2170</v>
      </c>
      <c r="E899" t="s">
        <v>2368</v>
      </c>
    </row>
    <row r="900" spans="1:5">
      <c r="A900" t="s">
        <v>6884</v>
      </c>
      <c r="B900" t="s">
        <v>5710</v>
      </c>
      <c r="C900" t="s">
        <v>3543</v>
      </c>
      <c r="D900" t="s">
        <v>2170</v>
      </c>
      <c r="E900" t="s">
        <v>721</v>
      </c>
    </row>
    <row r="901" spans="1:5">
      <c r="A901" t="s">
        <v>5108</v>
      </c>
      <c r="B901" t="s">
        <v>3953</v>
      </c>
      <c r="C901" t="s">
        <v>2467</v>
      </c>
      <c r="D901" t="s">
        <v>2170</v>
      </c>
      <c r="E901" t="s">
        <v>3545</v>
      </c>
    </row>
    <row r="902" spans="1:5">
      <c r="A902" t="s">
        <v>6887</v>
      </c>
      <c r="B902" t="s">
        <v>5711</v>
      </c>
      <c r="C902" t="s">
        <v>1144</v>
      </c>
      <c r="D902" t="s">
        <v>2170</v>
      </c>
      <c r="E902" t="s">
        <v>2008</v>
      </c>
    </row>
    <row r="903" spans="1:5">
      <c r="A903" t="s">
        <v>4341</v>
      </c>
      <c r="B903" t="s">
        <v>5713</v>
      </c>
      <c r="C903" t="s">
        <v>2976</v>
      </c>
      <c r="D903" t="s">
        <v>2170</v>
      </c>
      <c r="E903" t="s">
        <v>577</v>
      </c>
    </row>
    <row r="904" spans="1:5">
      <c r="A904" t="s">
        <v>2557</v>
      </c>
      <c r="B904" t="s">
        <v>5714</v>
      </c>
      <c r="C904" t="s">
        <v>2736</v>
      </c>
      <c r="D904" t="s">
        <v>2170</v>
      </c>
      <c r="E904" t="s">
        <v>3429</v>
      </c>
    </row>
    <row r="905" spans="1:5">
      <c r="A905" t="s">
        <v>1128</v>
      </c>
      <c r="B905" t="s">
        <v>5716</v>
      </c>
      <c r="C905" t="s">
        <v>3546</v>
      </c>
      <c r="D905" t="s">
        <v>2170</v>
      </c>
      <c r="E905" t="s">
        <v>118</v>
      </c>
    </row>
    <row r="906" spans="1:5">
      <c r="A906" t="s">
        <v>1276</v>
      </c>
      <c r="B906" t="s">
        <v>5717</v>
      </c>
      <c r="C906" t="s">
        <v>674</v>
      </c>
      <c r="D906" t="s">
        <v>2170</v>
      </c>
      <c r="E906" t="s">
        <v>750</v>
      </c>
    </row>
    <row r="907" spans="1:5">
      <c r="A907" t="s">
        <v>3338</v>
      </c>
      <c r="B907" t="s">
        <v>5529</v>
      </c>
      <c r="C907" t="s">
        <v>3046</v>
      </c>
      <c r="D907" t="s">
        <v>2170</v>
      </c>
      <c r="E907" t="s">
        <v>1249</v>
      </c>
    </row>
    <row r="908" spans="1:5">
      <c r="A908" t="s">
        <v>6888</v>
      </c>
      <c r="B908" t="s">
        <v>1856</v>
      </c>
      <c r="C908" t="s">
        <v>3548</v>
      </c>
      <c r="D908" t="s">
        <v>2170</v>
      </c>
      <c r="E908" t="s">
        <v>542</v>
      </c>
    </row>
    <row r="909" spans="1:5">
      <c r="A909" t="s">
        <v>6889</v>
      </c>
      <c r="B909" t="s">
        <v>5718</v>
      </c>
      <c r="C909" t="s">
        <v>3549</v>
      </c>
      <c r="D909" t="s">
        <v>2170</v>
      </c>
      <c r="E909" t="s">
        <v>992</v>
      </c>
    </row>
    <row r="910" spans="1:5">
      <c r="A910" t="s">
        <v>6890</v>
      </c>
      <c r="B910" t="s">
        <v>5720</v>
      </c>
      <c r="C910" t="s">
        <v>1202</v>
      </c>
      <c r="D910" t="s">
        <v>2170</v>
      </c>
      <c r="E910" t="s">
        <v>3504</v>
      </c>
    </row>
    <row r="911" spans="1:5">
      <c r="A911" t="s">
        <v>6891</v>
      </c>
      <c r="B911" t="s">
        <v>5721</v>
      </c>
      <c r="C911" t="s">
        <v>3550</v>
      </c>
      <c r="D911" t="s">
        <v>2170</v>
      </c>
      <c r="E911" t="s">
        <v>2662</v>
      </c>
    </row>
    <row r="912" spans="1:5">
      <c r="A912" t="s">
        <v>6555</v>
      </c>
      <c r="B912" t="s">
        <v>5722</v>
      </c>
      <c r="C912" t="s">
        <v>1002</v>
      </c>
      <c r="D912" t="s">
        <v>2170</v>
      </c>
      <c r="E912" t="s">
        <v>1283</v>
      </c>
    </row>
    <row r="913" spans="1:5">
      <c r="A913" t="s">
        <v>6893</v>
      </c>
      <c r="B913" t="s">
        <v>1829</v>
      </c>
      <c r="C913" t="s">
        <v>3553</v>
      </c>
      <c r="D913" t="s">
        <v>2170</v>
      </c>
      <c r="E913" t="s">
        <v>218</v>
      </c>
    </row>
    <row r="914" spans="1:5">
      <c r="A914" t="s">
        <v>6895</v>
      </c>
      <c r="B914" t="s">
        <v>1635</v>
      </c>
      <c r="C914" t="s">
        <v>3557</v>
      </c>
      <c r="D914" t="s">
        <v>2170</v>
      </c>
      <c r="E914" t="s">
        <v>1000</v>
      </c>
    </row>
    <row r="915" spans="1:5">
      <c r="A915" t="s">
        <v>5421</v>
      </c>
      <c r="B915" t="s">
        <v>7360</v>
      </c>
      <c r="C915" t="s">
        <v>4680</v>
      </c>
      <c r="D915" t="s">
        <v>2170</v>
      </c>
      <c r="E915" t="s">
        <v>1159</v>
      </c>
    </row>
    <row r="916" spans="1:5">
      <c r="A916" t="s">
        <v>4492</v>
      </c>
      <c r="B916" t="s">
        <v>5725</v>
      </c>
      <c r="C916" t="s">
        <v>3558</v>
      </c>
      <c r="D916" t="s">
        <v>2170</v>
      </c>
      <c r="E916" t="s">
        <v>3562</v>
      </c>
    </row>
    <row r="917" spans="1:5">
      <c r="A917" t="s">
        <v>6063</v>
      </c>
      <c r="B917" t="s">
        <v>165</v>
      </c>
      <c r="C917" t="s">
        <v>3563</v>
      </c>
      <c r="D917" t="s">
        <v>2170</v>
      </c>
      <c r="E917" t="s">
        <v>3564</v>
      </c>
    </row>
    <row r="918" spans="1:5">
      <c r="A918" t="s">
        <v>6896</v>
      </c>
      <c r="B918" t="s">
        <v>5727</v>
      </c>
      <c r="C918" t="s">
        <v>3085</v>
      </c>
      <c r="D918" t="s">
        <v>2170</v>
      </c>
      <c r="E918" t="s">
        <v>3565</v>
      </c>
    </row>
    <row r="919" spans="1:5">
      <c r="A919" t="s">
        <v>1809</v>
      </c>
      <c r="B919" t="s">
        <v>3017</v>
      </c>
      <c r="C919" t="s">
        <v>3569</v>
      </c>
      <c r="D919" t="s">
        <v>2170</v>
      </c>
      <c r="E919" t="s">
        <v>0</v>
      </c>
    </row>
    <row r="920" spans="1:5">
      <c r="A920" t="s">
        <v>6897</v>
      </c>
      <c r="B920" t="s">
        <v>5729</v>
      </c>
      <c r="C920" t="s">
        <v>3571</v>
      </c>
      <c r="D920" t="s">
        <v>2170</v>
      </c>
      <c r="E920" t="s">
        <v>358</v>
      </c>
    </row>
    <row r="921" spans="1:5">
      <c r="A921" t="s">
        <v>339</v>
      </c>
      <c r="B921" t="s">
        <v>2878</v>
      </c>
      <c r="C921" t="s">
        <v>111</v>
      </c>
      <c r="D921" t="s">
        <v>2170</v>
      </c>
      <c r="E921" t="s">
        <v>2081</v>
      </c>
    </row>
    <row r="922" spans="1:5">
      <c r="A922" t="s">
        <v>4942</v>
      </c>
      <c r="B922" t="s">
        <v>5730</v>
      </c>
      <c r="C922" t="s">
        <v>3573</v>
      </c>
      <c r="D922" t="s">
        <v>2170</v>
      </c>
      <c r="E922" t="s">
        <v>2850</v>
      </c>
    </row>
    <row r="923" spans="1:5">
      <c r="A923" t="s">
        <v>6898</v>
      </c>
      <c r="B923" t="s">
        <v>1088</v>
      </c>
      <c r="C923" t="s">
        <v>3157</v>
      </c>
      <c r="D923" t="s">
        <v>2170</v>
      </c>
      <c r="E923" t="s">
        <v>3575</v>
      </c>
    </row>
    <row r="924" spans="1:5">
      <c r="A924" t="s">
        <v>6899</v>
      </c>
      <c r="B924" t="s">
        <v>5435</v>
      </c>
      <c r="C924" t="s">
        <v>3577</v>
      </c>
      <c r="D924" t="s">
        <v>2170</v>
      </c>
      <c r="E924" t="s">
        <v>3579</v>
      </c>
    </row>
    <row r="925" spans="1:5">
      <c r="A925" t="s">
        <v>5919</v>
      </c>
      <c r="B925" t="s">
        <v>5293</v>
      </c>
      <c r="C925" t="s">
        <v>2718</v>
      </c>
      <c r="D925" t="s">
        <v>2170</v>
      </c>
      <c r="E925" t="s">
        <v>2341</v>
      </c>
    </row>
    <row r="926" spans="1:5">
      <c r="A926" t="s">
        <v>6900</v>
      </c>
      <c r="B926" t="s">
        <v>5438</v>
      </c>
      <c r="C926" t="s">
        <v>3580</v>
      </c>
      <c r="D926" t="s">
        <v>2170</v>
      </c>
      <c r="E926" t="s">
        <v>3178</v>
      </c>
    </row>
    <row r="927" spans="1:5">
      <c r="A927" t="s">
        <v>5123</v>
      </c>
      <c r="B927" t="s">
        <v>5731</v>
      </c>
      <c r="C927" t="s">
        <v>3581</v>
      </c>
      <c r="D927" t="s">
        <v>2170</v>
      </c>
      <c r="E927" t="s">
        <v>1571</v>
      </c>
    </row>
    <row r="928" spans="1:5">
      <c r="A928" t="s">
        <v>5136</v>
      </c>
      <c r="B928" t="s">
        <v>5732</v>
      </c>
      <c r="C928" t="s">
        <v>3239</v>
      </c>
      <c r="D928" t="s">
        <v>2170</v>
      </c>
      <c r="E928" t="s">
        <v>2726</v>
      </c>
    </row>
    <row r="929" spans="1:5">
      <c r="A929" t="s">
        <v>3540</v>
      </c>
      <c r="B929" t="s">
        <v>1532</v>
      </c>
      <c r="C929" t="s">
        <v>6359</v>
      </c>
      <c r="D929" t="s">
        <v>3540</v>
      </c>
    </row>
    <row r="930" spans="1:5">
      <c r="A930" t="s">
        <v>6901</v>
      </c>
      <c r="B930" t="s">
        <v>3082</v>
      </c>
      <c r="C930" t="s">
        <v>3582</v>
      </c>
      <c r="D930" t="s">
        <v>3540</v>
      </c>
      <c r="E930" t="s">
        <v>368</v>
      </c>
    </row>
    <row r="931" spans="1:5">
      <c r="A931" t="s">
        <v>6902</v>
      </c>
      <c r="B931" t="s">
        <v>5733</v>
      </c>
      <c r="C931" t="s">
        <v>3583</v>
      </c>
      <c r="D931" t="s">
        <v>3540</v>
      </c>
      <c r="E931" t="s">
        <v>647</v>
      </c>
    </row>
    <row r="932" spans="1:5">
      <c r="A932" t="s">
        <v>6903</v>
      </c>
      <c r="B932" t="s">
        <v>501</v>
      </c>
      <c r="C932" t="s">
        <v>3584</v>
      </c>
      <c r="D932" t="s">
        <v>3540</v>
      </c>
      <c r="E932" t="s">
        <v>3585</v>
      </c>
    </row>
    <row r="933" spans="1:5">
      <c r="A933" t="s">
        <v>2696</v>
      </c>
      <c r="B933" t="s">
        <v>3227</v>
      </c>
      <c r="C933" t="s">
        <v>2478</v>
      </c>
      <c r="D933" t="s">
        <v>3540</v>
      </c>
      <c r="E933" t="s">
        <v>3587</v>
      </c>
    </row>
    <row r="934" spans="1:5">
      <c r="A934" t="s">
        <v>6905</v>
      </c>
      <c r="B934" t="s">
        <v>5734</v>
      </c>
      <c r="C934" t="s">
        <v>3588</v>
      </c>
      <c r="D934" t="s">
        <v>3540</v>
      </c>
      <c r="E934" t="s">
        <v>3590</v>
      </c>
    </row>
    <row r="935" spans="1:5">
      <c r="A935" t="s">
        <v>2746</v>
      </c>
      <c r="B935" t="s">
        <v>5735</v>
      </c>
      <c r="C935" t="s">
        <v>3592</v>
      </c>
      <c r="D935" t="s">
        <v>3540</v>
      </c>
      <c r="E935" t="s">
        <v>2231</v>
      </c>
    </row>
    <row r="936" spans="1:5">
      <c r="A936" t="s">
        <v>6906</v>
      </c>
      <c r="B936" t="s">
        <v>5019</v>
      </c>
      <c r="C936" t="s">
        <v>2807</v>
      </c>
      <c r="D936" t="s">
        <v>3540</v>
      </c>
      <c r="E936" t="s">
        <v>3593</v>
      </c>
    </row>
    <row r="937" spans="1:5">
      <c r="A937" t="s">
        <v>3750</v>
      </c>
      <c r="B937" t="s">
        <v>3230</v>
      </c>
      <c r="C937" t="s">
        <v>3596</v>
      </c>
      <c r="D937" t="s">
        <v>3540</v>
      </c>
      <c r="E937" t="s">
        <v>3601</v>
      </c>
    </row>
    <row r="938" spans="1:5">
      <c r="A938" t="s">
        <v>498</v>
      </c>
      <c r="B938" t="s">
        <v>3721</v>
      </c>
      <c r="C938" t="s">
        <v>2839</v>
      </c>
      <c r="D938" t="s">
        <v>3540</v>
      </c>
      <c r="E938" t="s">
        <v>2569</v>
      </c>
    </row>
    <row r="939" spans="1:5">
      <c r="A939" t="s">
        <v>4428</v>
      </c>
      <c r="B939" t="s">
        <v>5737</v>
      </c>
      <c r="C939" t="s">
        <v>3561</v>
      </c>
      <c r="D939" t="s">
        <v>3540</v>
      </c>
      <c r="E939" t="s">
        <v>3604</v>
      </c>
    </row>
    <row r="940" spans="1:5">
      <c r="A940" t="s">
        <v>6907</v>
      </c>
      <c r="B940" t="s">
        <v>5738</v>
      </c>
      <c r="C940" t="s">
        <v>3605</v>
      </c>
      <c r="D940" t="s">
        <v>3540</v>
      </c>
      <c r="E940" t="s">
        <v>3490</v>
      </c>
    </row>
    <row r="941" spans="1:5">
      <c r="A941" t="s">
        <v>324</v>
      </c>
      <c r="B941" t="s">
        <v>5739</v>
      </c>
      <c r="C941" t="s">
        <v>1848</v>
      </c>
      <c r="D941" t="s">
        <v>3540</v>
      </c>
      <c r="E941" t="s">
        <v>3022</v>
      </c>
    </row>
    <row r="942" spans="1:5">
      <c r="A942" t="s">
        <v>2931</v>
      </c>
      <c r="B942" t="s">
        <v>3509</v>
      </c>
      <c r="C942" t="s">
        <v>3560</v>
      </c>
      <c r="D942" t="s">
        <v>3540</v>
      </c>
      <c r="E942" t="s">
        <v>124</v>
      </c>
    </row>
    <row r="943" spans="1:5">
      <c r="A943" t="s">
        <v>6908</v>
      </c>
      <c r="B943" t="s">
        <v>5740</v>
      </c>
      <c r="C943" t="s">
        <v>3609</v>
      </c>
      <c r="D943" t="s">
        <v>3540</v>
      </c>
      <c r="E943" t="s">
        <v>3610</v>
      </c>
    </row>
    <row r="944" spans="1:5">
      <c r="A944" t="s">
        <v>6909</v>
      </c>
      <c r="B944" t="s">
        <v>1384</v>
      </c>
      <c r="C944" t="s">
        <v>1777</v>
      </c>
      <c r="D944" t="s">
        <v>3540</v>
      </c>
      <c r="E944" t="s">
        <v>2398</v>
      </c>
    </row>
    <row r="945" spans="1:5">
      <c r="A945" t="s">
        <v>449</v>
      </c>
      <c r="B945" t="s">
        <v>5741</v>
      </c>
      <c r="C945" t="s">
        <v>3612</v>
      </c>
      <c r="D945" t="s">
        <v>3540</v>
      </c>
      <c r="E945" t="s">
        <v>896</v>
      </c>
    </row>
    <row r="946" spans="1:5">
      <c r="A946" t="s">
        <v>6910</v>
      </c>
      <c r="B946" t="s">
        <v>5742</v>
      </c>
      <c r="C946" t="s">
        <v>1445</v>
      </c>
      <c r="D946" t="s">
        <v>3540</v>
      </c>
      <c r="E946" t="s">
        <v>2818</v>
      </c>
    </row>
    <row r="947" spans="1:5">
      <c r="A947" t="s">
        <v>6911</v>
      </c>
      <c r="B947" t="s">
        <v>3526</v>
      </c>
      <c r="C947" t="s">
        <v>2434</v>
      </c>
      <c r="D947" t="s">
        <v>3540</v>
      </c>
      <c r="E947" t="s">
        <v>3615</v>
      </c>
    </row>
    <row r="948" spans="1:5">
      <c r="A948" t="s">
        <v>6912</v>
      </c>
      <c r="B948" t="s">
        <v>5744</v>
      </c>
      <c r="C948" t="s">
        <v>1184</v>
      </c>
      <c r="D948" t="s">
        <v>3540</v>
      </c>
      <c r="E948" t="s">
        <v>3051</v>
      </c>
    </row>
    <row r="949" spans="1:5">
      <c r="A949" t="s">
        <v>6913</v>
      </c>
      <c r="B949" t="s">
        <v>5745</v>
      </c>
      <c r="C949" t="s">
        <v>2116</v>
      </c>
      <c r="D949" t="s">
        <v>3540</v>
      </c>
      <c r="E949" t="s">
        <v>2672</v>
      </c>
    </row>
    <row r="950" spans="1:5">
      <c r="A950" t="s">
        <v>6914</v>
      </c>
      <c r="B950" t="s">
        <v>5746</v>
      </c>
      <c r="C950" t="s">
        <v>3619</v>
      </c>
      <c r="D950" t="s">
        <v>3540</v>
      </c>
      <c r="E950" t="s">
        <v>2994</v>
      </c>
    </row>
    <row r="951" spans="1:5">
      <c r="A951" t="s">
        <v>6915</v>
      </c>
      <c r="B951" t="s">
        <v>5747</v>
      </c>
      <c r="C951" t="s">
        <v>2354</v>
      </c>
      <c r="D951" t="s">
        <v>3540</v>
      </c>
      <c r="E951" t="s">
        <v>3614</v>
      </c>
    </row>
    <row r="952" spans="1:5">
      <c r="A952" t="s">
        <v>6686</v>
      </c>
      <c r="B952" t="s">
        <v>5749</v>
      </c>
      <c r="C952" t="s">
        <v>3166</v>
      </c>
      <c r="D952" t="s">
        <v>3540</v>
      </c>
      <c r="E952" t="s">
        <v>2652</v>
      </c>
    </row>
    <row r="953" spans="1:5">
      <c r="A953" t="s">
        <v>1559</v>
      </c>
      <c r="B953" t="s">
        <v>5750</v>
      </c>
      <c r="C953" t="s">
        <v>312</v>
      </c>
      <c r="D953" t="s">
        <v>3540</v>
      </c>
      <c r="E953" t="s">
        <v>3069</v>
      </c>
    </row>
    <row r="954" spans="1:5">
      <c r="A954" t="s">
        <v>5115</v>
      </c>
      <c r="B954" t="s">
        <v>5751</v>
      </c>
      <c r="C954" t="s">
        <v>298</v>
      </c>
      <c r="D954" t="s">
        <v>3540</v>
      </c>
      <c r="E954" t="s">
        <v>3353</v>
      </c>
    </row>
    <row r="955" spans="1:5">
      <c r="A955" t="s">
        <v>6916</v>
      </c>
      <c r="B955" t="s">
        <v>5752</v>
      </c>
      <c r="C955" t="s">
        <v>1899</v>
      </c>
      <c r="D955" t="s">
        <v>3540</v>
      </c>
      <c r="E955" t="s">
        <v>3621</v>
      </c>
    </row>
    <row r="956" spans="1:5">
      <c r="A956" t="s">
        <v>6917</v>
      </c>
      <c r="B956" t="s">
        <v>5755</v>
      </c>
      <c r="C956" t="s">
        <v>2375</v>
      </c>
      <c r="D956" t="s">
        <v>3540</v>
      </c>
      <c r="E956" t="s">
        <v>3623</v>
      </c>
    </row>
    <row r="957" spans="1:5">
      <c r="A957" t="s">
        <v>3552</v>
      </c>
      <c r="B957" t="s">
        <v>5756</v>
      </c>
      <c r="C957" t="s">
        <v>1151</v>
      </c>
      <c r="D957" t="s">
        <v>3540</v>
      </c>
      <c r="E957" t="s">
        <v>2178</v>
      </c>
    </row>
    <row r="958" spans="1:5">
      <c r="A958" t="s">
        <v>6918</v>
      </c>
      <c r="B958" t="s">
        <v>5757</v>
      </c>
      <c r="C958" t="s">
        <v>3471</v>
      </c>
      <c r="D958" t="s">
        <v>3540</v>
      </c>
      <c r="E958" t="s">
        <v>36</v>
      </c>
    </row>
    <row r="959" spans="1:5">
      <c r="A959" t="s">
        <v>4312</v>
      </c>
      <c r="B959" t="s">
        <v>4856</v>
      </c>
      <c r="C959" t="s">
        <v>1928</v>
      </c>
      <c r="D959" t="s">
        <v>3540</v>
      </c>
      <c r="E959" t="s">
        <v>3626</v>
      </c>
    </row>
    <row r="960" spans="1:5">
      <c r="A960" t="s">
        <v>6919</v>
      </c>
      <c r="B960" t="s">
        <v>5758</v>
      </c>
      <c r="C960" t="s">
        <v>503</v>
      </c>
      <c r="D960" t="s">
        <v>3540</v>
      </c>
      <c r="E960" t="s">
        <v>3627</v>
      </c>
    </row>
    <row r="961" spans="1:5">
      <c r="A961" t="s">
        <v>2870</v>
      </c>
      <c r="B961" t="s">
        <v>3709</v>
      </c>
      <c r="C961" t="s">
        <v>4219</v>
      </c>
      <c r="D961" t="s">
        <v>3540</v>
      </c>
      <c r="E961" t="s">
        <v>1159</v>
      </c>
    </row>
    <row r="962" spans="1:5">
      <c r="A962" t="s">
        <v>146</v>
      </c>
      <c r="B962" t="s">
        <v>5759</v>
      </c>
      <c r="C962" t="s">
        <v>3630</v>
      </c>
      <c r="D962" t="s">
        <v>3540</v>
      </c>
      <c r="E962" t="s">
        <v>3632</v>
      </c>
    </row>
    <row r="963" spans="1:5">
      <c r="A963" t="s">
        <v>6920</v>
      </c>
      <c r="B963" t="s">
        <v>865</v>
      </c>
      <c r="C963" t="s">
        <v>3634</v>
      </c>
      <c r="D963" t="s">
        <v>3540</v>
      </c>
      <c r="E963" t="s">
        <v>3635</v>
      </c>
    </row>
    <row r="964" spans="1:5">
      <c r="A964" t="s">
        <v>4641</v>
      </c>
      <c r="B964" t="s">
        <v>5760</v>
      </c>
      <c r="C964" t="s">
        <v>2507</v>
      </c>
      <c r="D964" t="s">
        <v>3540</v>
      </c>
      <c r="E964" t="s">
        <v>1265</v>
      </c>
    </row>
    <row r="965" spans="1:5">
      <c r="A965" t="s">
        <v>6921</v>
      </c>
      <c r="B965" t="s">
        <v>5761</v>
      </c>
      <c r="C965" t="s">
        <v>2562</v>
      </c>
      <c r="D965" t="s">
        <v>3540</v>
      </c>
      <c r="E965" t="s">
        <v>3636</v>
      </c>
    </row>
    <row r="966" spans="1:5">
      <c r="A966" t="s">
        <v>6922</v>
      </c>
      <c r="B966" t="s">
        <v>5762</v>
      </c>
      <c r="C966" t="s">
        <v>2959</v>
      </c>
      <c r="D966" t="s">
        <v>3540</v>
      </c>
      <c r="E966" t="s">
        <v>2419</v>
      </c>
    </row>
    <row r="967" spans="1:5">
      <c r="A967" t="s">
        <v>6740</v>
      </c>
      <c r="B967" t="s">
        <v>951</v>
      </c>
      <c r="C967" t="s">
        <v>3486</v>
      </c>
      <c r="D967" t="s">
        <v>3540</v>
      </c>
      <c r="E967" t="s">
        <v>1095</v>
      </c>
    </row>
    <row r="968" spans="1:5">
      <c r="A968" t="s">
        <v>3702</v>
      </c>
      <c r="B968" t="s">
        <v>5765</v>
      </c>
      <c r="C968" t="s">
        <v>3637</v>
      </c>
      <c r="D968" t="s">
        <v>3540</v>
      </c>
      <c r="E968" t="s">
        <v>3638</v>
      </c>
    </row>
    <row r="969" spans="1:5">
      <c r="A969" t="s">
        <v>5490</v>
      </c>
      <c r="B969" t="s">
        <v>4891</v>
      </c>
      <c r="C969" t="s">
        <v>2579</v>
      </c>
      <c r="D969" t="s">
        <v>3540</v>
      </c>
      <c r="E969" t="s">
        <v>2357</v>
      </c>
    </row>
    <row r="970" spans="1:5">
      <c r="A970" t="s">
        <v>6087</v>
      </c>
      <c r="B970" t="s">
        <v>1713</v>
      </c>
      <c r="C970" t="s">
        <v>3641</v>
      </c>
      <c r="D970" t="s">
        <v>3540</v>
      </c>
      <c r="E970" t="s">
        <v>3643</v>
      </c>
    </row>
    <row r="971" spans="1:5">
      <c r="A971" t="s">
        <v>5673</v>
      </c>
      <c r="B971" t="s">
        <v>4974</v>
      </c>
      <c r="C971" t="s">
        <v>3309</v>
      </c>
      <c r="D971" t="s">
        <v>3540</v>
      </c>
      <c r="E971" t="s">
        <v>1655</v>
      </c>
    </row>
    <row r="972" spans="1:5">
      <c r="A972" t="s">
        <v>3646</v>
      </c>
      <c r="B972" t="s">
        <v>7362</v>
      </c>
      <c r="C972" t="s">
        <v>5479</v>
      </c>
      <c r="D972" t="s">
        <v>3646</v>
      </c>
    </row>
    <row r="973" spans="1:5">
      <c r="A973" t="s">
        <v>4947</v>
      </c>
      <c r="B973" t="s">
        <v>3961</v>
      </c>
      <c r="C973" t="s">
        <v>1490</v>
      </c>
      <c r="D973" t="s">
        <v>3646</v>
      </c>
      <c r="E973" t="s">
        <v>3649</v>
      </c>
    </row>
    <row r="974" spans="1:5">
      <c r="A974" t="s">
        <v>6923</v>
      </c>
      <c r="B974" t="s">
        <v>5766</v>
      </c>
      <c r="C974" t="s">
        <v>3650</v>
      </c>
      <c r="D974" t="s">
        <v>3646</v>
      </c>
      <c r="E974" t="s">
        <v>3651</v>
      </c>
    </row>
    <row r="975" spans="1:5">
      <c r="A975" t="s">
        <v>457</v>
      </c>
      <c r="B975" t="s">
        <v>5767</v>
      </c>
      <c r="C975" t="s">
        <v>3654</v>
      </c>
      <c r="D975" t="s">
        <v>3646</v>
      </c>
      <c r="E975" t="s">
        <v>2980</v>
      </c>
    </row>
    <row r="976" spans="1:5">
      <c r="A976" t="s">
        <v>6924</v>
      </c>
      <c r="B976" t="s">
        <v>1979</v>
      </c>
      <c r="C976" t="s">
        <v>3659</v>
      </c>
      <c r="D976" t="s">
        <v>3646</v>
      </c>
      <c r="E976" t="s">
        <v>2014</v>
      </c>
    </row>
    <row r="977" spans="1:5">
      <c r="A977" t="s">
        <v>6307</v>
      </c>
      <c r="B977" t="s">
        <v>4151</v>
      </c>
      <c r="C977" t="s">
        <v>3662</v>
      </c>
      <c r="D977" t="s">
        <v>3646</v>
      </c>
      <c r="E977" t="s">
        <v>1873</v>
      </c>
    </row>
    <row r="978" spans="1:5">
      <c r="A978" t="s">
        <v>5945</v>
      </c>
      <c r="B978" t="s">
        <v>5769</v>
      </c>
      <c r="C978" t="s">
        <v>3664</v>
      </c>
      <c r="D978" t="s">
        <v>3646</v>
      </c>
      <c r="E978" t="s">
        <v>3666</v>
      </c>
    </row>
    <row r="979" spans="1:5">
      <c r="A979" t="s">
        <v>1094</v>
      </c>
      <c r="B979" t="s">
        <v>5770</v>
      </c>
      <c r="C979" t="s">
        <v>3600</v>
      </c>
      <c r="D979" t="s">
        <v>3646</v>
      </c>
      <c r="E979" t="s">
        <v>3669</v>
      </c>
    </row>
    <row r="980" spans="1:5">
      <c r="A980" t="s">
        <v>6925</v>
      </c>
      <c r="B980" t="s">
        <v>5771</v>
      </c>
      <c r="C980" t="s">
        <v>3670</v>
      </c>
      <c r="D980" t="s">
        <v>3646</v>
      </c>
      <c r="E980" t="s">
        <v>66</v>
      </c>
    </row>
    <row r="981" spans="1:5">
      <c r="A981" t="s">
        <v>6926</v>
      </c>
      <c r="B981" t="s">
        <v>5127</v>
      </c>
      <c r="C981" t="s">
        <v>3675</v>
      </c>
      <c r="D981" t="s">
        <v>3646</v>
      </c>
      <c r="E981" t="s">
        <v>1504</v>
      </c>
    </row>
    <row r="982" spans="1:5">
      <c r="A982" t="s">
        <v>1113</v>
      </c>
      <c r="B982" t="s">
        <v>5774</v>
      </c>
      <c r="C982" t="s">
        <v>1189</v>
      </c>
      <c r="D982" t="s">
        <v>3646</v>
      </c>
      <c r="E982" t="s">
        <v>3676</v>
      </c>
    </row>
    <row r="983" spans="1:5">
      <c r="A983" t="s">
        <v>1137</v>
      </c>
      <c r="B983" t="s">
        <v>5775</v>
      </c>
      <c r="C983" t="s">
        <v>3677</v>
      </c>
      <c r="D983" t="s">
        <v>3646</v>
      </c>
      <c r="E983" t="s">
        <v>3678</v>
      </c>
    </row>
    <row r="984" spans="1:5">
      <c r="A984" t="s">
        <v>5204</v>
      </c>
      <c r="B984" t="s">
        <v>5776</v>
      </c>
      <c r="C984" t="s">
        <v>625</v>
      </c>
      <c r="D984" t="s">
        <v>3646</v>
      </c>
      <c r="E984" t="s">
        <v>3682</v>
      </c>
    </row>
    <row r="985" spans="1:5">
      <c r="A985" t="s">
        <v>6927</v>
      </c>
      <c r="B985" t="s">
        <v>5778</v>
      </c>
      <c r="C985" t="s">
        <v>3559</v>
      </c>
      <c r="D985" t="s">
        <v>3646</v>
      </c>
      <c r="E985" t="s">
        <v>642</v>
      </c>
    </row>
    <row r="986" spans="1:5">
      <c r="A986" t="s">
        <v>6928</v>
      </c>
      <c r="B986" t="s">
        <v>5779</v>
      </c>
      <c r="C986" t="s">
        <v>3683</v>
      </c>
      <c r="D986" t="s">
        <v>3646</v>
      </c>
      <c r="E986" t="s">
        <v>609</v>
      </c>
    </row>
    <row r="987" spans="1:5">
      <c r="A987" t="s">
        <v>1242</v>
      </c>
      <c r="B987" t="s">
        <v>5781</v>
      </c>
      <c r="C987" t="s">
        <v>471</v>
      </c>
      <c r="D987" t="s">
        <v>3646</v>
      </c>
      <c r="E987" t="s">
        <v>3684</v>
      </c>
    </row>
    <row r="988" spans="1:5">
      <c r="A988" t="s">
        <v>6929</v>
      </c>
      <c r="B988" t="s">
        <v>3591</v>
      </c>
      <c r="C988" t="s">
        <v>2425</v>
      </c>
      <c r="D988" t="s">
        <v>3646</v>
      </c>
      <c r="E988" t="s">
        <v>3685</v>
      </c>
    </row>
    <row r="989" spans="1:5">
      <c r="A989" t="s">
        <v>3733</v>
      </c>
      <c r="B989" t="s">
        <v>5782</v>
      </c>
      <c r="C989" t="s">
        <v>3399</v>
      </c>
      <c r="D989" t="s">
        <v>3646</v>
      </c>
      <c r="E989" t="s">
        <v>3686</v>
      </c>
    </row>
    <row r="990" spans="1:5">
      <c r="A990" t="s">
        <v>6930</v>
      </c>
      <c r="B990" t="s">
        <v>5783</v>
      </c>
      <c r="C990" t="s">
        <v>3449</v>
      </c>
      <c r="D990" t="s">
        <v>3646</v>
      </c>
      <c r="E990" t="s">
        <v>3687</v>
      </c>
    </row>
    <row r="991" spans="1:5">
      <c r="A991" t="s">
        <v>357</v>
      </c>
      <c r="B991" t="s">
        <v>5784</v>
      </c>
      <c r="C991" t="s">
        <v>1520</v>
      </c>
      <c r="D991" t="s">
        <v>3646</v>
      </c>
      <c r="E991" t="s">
        <v>716</v>
      </c>
    </row>
    <row r="992" spans="1:5">
      <c r="A992" t="s">
        <v>1300</v>
      </c>
      <c r="B992" t="s">
        <v>3364</v>
      </c>
      <c r="C992" t="s">
        <v>1114</v>
      </c>
      <c r="D992" t="s">
        <v>3646</v>
      </c>
      <c r="E992" t="s">
        <v>3690</v>
      </c>
    </row>
    <row r="993" spans="1:5">
      <c r="A993" t="s">
        <v>1746</v>
      </c>
      <c r="B993" t="s">
        <v>4090</v>
      </c>
      <c r="C993" t="s">
        <v>3691</v>
      </c>
      <c r="D993" t="s">
        <v>3646</v>
      </c>
      <c r="E993" t="s">
        <v>760</v>
      </c>
    </row>
    <row r="994" spans="1:5">
      <c r="A994" t="s">
        <v>6931</v>
      </c>
      <c r="B994" t="s">
        <v>5785</v>
      </c>
      <c r="C994" t="s">
        <v>3692</v>
      </c>
      <c r="D994" t="s">
        <v>3646</v>
      </c>
      <c r="E994" t="s">
        <v>297</v>
      </c>
    </row>
    <row r="995" spans="1:5">
      <c r="A995" t="s">
        <v>2826</v>
      </c>
      <c r="B995" t="s">
        <v>5786</v>
      </c>
      <c r="C995" t="s">
        <v>705</v>
      </c>
      <c r="D995" t="s">
        <v>3646</v>
      </c>
      <c r="E995" t="s">
        <v>3693</v>
      </c>
    </row>
    <row r="996" spans="1:5">
      <c r="A996" t="s">
        <v>4959</v>
      </c>
      <c r="B996" t="s">
        <v>5787</v>
      </c>
      <c r="C996" t="s">
        <v>3694</v>
      </c>
      <c r="D996" t="s">
        <v>3646</v>
      </c>
      <c r="E996" t="s">
        <v>3698</v>
      </c>
    </row>
    <row r="997" spans="1:5">
      <c r="A997" t="s">
        <v>4739</v>
      </c>
      <c r="B997" t="s">
        <v>5788</v>
      </c>
      <c r="C997" t="s">
        <v>2243</v>
      </c>
      <c r="D997" t="s">
        <v>3646</v>
      </c>
      <c r="E997" t="s">
        <v>1575</v>
      </c>
    </row>
    <row r="998" spans="1:5">
      <c r="A998" t="s">
        <v>2268</v>
      </c>
      <c r="B998" t="s">
        <v>5789</v>
      </c>
      <c r="C998" t="s">
        <v>168</v>
      </c>
      <c r="D998" t="s">
        <v>3646</v>
      </c>
      <c r="E998" t="s">
        <v>1165</v>
      </c>
    </row>
    <row r="999" spans="1:5">
      <c r="A999" t="s">
        <v>6932</v>
      </c>
      <c r="B999" t="s">
        <v>5790</v>
      </c>
      <c r="C999" t="s">
        <v>2701</v>
      </c>
      <c r="D999" t="s">
        <v>3646</v>
      </c>
      <c r="E999" t="s">
        <v>3531</v>
      </c>
    </row>
    <row r="1000" spans="1:5">
      <c r="A1000" t="s">
        <v>6933</v>
      </c>
      <c r="B1000" t="s">
        <v>2514</v>
      </c>
      <c r="C1000" t="s">
        <v>3199</v>
      </c>
      <c r="D1000" t="s">
        <v>3646</v>
      </c>
      <c r="E1000" t="s">
        <v>3206</v>
      </c>
    </row>
    <row r="1001" spans="1:5">
      <c r="A1001" t="s">
        <v>249</v>
      </c>
      <c r="B1001" t="s">
        <v>5792</v>
      </c>
      <c r="C1001" t="s">
        <v>1206</v>
      </c>
      <c r="D1001" t="s">
        <v>3646</v>
      </c>
      <c r="E1001" t="s">
        <v>103</v>
      </c>
    </row>
    <row r="1002" spans="1:5">
      <c r="A1002" t="s">
        <v>6934</v>
      </c>
      <c r="B1002" t="s">
        <v>6758</v>
      </c>
      <c r="C1002" t="s">
        <v>6360</v>
      </c>
      <c r="D1002" t="s">
        <v>3646</v>
      </c>
      <c r="E1002" t="s">
        <v>713</v>
      </c>
    </row>
    <row r="1003" spans="1:5">
      <c r="A1003" t="s">
        <v>3869</v>
      </c>
      <c r="B1003" t="s">
        <v>5586</v>
      </c>
      <c r="C1003" t="s">
        <v>3700</v>
      </c>
      <c r="D1003" t="s">
        <v>3646</v>
      </c>
      <c r="E1003" t="s">
        <v>3701</v>
      </c>
    </row>
    <row r="1004" spans="1:5">
      <c r="A1004" t="s">
        <v>6936</v>
      </c>
      <c r="B1004" t="s">
        <v>5793</v>
      </c>
      <c r="C1004" t="s">
        <v>486</v>
      </c>
      <c r="D1004" t="s">
        <v>3646</v>
      </c>
      <c r="E1004" t="s">
        <v>3704</v>
      </c>
    </row>
    <row r="1005" spans="1:5">
      <c r="A1005" t="s">
        <v>6937</v>
      </c>
      <c r="B1005" t="s">
        <v>5794</v>
      </c>
      <c r="C1005" t="s">
        <v>3275</v>
      </c>
      <c r="D1005" t="s">
        <v>3646</v>
      </c>
      <c r="E1005" t="s">
        <v>3518</v>
      </c>
    </row>
    <row r="1006" spans="1:5">
      <c r="A1006" t="s">
        <v>6939</v>
      </c>
      <c r="B1006" t="s">
        <v>1292</v>
      </c>
      <c r="C1006" t="s">
        <v>3665</v>
      </c>
      <c r="D1006" t="s">
        <v>3646</v>
      </c>
      <c r="E1006" t="s">
        <v>575</v>
      </c>
    </row>
    <row r="1007" spans="1:5">
      <c r="A1007" t="s">
        <v>2554</v>
      </c>
      <c r="B1007" t="s">
        <v>1961</v>
      </c>
      <c r="C1007" t="s">
        <v>6361</v>
      </c>
      <c r="D1007" t="s">
        <v>3646</v>
      </c>
      <c r="E1007" t="s">
        <v>847</v>
      </c>
    </row>
    <row r="1008" spans="1:5">
      <c r="A1008" t="s">
        <v>3705</v>
      </c>
      <c r="B1008" t="s">
        <v>7363</v>
      </c>
      <c r="C1008" t="s">
        <v>6362</v>
      </c>
      <c r="D1008" t="s">
        <v>3705</v>
      </c>
    </row>
    <row r="1009" spans="1:5">
      <c r="A1009" t="s">
        <v>2617</v>
      </c>
      <c r="B1009" t="s">
        <v>5797</v>
      </c>
      <c r="C1009" t="s">
        <v>684</v>
      </c>
      <c r="D1009" t="s">
        <v>3705</v>
      </c>
      <c r="E1009" t="s">
        <v>3616</v>
      </c>
    </row>
    <row r="1010" spans="1:5">
      <c r="A1010" t="s">
        <v>6940</v>
      </c>
      <c r="B1010" t="s">
        <v>428</v>
      </c>
      <c r="C1010" t="s">
        <v>367</v>
      </c>
      <c r="D1010" t="s">
        <v>3705</v>
      </c>
      <c r="E1010" t="s">
        <v>3077</v>
      </c>
    </row>
    <row r="1011" spans="1:5">
      <c r="A1011" t="s">
        <v>6941</v>
      </c>
      <c r="B1011" t="s">
        <v>5799</v>
      </c>
      <c r="C1011" t="s">
        <v>2403</v>
      </c>
      <c r="D1011" t="s">
        <v>3705</v>
      </c>
      <c r="E1011" t="s">
        <v>2847</v>
      </c>
    </row>
    <row r="1012" spans="1:5">
      <c r="A1012" t="s">
        <v>6942</v>
      </c>
      <c r="B1012" t="s">
        <v>5800</v>
      </c>
      <c r="C1012" t="s">
        <v>3608</v>
      </c>
      <c r="D1012" t="s">
        <v>3705</v>
      </c>
      <c r="E1012" t="s">
        <v>3706</v>
      </c>
    </row>
    <row r="1013" spans="1:5">
      <c r="A1013" t="s">
        <v>2222</v>
      </c>
      <c r="B1013" t="s">
        <v>2366</v>
      </c>
      <c r="C1013" t="s">
        <v>3707</v>
      </c>
      <c r="D1013" t="s">
        <v>3705</v>
      </c>
      <c r="E1013" t="s">
        <v>1968</v>
      </c>
    </row>
    <row r="1014" spans="1:5">
      <c r="A1014" t="s">
        <v>6944</v>
      </c>
      <c r="B1014" t="s">
        <v>5801</v>
      </c>
      <c r="C1014" t="s">
        <v>2103</v>
      </c>
      <c r="D1014" t="s">
        <v>3705</v>
      </c>
      <c r="E1014" t="s">
        <v>2837</v>
      </c>
    </row>
    <row r="1015" spans="1:5">
      <c r="A1015" t="s">
        <v>6946</v>
      </c>
      <c r="B1015" t="s">
        <v>5802</v>
      </c>
      <c r="C1015" t="s">
        <v>308</v>
      </c>
      <c r="D1015" t="s">
        <v>3705</v>
      </c>
      <c r="E1015" t="s">
        <v>3708</v>
      </c>
    </row>
    <row r="1016" spans="1:5">
      <c r="A1016" t="s">
        <v>2513</v>
      </c>
      <c r="B1016" t="s">
        <v>302</v>
      </c>
      <c r="C1016" t="s">
        <v>3712</v>
      </c>
      <c r="D1016" t="s">
        <v>3705</v>
      </c>
      <c r="E1016" t="s">
        <v>3713</v>
      </c>
    </row>
    <row r="1017" spans="1:5">
      <c r="A1017" t="s">
        <v>6947</v>
      </c>
      <c r="B1017" t="s">
        <v>3958</v>
      </c>
      <c r="C1017" t="s">
        <v>3714</v>
      </c>
      <c r="D1017" t="s">
        <v>3705</v>
      </c>
      <c r="E1017" t="s">
        <v>3715</v>
      </c>
    </row>
    <row r="1018" spans="1:5">
      <c r="A1018" t="s">
        <v>6948</v>
      </c>
      <c r="B1018" t="s">
        <v>1412</v>
      </c>
      <c r="C1018" t="s">
        <v>3722</v>
      </c>
      <c r="D1018" t="s">
        <v>3705</v>
      </c>
      <c r="E1018" t="s">
        <v>3657</v>
      </c>
    </row>
    <row r="1019" spans="1:5">
      <c r="A1019" t="s">
        <v>6949</v>
      </c>
      <c r="B1019" t="s">
        <v>4439</v>
      </c>
      <c r="C1019" t="s">
        <v>3725</v>
      </c>
      <c r="D1019" t="s">
        <v>3705</v>
      </c>
      <c r="E1019" t="s">
        <v>2282</v>
      </c>
    </row>
    <row r="1020" spans="1:5">
      <c r="A1020" t="s">
        <v>6950</v>
      </c>
      <c r="B1020" t="s">
        <v>4916</v>
      </c>
      <c r="C1020" t="s">
        <v>540</v>
      </c>
      <c r="D1020" t="s">
        <v>3705</v>
      </c>
      <c r="E1020" t="s">
        <v>3726</v>
      </c>
    </row>
    <row r="1021" spans="1:5">
      <c r="A1021" t="s">
        <v>6951</v>
      </c>
      <c r="B1021" t="s">
        <v>5803</v>
      </c>
      <c r="C1021" t="s">
        <v>877</v>
      </c>
      <c r="D1021" t="s">
        <v>3705</v>
      </c>
      <c r="E1021" t="s">
        <v>2592</v>
      </c>
    </row>
    <row r="1022" spans="1:5">
      <c r="A1022" t="s">
        <v>6952</v>
      </c>
      <c r="B1022" t="s">
        <v>1416</v>
      </c>
      <c r="C1022" t="s">
        <v>3730</v>
      </c>
      <c r="D1022" t="s">
        <v>3705</v>
      </c>
      <c r="E1022" t="s">
        <v>1152</v>
      </c>
    </row>
    <row r="1023" spans="1:5">
      <c r="A1023" t="s">
        <v>6953</v>
      </c>
      <c r="B1023" t="s">
        <v>3903</v>
      </c>
      <c r="C1023" t="s">
        <v>2583</v>
      </c>
      <c r="D1023" t="s">
        <v>3705</v>
      </c>
      <c r="E1023" t="s">
        <v>3734</v>
      </c>
    </row>
    <row r="1024" spans="1:5">
      <c r="A1024" t="s">
        <v>6784</v>
      </c>
      <c r="B1024" t="s">
        <v>5805</v>
      </c>
      <c r="C1024" t="s">
        <v>3736</v>
      </c>
      <c r="D1024" t="s">
        <v>3705</v>
      </c>
      <c r="E1024" t="s">
        <v>429</v>
      </c>
    </row>
    <row r="1025" spans="1:5">
      <c r="A1025" t="s">
        <v>549</v>
      </c>
      <c r="B1025" t="s">
        <v>5806</v>
      </c>
      <c r="C1025" t="s">
        <v>3738</v>
      </c>
      <c r="D1025" t="s">
        <v>3705</v>
      </c>
      <c r="E1025" t="s">
        <v>3739</v>
      </c>
    </row>
    <row r="1026" spans="1:5">
      <c r="A1026" t="s">
        <v>6954</v>
      </c>
      <c r="B1026" t="s">
        <v>1507</v>
      </c>
      <c r="C1026" t="s">
        <v>3741</v>
      </c>
      <c r="D1026" t="s">
        <v>3705</v>
      </c>
      <c r="E1026" t="s">
        <v>2454</v>
      </c>
    </row>
    <row r="1027" spans="1:5">
      <c r="A1027" t="s">
        <v>2660</v>
      </c>
      <c r="B1027" t="s">
        <v>5807</v>
      </c>
      <c r="C1027" t="s">
        <v>3745</v>
      </c>
      <c r="D1027" t="s">
        <v>3705</v>
      </c>
      <c r="E1027" t="s">
        <v>2269</v>
      </c>
    </row>
    <row r="1028" spans="1:5">
      <c r="A1028" t="s">
        <v>5864</v>
      </c>
      <c r="B1028" t="s">
        <v>5808</v>
      </c>
      <c r="C1028" t="s">
        <v>3748</v>
      </c>
      <c r="D1028" t="s">
        <v>3705</v>
      </c>
      <c r="E1028" t="s">
        <v>1461</v>
      </c>
    </row>
    <row r="1029" spans="1:5">
      <c r="A1029" t="s">
        <v>5203</v>
      </c>
      <c r="B1029" t="s">
        <v>5809</v>
      </c>
      <c r="C1029" t="s">
        <v>670</v>
      </c>
      <c r="D1029" t="s">
        <v>3705</v>
      </c>
      <c r="E1029" t="s">
        <v>3751</v>
      </c>
    </row>
    <row r="1030" spans="1:5">
      <c r="A1030" t="s">
        <v>1570</v>
      </c>
      <c r="B1030" t="s">
        <v>5617</v>
      </c>
      <c r="C1030" t="s">
        <v>189</v>
      </c>
      <c r="D1030" t="s">
        <v>3705</v>
      </c>
      <c r="E1030" t="s">
        <v>1136</v>
      </c>
    </row>
    <row r="1031" spans="1:5">
      <c r="A1031" t="s">
        <v>151</v>
      </c>
      <c r="B1031" t="s">
        <v>5811</v>
      </c>
      <c r="C1031" t="s">
        <v>3756</v>
      </c>
      <c r="D1031" t="s">
        <v>3705</v>
      </c>
      <c r="E1031" t="s">
        <v>3758</v>
      </c>
    </row>
    <row r="1032" spans="1:5">
      <c r="A1032" t="s">
        <v>2068</v>
      </c>
      <c r="B1032" t="s">
        <v>5812</v>
      </c>
      <c r="C1032" t="s">
        <v>1741</v>
      </c>
      <c r="D1032" t="s">
        <v>3705</v>
      </c>
      <c r="E1032" t="s">
        <v>3760</v>
      </c>
    </row>
    <row r="1033" spans="1:5">
      <c r="A1033" t="s">
        <v>6955</v>
      </c>
      <c r="B1033" t="s">
        <v>5813</v>
      </c>
      <c r="C1033" t="s">
        <v>158</v>
      </c>
      <c r="D1033" t="s">
        <v>3705</v>
      </c>
      <c r="E1033" t="s">
        <v>3763</v>
      </c>
    </row>
    <row r="1034" spans="1:5">
      <c r="A1034" t="s">
        <v>3464</v>
      </c>
      <c r="B1034" t="s">
        <v>5814</v>
      </c>
      <c r="C1034" t="s">
        <v>3767</v>
      </c>
      <c r="D1034" t="s">
        <v>3705</v>
      </c>
      <c r="E1034" t="s">
        <v>2050</v>
      </c>
    </row>
    <row r="1035" spans="1:5">
      <c r="A1035" t="s">
        <v>3086</v>
      </c>
      <c r="B1035" t="s">
        <v>3196</v>
      </c>
      <c r="C1035" t="s">
        <v>1691</v>
      </c>
      <c r="D1035" t="s">
        <v>3705</v>
      </c>
      <c r="E1035" t="s">
        <v>1225</v>
      </c>
    </row>
    <row r="1036" spans="1:5">
      <c r="A1036" t="s">
        <v>6956</v>
      </c>
      <c r="B1036" t="s">
        <v>5407</v>
      </c>
      <c r="C1036" t="s">
        <v>2130</v>
      </c>
      <c r="D1036" t="s">
        <v>3705</v>
      </c>
      <c r="E1036" t="s">
        <v>2570</v>
      </c>
    </row>
    <row r="1037" spans="1:5">
      <c r="A1037" t="s">
        <v>6957</v>
      </c>
      <c r="B1037" t="s">
        <v>5816</v>
      </c>
      <c r="C1037" t="s">
        <v>2185</v>
      </c>
      <c r="D1037" t="s">
        <v>3705</v>
      </c>
      <c r="E1037" t="s">
        <v>3576</v>
      </c>
    </row>
    <row r="1038" spans="1:5">
      <c r="A1038" t="s">
        <v>6958</v>
      </c>
      <c r="B1038" t="s">
        <v>4658</v>
      </c>
      <c r="C1038" t="s">
        <v>3768</v>
      </c>
      <c r="D1038" t="s">
        <v>3705</v>
      </c>
      <c r="E1038" t="s">
        <v>2156</v>
      </c>
    </row>
    <row r="1039" spans="1:5">
      <c r="A1039" t="s">
        <v>2484</v>
      </c>
      <c r="B1039" t="s">
        <v>5817</v>
      </c>
      <c r="C1039" t="s">
        <v>3769</v>
      </c>
      <c r="D1039" t="s">
        <v>3705</v>
      </c>
      <c r="E1039" t="s">
        <v>3770</v>
      </c>
    </row>
    <row r="1040" spans="1:5">
      <c r="A1040" t="s">
        <v>6959</v>
      </c>
      <c r="B1040" t="s">
        <v>5818</v>
      </c>
      <c r="C1040" t="s">
        <v>3771</v>
      </c>
      <c r="D1040" t="s">
        <v>3705</v>
      </c>
      <c r="E1040" t="s">
        <v>3772</v>
      </c>
    </row>
    <row r="1041" spans="1:5">
      <c r="A1041" t="s">
        <v>6960</v>
      </c>
      <c r="B1041" t="s">
        <v>5819</v>
      </c>
      <c r="C1041" t="s">
        <v>3774</v>
      </c>
      <c r="D1041" t="s">
        <v>3705</v>
      </c>
      <c r="E1041" t="s">
        <v>3777</v>
      </c>
    </row>
    <row r="1042" spans="1:5">
      <c r="A1042" t="s">
        <v>3129</v>
      </c>
      <c r="B1042" t="s">
        <v>98</v>
      </c>
      <c r="C1042" t="s">
        <v>3059</v>
      </c>
      <c r="D1042" t="s">
        <v>3705</v>
      </c>
      <c r="E1042" t="s">
        <v>1652</v>
      </c>
    </row>
    <row r="1043" spans="1:5">
      <c r="A1043" t="s">
        <v>3403</v>
      </c>
      <c r="B1043" t="s">
        <v>1671</v>
      </c>
      <c r="C1043" t="s">
        <v>3156</v>
      </c>
      <c r="D1043" t="s">
        <v>3705</v>
      </c>
      <c r="E1043" t="s">
        <v>3779</v>
      </c>
    </row>
    <row r="1044" spans="1:5">
      <c r="A1044" t="s">
        <v>6961</v>
      </c>
      <c r="B1044" t="s">
        <v>2356</v>
      </c>
      <c r="C1044" t="s">
        <v>2075</v>
      </c>
      <c r="D1044" t="s">
        <v>3705</v>
      </c>
      <c r="E1044" t="s">
        <v>2720</v>
      </c>
    </row>
    <row r="1045" spans="1:5">
      <c r="A1045" t="s">
        <v>6962</v>
      </c>
      <c r="B1045" t="s">
        <v>5820</v>
      </c>
      <c r="C1045" t="s">
        <v>3781</v>
      </c>
      <c r="D1045" t="s">
        <v>3705</v>
      </c>
      <c r="E1045" t="s">
        <v>3782</v>
      </c>
    </row>
    <row r="1046" spans="1:5">
      <c r="A1046" t="s">
        <v>6963</v>
      </c>
      <c r="B1046" t="s">
        <v>3028</v>
      </c>
      <c r="C1046" t="s">
        <v>246</v>
      </c>
      <c r="D1046" t="s">
        <v>3705</v>
      </c>
      <c r="E1046" t="s">
        <v>3783</v>
      </c>
    </row>
    <row r="1047" spans="1:5">
      <c r="A1047" t="s">
        <v>1976</v>
      </c>
      <c r="B1047" t="s">
        <v>1599</v>
      </c>
      <c r="C1047" t="s">
        <v>1661</v>
      </c>
      <c r="D1047" t="s">
        <v>3705</v>
      </c>
      <c r="E1047" t="s">
        <v>2387</v>
      </c>
    </row>
    <row r="1048" spans="1:5">
      <c r="A1048" t="s">
        <v>4701</v>
      </c>
      <c r="B1048" t="s">
        <v>4009</v>
      </c>
      <c r="C1048" t="s">
        <v>3159</v>
      </c>
      <c r="D1048" t="s">
        <v>3705</v>
      </c>
      <c r="E1048" t="s">
        <v>2637</v>
      </c>
    </row>
    <row r="1049" spans="1:5">
      <c r="A1049" t="s">
        <v>254</v>
      </c>
      <c r="B1049" t="s">
        <v>4335</v>
      </c>
      <c r="C1049" t="s">
        <v>3786</v>
      </c>
      <c r="D1049" t="s">
        <v>3705</v>
      </c>
      <c r="E1049" t="s">
        <v>3787</v>
      </c>
    </row>
    <row r="1050" spans="1:5">
      <c r="A1050" t="s">
        <v>6964</v>
      </c>
      <c r="B1050" t="s">
        <v>5821</v>
      </c>
      <c r="C1050" t="s">
        <v>611</v>
      </c>
      <c r="D1050" t="s">
        <v>3705</v>
      </c>
      <c r="E1050" t="s">
        <v>3788</v>
      </c>
    </row>
    <row r="1051" spans="1:5">
      <c r="A1051" t="s">
        <v>6965</v>
      </c>
      <c r="B1051" t="s">
        <v>5822</v>
      </c>
      <c r="C1051" t="s">
        <v>3437</v>
      </c>
      <c r="D1051" t="s">
        <v>3705</v>
      </c>
      <c r="E1051" t="s">
        <v>3789</v>
      </c>
    </row>
    <row r="1052" spans="1:5">
      <c r="A1052" t="s">
        <v>6966</v>
      </c>
      <c r="B1052" t="s">
        <v>3703</v>
      </c>
      <c r="C1052" t="s">
        <v>24</v>
      </c>
      <c r="D1052" t="s">
        <v>3705</v>
      </c>
      <c r="E1052" t="s">
        <v>3790</v>
      </c>
    </row>
    <row r="1053" spans="1:5">
      <c r="A1053" t="s">
        <v>2209</v>
      </c>
      <c r="B1053" t="s">
        <v>5824</v>
      </c>
      <c r="C1053" t="s">
        <v>2600</v>
      </c>
      <c r="D1053" t="s">
        <v>3705</v>
      </c>
      <c r="E1053" t="s">
        <v>1597</v>
      </c>
    </row>
    <row r="1054" spans="1:5">
      <c r="A1054" t="s">
        <v>4262</v>
      </c>
      <c r="B1054" t="s">
        <v>5826</v>
      </c>
      <c r="C1054" t="s">
        <v>1268</v>
      </c>
      <c r="D1054" t="s">
        <v>3705</v>
      </c>
      <c r="E1054" t="s">
        <v>3791</v>
      </c>
    </row>
    <row r="1055" spans="1:5">
      <c r="A1055" t="s">
        <v>6967</v>
      </c>
      <c r="B1055" t="s">
        <v>5827</v>
      </c>
      <c r="C1055" t="s">
        <v>2232</v>
      </c>
      <c r="D1055" t="s">
        <v>3705</v>
      </c>
      <c r="E1055" t="s">
        <v>3792</v>
      </c>
    </row>
    <row r="1056" spans="1:5">
      <c r="A1056" t="s">
        <v>6268</v>
      </c>
      <c r="B1056" t="s">
        <v>5828</v>
      </c>
      <c r="C1056" t="s">
        <v>1605</v>
      </c>
      <c r="D1056" t="s">
        <v>3705</v>
      </c>
      <c r="E1056" t="s">
        <v>3793</v>
      </c>
    </row>
    <row r="1057" spans="1:5">
      <c r="A1057" t="s">
        <v>2135</v>
      </c>
      <c r="B1057" t="s">
        <v>7364</v>
      </c>
      <c r="C1057" t="s">
        <v>6363</v>
      </c>
      <c r="D1057" t="s">
        <v>3705</v>
      </c>
      <c r="E1057" t="s">
        <v>3393</v>
      </c>
    </row>
    <row r="1058" spans="1:5">
      <c r="A1058" t="s">
        <v>6459</v>
      </c>
      <c r="B1058" t="s">
        <v>5829</v>
      </c>
      <c r="C1058" t="s">
        <v>3798</v>
      </c>
      <c r="D1058" t="s">
        <v>3705</v>
      </c>
      <c r="E1058" t="s">
        <v>3800</v>
      </c>
    </row>
    <row r="1059" spans="1:5">
      <c r="A1059" t="s">
        <v>2629</v>
      </c>
      <c r="B1059" t="s">
        <v>5831</v>
      </c>
      <c r="C1059" t="s">
        <v>3804</v>
      </c>
      <c r="D1059" t="s">
        <v>3705</v>
      </c>
      <c r="E1059" t="s">
        <v>3807</v>
      </c>
    </row>
    <row r="1060" spans="1:5">
      <c r="A1060" t="s">
        <v>556</v>
      </c>
      <c r="B1060" t="s">
        <v>5832</v>
      </c>
      <c r="C1060" t="s">
        <v>3808</v>
      </c>
      <c r="D1060" t="s">
        <v>3705</v>
      </c>
      <c r="E1060" t="s">
        <v>3810</v>
      </c>
    </row>
    <row r="1061" spans="1:5">
      <c r="A1061" t="s">
        <v>6968</v>
      </c>
      <c r="B1061" t="s">
        <v>3465</v>
      </c>
      <c r="C1061" t="s">
        <v>2084</v>
      </c>
      <c r="D1061" t="s">
        <v>3705</v>
      </c>
      <c r="E1061" t="s">
        <v>3811</v>
      </c>
    </row>
    <row r="1062" spans="1:5">
      <c r="A1062" t="s">
        <v>6470</v>
      </c>
      <c r="B1062" t="s">
        <v>643</v>
      </c>
      <c r="C1062" t="s">
        <v>3812</v>
      </c>
      <c r="D1062" t="s">
        <v>3705</v>
      </c>
      <c r="E1062" t="s">
        <v>2704</v>
      </c>
    </row>
    <row r="1063" spans="1:5">
      <c r="A1063" t="s">
        <v>3814</v>
      </c>
      <c r="B1063" t="s">
        <v>1632</v>
      </c>
      <c r="C1063" t="s">
        <v>3030</v>
      </c>
      <c r="D1063" t="s">
        <v>3814</v>
      </c>
    </row>
    <row r="1064" spans="1:5">
      <c r="A1064" t="s">
        <v>1882</v>
      </c>
      <c r="B1064" t="s">
        <v>5833</v>
      </c>
      <c r="C1064" t="s">
        <v>2838</v>
      </c>
      <c r="D1064" t="s">
        <v>3814</v>
      </c>
      <c r="E1064" t="s">
        <v>3151</v>
      </c>
    </row>
    <row r="1065" spans="1:5">
      <c r="A1065" t="s">
        <v>3472</v>
      </c>
      <c r="B1065" t="s">
        <v>5835</v>
      </c>
      <c r="C1065" t="s">
        <v>3815</v>
      </c>
      <c r="D1065" t="s">
        <v>3814</v>
      </c>
      <c r="E1065" t="s">
        <v>2577</v>
      </c>
    </row>
    <row r="1066" spans="1:5">
      <c r="A1066" t="s">
        <v>3689</v>
      </c>
      <c r="B1066" t="s">
        <v>4862</v>
      </c>
      <c r="C1066" t="s">
        <v>3816</v>
      </c>
      <c r="D1066" t="s">
        <v>3814</v>
      </c>
      <c r="E1066" t="s">
        <v>1688</v>
      </c>
    </row>
    <row r="1067" spans="1:5">
      <c r="A1067" t="s">
        <v>4733</v>
      </c>
      <c r="B1067" t="s">
        <v>1290</v>
      </c>
      <c r="C1067" t="s">
        <v>82</v>
      </c>
      <c r="D1067" t="s">
        <v>3814</v>
      </c>
      <c r="E1067" t="s">
        <v>3817</v>
      </c>
    </row>
    <row r="1068" spans="1:5">
      <c r="A1068" t="s">
        <v>3673</v>
      </c>
      <c r="B1068" t="s">
        <v>661</v>
      </c>
      <c r="C1068" t="s">
        <v>3820</v>
      </c>
      <c r="D1068" t="s">
        <v>3814</v>
      </c>
      <c r="E1068" t="s">
        <v>3823</v>
      </c>
    </row>
    <row r="1069" spans="1:5">
      <c r="A1069" t="s">
        <v>6969</v>
      </c>
      <c r="B1069" t="s">
        <v>5836</v>
      </c>
      <c r="C1069" t="s">
        <v>3826</v>
      </c>
      <c r="D1069" t="s">
        <v>3814</v>
      </c>
      <c r="E1069" t="s">
        <v>3828</v>
      </c>
    </row>
    <row r="1070" spans="1:5">
      <c r="A1070" t="s">
        <v>898</v>
      </c>
      <c r="B1070" t="s">
        <v>1185</v>
      </c>
      <c r="C1070" t="s">
        <v>3829</v>
      </c>
      <c r="D1070" t="s">
        <v>3814</v>
      </c>
      <c r="E1070" t="s">
        <v>3833</v>
      </c>
    </row>
    <row r="1071" spans="1:5">
      <c r="A1071" t="s">
        <v>6970</v>
      </c>
      <c r="B1071" t="s">
        <v>5837</v>
      </c>
      <c r="C1071" t="s">
        <v>1457</v>
      </c>
      <c r="D1071" t="s">
        <v>3814</v>
      </c>
      <c r="E1071" t="s">
        <v>3836</v>
      </c>
    </row>
    <row r="1072" spans="1:5">
      <c r="A1072" t="s">
        <v>6971</v>
      </c>
      <c r="B1072" t="s">
        <v>2739</v>
      </c>
      <c r="C1072" t="s">
        <v>3837</v>
      </c>
      <c r="D1072" t="s">
        <v>3814</v>
      </c>
      <c r="E1072" t="s">
        <v>3840</v>
      </c>
    </row>
    <row r="1073" spans="1:5">
      <c r="A1073" t="s">
        <v>6972</v>
      </c>
      <c r="B1073" t="s">
        <v>5838</v>
      </c>
      <c r="C1073" t="s">
        <v>3841</v>
      </c>
      <c r="D1073" t="s">
        <v>3814</v>
      </c>
      <c r="E1073" t="s">
        <v>398</v>
      </c>
    </row>
    <row r="1074" spans="1:5">
      <c r="A1074" t="s">
        <v>2053</v>
      </c>
      <c r="B1074" t="s">
        <v>5840</v>
      </c>
      <c r="C1074" t="s">
        <v>3845</v>
      </c>
      <c r="D1074" t="s">
        <v>3814</v>
      </c>
      <c r="E1074" t="s">
        <v>3848</v>
      </c>
    </row>
    <row r="1075" spans="1:5">
      <c r="A1075" t="s">
        <v>6973</v>
      </c>
      <c r="B1075" t="s">
        <v>5841</v>
      </c>
      <c r="C1075" t="s">
        <v>3849</v>
      </c>
      <c r="D1075" t="s">
        <v>3814</v>
      </c>
      <c r="E1075" t="s">
        <v>3853</v>
      </c>
    </row>
    <row r="1076" spans="1:5">
      <c r="A1076" t="s">
        <v>6975</v>
      </c>
      <c r="B1076" t="s">
        <v>613</v>
      </c>
      <c r="C1076" t="s">
        <v>3856</v>
      </c>
      <c r="D1076" t="s">
        <v>3814</v>
      </c>
      <c r="E1076" t="s">
        <v>3859</v>
      </c>
    </row>
    <row r="1077" spans="1:5">
      <c r="A1077" t="s">
        <v>2250</v>
      </c>
      <c r="B1077" t="s">
        <v>5842</v>
      </c>
      <c r="C1077" t="s">
        <v>3862</v>
      </c>
      <c r="D1077" t="s">
        <v>3814</v>
      </c>
      <c r="E1077" t="s">
        <v>3863</v>
      </c>
    </row>
    <row r="1078" spans="1:5">
      <c r="A1078" t="s">
        <v>2326</v>
      </c>
      <c r="B1078" t="s">
        <v>5843</v>
      </c>
      <c r="C1078" t="s">
        <v>337</v>
      </c>
      <c r="D1078" t="s">
        <v>3814</v>
      </c>
      <c r="E1078" t="s">
        <v>3866</v>
      </c>
    </row>
    <row r="1079" spans="1:5">
      <c r="A1079" t="s">
        <v>4042</v>
      </c>
      <c r="B1079" t="s">
        <v>2078</v>
      </c>
      <c r="C1079" t="s">
        <v>3867</v>
      </c>
      <c r="D1079" t="s">
        <v>3814</v>
      </c>
      <c r="E1079" t="s">
        <v>2110</v>
      </c>
    </row>
    <row r="1080" spans="1:5">
      <c r="A1080" t="s">
        <v>6977</v>
      </c>
      <c r="B1080" t="s">
        <v>3381</v>
      </c>
      <c r="C1080" t="s">
        <v>1963</v>
      </c>
      <c r="D1080" t="s">
        <v>3814</v>
      </c>
      <c r="E1080" t="s">
        <v>3868</v>
      </c>
    </row>
    <row r="1081" spans="1:5">
      <c r="A1081" t="s">
        <v>5032</v>
      </c>
      <c r="B1081" t="s">
        <v>7050</v>
      </c>
      <c r="C1081" t="s">
        <v>5791</v>
      </c>
      <c r="D1081" t="s">
        <v>3814</v>
      </c>
      <c r="E1081" t="s">
        <v>1488</v>
      </c>
    </row>
    <row r="1082" spans="1:5">
      <c r="A1082" t="s">
        <v>3974</v>
      </c>
      <c r="B1082" t="s">
        <v>2632</v>
      </c>
      <c r="C1082" t="s">
        <v>1254</v>
      </c>
      <c r="D1082" t="s">
        <v>3814</v>
      </c>
      <c r="E1082" t="s">
        <v>1966</v>
      </c>
    </row>
    <row r="1083" spans="1:5">
      <c r="A1083" t="s">
        <v>680</v>
      </c>
      <c r="B1083" t="s">
        <v>5844</v>
      </c>
      <c r="C1083" t="s">
        <v>3624</v>
      </c>
      <c r="D1083" t="s">
        <v>3814</v>
      </c>
      <c r="E1083" t="s">
        <v>3870</v>
      </c>
    </row>
    <row r="1084" spans="1:5">
      <c r="A1084" t="s">
        <v>37</v>
      </c>
      <c r="B1084" t="s">
        <v>85</v>
      </c>
      <c r="C1084" t="s">
        <v>2470</v>
      </c>
      <c r="D1084" t="s">
        <v>3814</v>
      </c>
      <c r="E1084" t="s">
        <v>1792</v>
      </c>
    </row>
    <row r="1085" spans="1:5">
      <c r="A1085" t="s">
        <v>6497</v>
      </c>
      <c r="B1085" t="s">
        <v>4928</v>
      </c>
      <c r="C1085" t="s">
        <v>740</v>
      </c>
      <c r="D1085" t="s">
        <v>3814</v>
      </c>
      <c r="E1085" t="s">
        <v>3873</v>
      </c>
    </row>
    <row r="1086" spans="1:5">
      <c r="A1086" t="s">
        <v>6978</v>
      </c>
      <c r="B1086" t="s">
        <v>5845</v>
      </c>
      <c r="C1086" t="s">
        <v>2076</v>
      </c>
      <c r="D1086" t="s">
        <v>3814</v>
      </c>
      <c r="E1086" t="s">
        <v>3876</v>
      </c>
    </row>
    <row r="1087" spans="1:5">
      <c r="A1087" t="s">
        <v>4264</v>
      </c>
      <c r="B1087" t="s">
        <v>5846</v>
      </c>
      <c r="C1087" t="s">
        <v>939</v>
      </c>
      <c r="D1087" t="s">
        <v>3814</v>
      </c>
      <c r="E1087" t="s">
        <v>3878</v>
      </c>
    </row>
    <row r="1088" spans="1:5">
      <c r="A1088" t="s">
        <v>6979</v>
      </c>
      <c r="B1088" t="s">
        <v>5847</v>
      </c>
      <c r="C1088" t="s">
        <v>3879</v>
      </c>
      <c r="D1088" t="s">
        <v>3814</v>
      </c>
      <c r="E1088" t="s">
        <v>3880</v>
      </c>
    </row>
    <row r="1089" spans="1:5">
      <c r="A1089" t="s">
        <v>6980</v>
      </c>
      <c r="B1089" t="s">
        <v>2586</v>
      </c>
      <c r="C1089" t="s">
        <v>3881</v>
      </c>
      <c r="D1089" t="s">
        <v>3814</v>
      </c>
      <c r="E1089" t="s">
        <v>3882</v>
      </c>
    </row>
    <row r="1090" spans="1:5">
      <c r="A1090" t="s">
        <v>3508</v>
      </c>
      <c r="B1090" t="s">
        <v>5848</v>
      </c>
      <c r="C1090" t="s">
        <v>3884</v>
      </c>
      <c r="D1090" t="s">
        <v>3814</v>
      </c>
      <c r="E1090" t="s">
        <v>2273</v>
      </c>
    </row>
    <row r="1091" spans="1:5">
      <c r="A1091" t="s">
        <v>6981</v>
      </c>
      <c r="B1091" t="s">
        <v>5849</v>
      </c>
      <c r="C1091" t="s">
        <v>3885</v>
      </c>
      <c r="D1091" t="s">
        <v>3814</v>
      </c>
      <c r="E1091" t="s">
        <v>3889</v>
      </c>
    </row>
    <row r="1092" spans="1:5">
      <c r="A1092" t="s">
        <v>1845</v>
      </c>
      <c r="B1092" t="s">
        <v>808</v>
      </c>
      <c r="C1092" t="s">
        <v>3890</v>
      </c>
      <c r="D1092" t="s">
        <v>3814</v>
      </c>
      <c r="E1092" t="s">
        <v>3891</v>
      </c>
    </row>
    <row r="1093" spans="1:5">
      <c r="A1093" t="s">
        <v>3895</v>
      </c>
      <c r="B1093" t="s">
        <v>7281</v>
      </c>
      <c r="C1093" t="s">
        <v>5810</v>
      </c>
      <c r="D1093" t="s">
        <v>3895</v>
      </c>
    </row>
    <row r="1094" spans="1:5">
      <c r="A1094" t="s">
        <v>3356</v>
      </c>
      <c r="B1094" t="s">
        <v>658</v>
      </c>
      <c r="C1094" t="s">
        <v>3893</v>
      </c>
      <c r="D1094" t="s">
        <v>3895</v>
      </c>
      <c r="E1094" t="s">
        <v>3897</v>
      </c>
    </row>
    <row r="1095" spans="1:5">
      <c r="A1095" t="s">
        <v>6982</v>
      </c>
      <c r="B1095" t="s">
        <v>5850</v>
      </c>
      <c r="C1095" t="s">
        <v>1821</v>
      </c>
      <c r="D1095" t="s">
        <v>3895</v>
      </c>
      <c r="E1095" t="s">
        <v>3898</v>
      </c>
    </row>
    <row r="1096" spans="1:5">
      <c r="A1096" t="s">
        <v>5944</v>
      </c>
      <c r="B1096" t="s">
        <v>3060</v>
      </c>
      <c r="C1096" t="s">
        <v>3901</v>
      </c>
      <c r="D1096" t="s">
        <v>3895</v>
      </c>
      <c r="E1096" t="s">
        <v>1851</v>
      </c>
    </row>
    <row r="1097" spans="1:5">
      <c r="A1097" t="s">
        <v>131</v>
      </c>
      <c r="B1097" t="s">
        <v>5852</v>
      </c>
      <c r="C1097" t="s">
        <v>933</v>
      </c>
      <c r="D1097" t="s">
        <v>3895</v>
      </c>
      <c r="E1097" t="s">
        <v>179</v>
      </c>
    </row>
    <row r="1098" spans="1:5">
      <c r="A1098" t="s">
        <v>6983</v>
      </c>
      <c r="B1098" t="s">
        <v>5853</v>
      </c>
      <c r="C1098" t="s">
        <v>215</v>
      </c>
      <c r="D1098" t="s">
        <v>3895</v>
      </c>
      <c r="E1098" t="s">
        <v>3143</v>
      </c>
    </row>
    <row r="1099" spans="1:5">
      <c r="A1099" t="s">
        <v>6984</v>
      </c>
      <c r="B1099" t="s">
        <v>5854</v>
      </c>
      <c r="C1099" t="s">
        <v>3902</v>
      </c>
      <c r="D1099" t="s">
        <v>3895</v>
      </c>
      <c r="E1099" t="s">
        <v>3904</v>
      </c>
    </row>
    <row r="1100" spans="1:5">
      <c r="A1100" t="s">
        <v>6985</v>
      </c>
      <c r="B1100" t="s">
        <v>2443</v>
      </c>
      <c r="C1100" t="s">
        <v>3908</v>
      </c>
      <c r="D1100" t="s">
        <v>3895</v>
      </c>
      <c r="E1100" t="s">
        <v>798</v>
      </c>
    </row>
    <row r="1101" spans="1:5">
      <c r="A1101" t="s">
        <v>1498</v>
      </c>
      <c r="B1101" t="s">
        <v>395</v>
      </c>
      <c r="C1101" t="s">
        <v>3909</v>
      </c>
      <c r="D1101" t="s">
        <v>3895</v>
      </c>
      <c r="E1101" t="s">
        <v>1924</v>
      </c>
    </row>
    <row r="1102" spans="1:5">
      <c r="A1102" t="s">
        <v>6986</v>
      </c>
      <c r="B1102" t="s">
        <v>4820</v>
      </c>
      <c r="C1102" t="s">
        <v>3911</v>
      </c>
      <c r="D1102" t="s">
        <v>3895</v>
      </c>
      <c r="E1102" t="s">
        <v>3913</v>
      </c>
    </row>
    <row r="1103" spans="1:5">
      <c r="A1103" t="s">
        <v>3201</v>
      </c>
      <c r="B1103" t="s">
        <v>5856</v>
      </c>
      <c r="C1103" t="s">
        <v>3915</v>
      </c>
      <c r="D1103" t="s">
        <v>3895</v>
      </c>
      <c r="E1103" t="s">
        <v>3918</v>
      </c>
    </row>
    <row r="1104" spans="1:5">
      <c r="A1104" t="s">
        <v>6987</v>
      </c>
      <c r="B1104" t="s">
        <v>5857</v>
      </c>
      <c r="C1104" t="s">
        <v>343</v>
      </c>
      <c r="D1104" t="s">
        <v>3895</v>
      </c>
      <c r="E1104" t="s">
        <v>3923</v>
      </c>
    </row>
    <row r="1105" spans="1:5">
      <c r="A1105" t="s">
        <v>6988</v>
      </c>
      <c r="B1105" t="s">
        <v>5859</v>
      </c>
      <c r="C1105" t="s">
        <v>1437</v>
      </c>
      <c r="D1105" t="s">
        <v>3895</v>
      </c>
      <c r="E1105" t="s">
        <v>3927</v>
      </c>
    </row>
    <row r="1106" spans="1:5">
      <c r="A1106" t="s">
        <v>6989</v>
      </c>
      <c r="B1106" t="s">
        <v>2104</v>
      </c>
      <c r="C1106" t="s">
        <v>3072</v>
      </c>
      <c r="D1106" t="s">
        <v>3895</v>
      </c>
      <c r="E1106" t="s">
        <v>193</v>
      </c>
    </row>
    <row r="1107" spans="1:5">
      <c r="A1107" t="s">
        <v>5743</v>
      </c>
      <c r="B1107" t="s">
        <v>319</v>
      </c>
      <c r="C1107" t="s">
        <v>3928</v>
      </c>
      <c r="D1107" t="s">
        <v>3895</v>
      </c>
      <c r="E1107" t="s">
        <v>1286</v>
      </c>
    </row>
    <row r="1108" spans="1:5">
      <c r="A1108" t="s">
        <v>6991</v>
      </c>
      <c r="B1108" t="s">
        <v>5860</v>
      </c>
      <c r="C1108" t="s">
        <v>3929</v>
      </c>
      <c r="D1108" t="s">
        <v>3895</v>
      </c>
      <c r="E1108" t="s">
        <v>62</v>
      </c>
    </row>
    <row r="1109" spans="1:5">
      <c r="A1109" t="s">
        <v>4716</v>
      </c>
      <c r="B1109" t="s">
        <v>5861</v>
      </c>
      <c r="C1109" t="s">
        <v>3931</v>
      </c>
      <c r="D1109" t="s">
        <v>3895</v>
      </c>
      <c r="E1109" t="s">
        <v>3936</v>
      </c>
    </row>
    <row r="1110" spans="1:5">
      <c r="A1110" t="s">
        <v>6993</v>
      </c>
      <c r="B1110" t="s">
        <v>5862</v>
      </c>
      <c r="C1110" t="s">
        <v>3937</v>
      </c>
      <c r="D1110" t="s">
        <v>3895</v>
      </c>
      <c r="E1110" t="s">
        <v>3932</v>
      </c>
    </row>
    <row r="1111" spans="1:5">
      <c r="A1111" t="s">
        <v>4436</v>
      </c>
      <c r="B1111" t="s">
        <v>5863</v>
      </c>
      <c r="C1111" t="s">
        <v>3939</v>
      </c>
      <c r="D1111" t="s">
        <v>3895</v>
      </c>
      <c r="E1111" t="s">
        <v>2855</v>
      </c>
    </row>
    <row r="1112" spans="1:5">
      <c r="A1112" t="s">
        <v>6995</v>
      </c>
      <c r="B1112" t="s">
        <v>3542</v>
      </c>
      <c r="C1112" t="s">
        <v>3940</v>
      </c>
      <c r="D1112" t="s">
        <v>3895</v>
      </c>
      <c r="E1112" t="s">
        <v>3941</v>
      </c>
    </row>
    <row r="1113" spans="1:5">
      <c r="A1113" t="s">
        <v>3943</v>
      </c>
      <c r="B1113" t="s">
        <v>5095</v>
      </c>
      <c r="C1113" t="s">
        <v>6265</v>
      </c>
      <c r="D1113" t="s">
        <v>3943</v>
      </c>
    </row>
    <row r="1114" spans="1:5">
      <c r="A1114" t="s">
        <v>4530</v>
      </c>
      <c r="B1114" t="s">
        <v>2643</v>
      </c>
      <c r="C1114" t="s">
        <v>3942</v>
      </c>
      <c r="D1114" t="s">
        <v>3943</v>
      </c>
      <c r="E1114" t="s">
        <v>3945</v>
      </c>
    </row>
    <row r="1115" spans="1:5">
      <c r="A1115" t="s">
        <v>6997</v>
      </c>
      <c r="B1115" t="s">
        <v>5866</v>
      </c>
      <c r="C1115" t="s">
        <v>2472</v>
      </c>
      <c r="D1115" t="s">
        <v>3943</v>
      </c>
      <c r="E1115" t="s">
        <v>3946</v>
      </c>
    </row>
    <row r="1116" spans="1:5">
      <c r="A1116" t="s">
        <v>6998</v>
      </c>
      <c r="B1116" t="s">
        <v>5867</v>
      </c>
      <c r="C1116" t="s">
        <v>3948</v>
      </c>
      <c r="D1116" t="s">
        <v>3943</v>
      </c>
      <c r="E1116" t="s">
        <v>3950</v>
      </c>
    </row>
    <row r="1117" spans="1:5">
      <c r="A1117" t="s">
        <v>6999</v>
      </c>
      <c r="B1117" t="s">
        <v>5868</v>
      </c>
      <c r="C1117" t="s">
        <v>3952</v>
      </c>
      <c r="D1117" t="s">
        <v>3943</v>
      </c>
      <c r="E1117" t="s">
        <v>3954</v>
      </c>
    </row>
    <row r="1118" spans="1:5">
      <c r="A1118" t="s">
        <v>7000</v>
      </c>
      <c r="B1118" t="s">
        <v>5869</v>
      </c>
      <c r="C1118" t="s">
        <v>3956</v>
      </c>
      <c r="D1118" t="s">
        <v>3943</v>
      </c>
      <c r="E1118" t="s">
        <v>1478</v>
      </c>
    </row>
    <row r="1119" spans="1:5">
      <c r="A1119" t="s">
        <v>6683</v>
      </c>
      <c r="B1119" t="s">
        <v>2061</v>
      </c>
      <c r="C1119" t="s">
        <v>517</v>
      </c>
      <c r="D1119" t="s">
        <v>3943</v>
      </c>
      <c r="E1119" t="s">
        <v>3746</v>
      </c>
    </row>
    <row r="1120" spans="1:5">
      <c r="A1120" t="s">
        <v>7001</v>
      </c>
      <c r="B1120" t="s">
        <v>5871</v>
      </c>
      <c r="C1120" t="s">
        <v>589</v>
      </c>
      <c r="D1120" t="s">
        <v>3943</v>
      </c>
      <c r="E1120" t="s">
        <v>3088</v>
      </c>
    </row>
    <row r="1121" spans="1:5">
      <c r="A1121" t="s">
        <v>181</v>
      </c>
      <c r="B1121" t="s">
        <v>418</v>
      </c>
      <c r="C1121" t="s">
        <v>2825</v>
      </c>
      <c r="D1121" t="s">
        <v>3943</v>
      </c>
      <c r="E1121" t="s">
        <v>3957</v>
      </c>
    </row>
    <row r="1122" spans="1:5">
      <c r="A1122" t="s">
        <v>4056</v>
      </c>
      <c r="B1122" t="s">
        <v>5872</v>
      </c>
      <c r="C1122" t="s">
        <v>3960</v>
      </c>
      <c r="D1122" t="s">
        <v>3943</v>
      </c>
      <c r="E1122" t="s">
        <v>29</v>
      </c>
    </row>
    <row r="1123" spans="1:5">
      <c r="A1123" t="s">
        <v>7002</v>
      </c>
      <c r="B1123" t="s">
        <v>1612</v>
      </c>
      <c r="C1123" t="s">
        <v>935</v>
      </c>
      <c r="D1123" t="s">
        <v>3943</v>
      </c>
      <c r="E1123" t="s">
        <v>3962</v>
      </c>
    </row>
    <row r="1124" spans="1:5">
      <c r="A1124" t="s">
        <v>7003</v>
      </c>
      <c r="B1124" t="s">
        <v>5873</v>
      </c>
      <c r="C1124" t="s">
        <v>3628</v>
      </c>
      <c r="D1124" t="s">
        <v>3943</v>
      </c>
      <c r="E1124" t="s">
        <v>3963</v>
      </c>
    </row>
    <row r="1125" spans="1:5">
      <c r="A1125" t="s">
        <v>7004</v>
      </c>
      <c r="B1125" t="s">
        <v>5876</v>
      </c>
      <c r="C1125" t="s">
        <v>3773</v>
      </c>
      <c r="D1125" t="s">
        <v>3943</v>
      </c>
      <c r="E1125" t="s">
        <v>3966</v>
      </c>
    </row>
    <row r="1126" spans="1:5">
      <c r="A1126" t="s">
        <v>617</v>
      </c>
      <c r="B1126" t="s">
        <v>417</v>
      </c>
      <c r="C1126" t="s">
        <v>3803</v>
      </c>
      <c r="D1126" t="s">
        <v>3943</v>
      </c>
      <c r="E1126" t="s">
        <v>3967</v>
      </c>
    </row>
    <row r="1127" spans="1:5">
      <c r="A1127" t="s">
        <v>7005</v>
      </c>
      <c r="B1127" t="s">
        <v>4808</v>
      </c>
      <c r="C1127" t="s">
        <v>2334</v>
      </c>
      <c r="D1127" t="s">
        <v>3943</v>
      </c>
      <c r="E1127" t="s">
        <v>317</v>
      </c>
    </row>
    <row r="1128" spans="1:5">
      <c r="A1128" t="s">
        <v>7006</v>
      </c>
      <c r="B1128" t="s">
        <v>5878</v>
      </c>
      <c r="C1128" t="s">
        <v>3971</v>
      </c>
      <c r="D1128" t="s">
        <v>3943</v>
      </c>
      <c r="E1128" t="s">
        <v>55</v>
      </c>
    </row>
    <row r="1129" spans="1:5">
      <c r="A1129" t="s">
        <v>7007</v>
      </c>
      <c r="B1129" t="s">
        <v>5880</v>
      </c>
      <c r="C1129" t="s">
        <v>689</v>
      </c>
      <c r="D1129" t="s">
        <v>3943</v>
      </c>
      <c r="E1129" t="s">
        <v>3972</v>
      </c>
    </row>
    <row r="1130" spans="1:5">
      <c r="A1130" t="s">
        <v>2120</v>
      </c>
      <c r="B1130" t="s">
        <v>5881</v>
      </c>
      <c r="C1130" t="s">
        <v>3976</v>
      </c>
      <c r="D1130" t="s">
        <v>3943</v>
      </c>
      <c r="E1130" t="s">
        <v>3978</v>
      </c>
    </row>
    <row r="1131" spans="1:5">
      <c r="A1131" t="s">
        <v>7008</v>
      </c>
      <c r="B1131" t="s">
        <v>1256</v>
      </c>
      <c r="C1131" t="s">
        <v>1653</v>
      </c>
      <c r="D1131" t="s">
        <v>3943</v>
      </c>
      <c r="E1131" t="s">
        <v>1131</v>
      </c>
    </row>
    <row r="1132" spans="1:5">
      <c r="A1132" t="s">
        <v>7009</v>
      </c>
      <c r="B1132" t="s">
        <v>5155</v>
      </c>
      <c r="C1132" t="s">
        <v>3458</v>
      </c>
      <c r="D1132" t="s">
        <v>3943</v>
      </c>
      <c r="E1132" t="s">
        <v>3846</v>
      </c>
    </row>
    <row r="1133" spans="1:5">
      <c r="A1133" t="s">
        <v>7010</v>
      </c>
      <c r="B1133" t="s">
        <v>5883</v>
      </c>
      <c r="C1133" t="s">
        <v>3979</v>
      </c>
      <c r="D1133" t="s">
        <v>3943</v>
      </c>
      <c r="E1133" t="s">
        <v>3981</v>
      </c>
    </row>
    <row r="1134" spans="1:5">
      <c r="A1134" t="s">
        <v>601</v>
      </c>
      <c r="B1134" t="s">
        <v>5885</v>
      </c>
      <c r="C1134" t="s">
        <v>3983</v>
      </c>
      <c r="D1134" t="s">
        <v>3943</v>
      </c>
      <c r="E1134" t="s">
        <v>3985</v>
      </c>
    </row>
    <row r="1135" spans="1:5">
      <c r="A1135" t="s">
        <v>7011</v>
      </c>
      <c r="B1135" t="s">
        <v>3711</v>
      </c>
      <c r="C1135" t="s">
        <v>44</v>
      </c>
      <c r="D1135" t="s">
        <v>3943</v>
      </c>
      <c r="E1135" t="s">
        <v>1245</v>
      </c>
    </row>
    <row r="1136" spans="1:5">
      <c r="A1136" t="s">
        <v>5928</v>
      </c>
      <c r="B1136" t="s">
        <v>5887</v>
      </c>
      <c r="C1136" t="s">
        <v>1716</v>
      </c>
      <c r="D1136" t="s">
        <v>3943</v>
      </c>
      <c r="E1136" t="s">
        <v>620</v>
      </c>
    </row>
    <row r="1137" spans="1:5">
      <c r="A1137" t="s">
        <v>7013</v>
      </c>
      <c r="B1137" t="s">
        <v>2688</v>
      </c>
      <c r="C1137" t="s">
        <v>3986</v>
      </c>
      <c r="D1137" t="s">
        <v>3943</v>
      </c>
      <c r="E1137" t="s">
        <v>709</v>
      </c>
    </row>
    <row r="1138" spans="1:5">
      <c r="A1138" t="s">
        <v>5547</v>
      </c>
      <c r="B1138" t="s">
        <v>5029</v>
      </c>
      <c r="C1138" t="s">
        <v>3988</v>
      </c>
      <c r="D1138" t="s">
        <v>3943</v>
      </c>
      <c r="E1138" t="s">
        <v>2524</v>
      </c>
    </row>
    <row r="1139" spans="1:5">
      <c r="A1139" t="s">
        <v>4136</v>
      </c>
      <c r="B1139" t="s">
        <v>386</v>
      </c>
      <c r="C1139" t="s">
        <v>3991</v>
      </c>
      <c r="D1139" t="s">
        <v>3943</v>
      </c>
      <c r="E1139" t="s">
        <v>3993</v>
      </c>
    </row>
    <row r="1140" spans="1:5">
      <c r="A1140" t="s">
        <v>3994</v>
      </c>
      <c r="B1140" t="s">
        <v>2690</v>
      </c>
      <c r="C1140" t="s">
        <v>3264</v>
      </c>
      <c r="D1140" t="s">
        <v>3994</v>
      </c>
    </row>
    <row r="1141" spans="1:5">
      <c r="A1141" t="s">
        <v>1876</v>
      </c>
      <c r="B1141" t="s">
        <v>2067</v>
      </c>
      <c r="C1141" t="s">
        <v>2352</v>
      </c>
      <c r="D1141" t="s">
        <v>3994</v>
      </c>
      <c r="E1141" t="s">
        <v>606</v>
      </c>
    </row>
    <row r="1142" spans="1:5">
      <c r="A1142" t="s">
        <v>1205</v>
      </c>
      <c r="B1142" t="s">
        <v>5889</v>
      </c>
      <c r="C1142" t="s">
        <v>3995</v>
      </c>
      <c r="D1142" t="s">
        <v>3994</v>
      </c>
      <c r="E1142" t="s">
        <v>3997</v>
      </c>
    </row>
    <row r="1143" spans="1:5">
      <c r="A1143" t="s">
        <v>6477</v>
      </c>
      <c r="B1143" t="s">
        <v>1985</v>
      </c>
      <c r="C1143" t="s">
        <v>3998</v>
      </c>
      <c r="D1143" t="s">
        <v>3994</v>
      </c>
      <c r="E1143" t="s">
        <v>4004</v>
      </c>
    </row>
    <row r="1144" spans="1:5">
      <c r="A1144" t="s">
        <v>2922</v>
      </c>
      <c r="B1144" t="s">
        <v>5891</v>
      </c>
      <c r="C1144" t="s">
        <v>4007</v>
      </c>
      <c r="D1144" t="s">
        <v>3994</v>
      </c>
      <c r="E1144" t="s">
        <v>1684</v>
      </c>
    </row>
    <row r="1145" spans="1:5">
      <c r="A1145" t="s">
        <v>5890</v>
      </c>
      <c r="B1145" t="s">
        <v>5892</v>
      </c>
      <c r="C1145" t="s">
        <v>414</v>
      </c>
      <c r="D1145" t="s">
        <v>3994</v>
      </c>
      <c r="E1145" t="s">
        <v>2069</v>
      </c>
    </row>
    <row r="1146" spans="1:5">
      <c r="A1146" t="s">
        <v>4939</v>
      </c>
      <c r="B1146" t="s">
        <v>4317</v>
      </c>
      <c r="C1146" t="s">
        <v>3243</v>
      </c>
      <c r="D1146" t="s">
        <v>3994</v>
      </c>
      <c r="E1146" t="s">
        <v>4008</v>
      </c>
    </row>
    <row r="1147" spans="1:5">
      <c r="A1147" t="s">
        <v>4629</v>
      </c>
      <c r="B1147" t="s">
        <v>5893</v>
      </c>
      <c r="C1147" t="s">
        <v>4010</v>
      </c>
      <c r="D1147" t="s">
        <v>3994</v>
      </c>
      <c r="E1147" t="s">
        <v>1568</v>
      </c>
    </row>
    <row r="1148" spans="1:5">
      <c r="A1148" t="s">
        <v>7015</v>
      </c>
      <c r="B1148" t="s">
        <v>5894</v>
      </c>
      <c r="C1148" t="s">
        <v>1050</v>
      </c>
      <c r="D1148" t="s">
        <v>3994</v>
      </c>
      <c r="E1148" t="s">
        <v>1722</v>
      </c>
    </row>
    <row r="1149" spans="1:5">
      <c r="A1149" t="s">
        <v>140</v>
      </c>
      <c r="B1149" t="s">
        <v>5895</v>
      </c>
      <c r="C1149" t="s">
        <v>70</v>
      </c>
      <c r="D1149" t="s">
        <v>3994</v>
      </c>
      <c r="E1149" t="s">
        <v>2527</v>
      </c>
    </row>
    <row r="1150" spans="1:5">
      <c r="A1150" t="s">
        <v>5295</v>
      </c>
      <c r="B1150" t="s">
        <v>5897</v>
      </c>
      <c r="C1150" t="s">
        <v>1306</v>
      </c>
      <c r="D1150" t="s">
        <v>3994</v>
      </c>
      <c r="E1150" t="s">
        <v>685</v>
      </c>
    </row>
    <row r="1151" spans="1:5">
      <c r="A1151" t="s">
        <v>3247</v>
      </c>
      <c r="B1151" t="s">
        <v>5898</v>
      </c>
      <c r="C1151" t="s">
        <v>3253</v>
      </c>
      <c r="D1151" t="s">
        <v>3994</v>
      </c>
      <c r="E1151" t="s">
        <v>4012</v>
      </c>
    </row>
    <row r="1152" spans="1:5">
      <c r="A1152" t="s">
        <v>7017</v>
      </c>
      <c r="B1152" t="s">
        <v>5899</v>
      </c>
      <c r="C1152" t="s">
        <v>2615</v>
      </c>
      <c r="D1152" t="s">
        <v>3994</v>
      </c>
      <c r="E1152" t="s">
        <v>4014</v>
      </c>
    </row>
    <row r="1153" spans="1:5">
      <c r="A1153" t="s">
        <v>7020</v>
      </c>
      <c r="B1153" t="s">
        <v>5900</v>
      </c>
      <c r="C1153" t="s">
        <v>4015</v>
      </c>
      <c r="D1153" t="s">
        <v>3994</v>
      </c>
      <c r="E1153" t="s">
        <v>4017</v>
      </c>
    </row>
    <row r="1154" spans="1:5">
      <c r="A1154" t="s">
        <v>7023</v>
      </c>
      <c r="B1154" t="s">
        <v>5901</v>
      </c>
      <c r="C1154" t="s">
        <v>4018</v>
      </c>
      <c r="D1154" t="s">
        <v>3994</v>
      </c>
      <c r="E1154" t="s">
        <v>4021</v>
      </c>
    </row>
    <row r="1155" spans="1:5">
      <c r="A1155" t="s">
        <v>7025</v>
      </c>
      <c r="B1155" t="s">
        <v>1375</v>
      </c>
      <c r="C1155" t="s">
        <v>3195</v>
      </c>
      <c r="D1155" t="s">
        <v>3994</v>
      </c>
      <c r="E1155" t="s">
        <v>3174</v>
      </c>
    </row>
    <row r="1156" spans="1:5">
      <c r="A1156" t="s">
        <v>3330</v>
      </c>
      <c r="B1156" t="s">
        <v>5902</v>
      </c>
      <c r="C1156" t="s">
        <v>4022</v>
      </c>
      <c r="D1156" t="s">
        <v>3994</v>
      </c>
      <c r="E1156" t="s">
        <v>4023</v>
      </c>
    </row>
    <row r="1157" spans="1:5">
      <c r="A1157" t="s">
        <v>7014</v>
      </c>
      <c r="B1157" t="s">
        <v>3346</v>
      </c>
      <c r="C1157" t="s">
        <v>2619</v>
      </c>
      <c r="D1157" t="s">
        <v>3994</v>
      </c>
      <c r="E1157" t="s">
        <v>4024</v>
      </c>
    </row>
    <row r="1158" spans="1:5">
      <c r="A1158" t="s">
        <v>3844</v>
      </c>
      <c r="B1158" t="s">
        <v>2308</v>
      </c>
      <c r="C1158" t="s">
        <v>2803</v>
      </c>
      <c r="D1158" t="s">
        <v>3994</v>
      </c>
      <c r="E1158" t="s">
        <v>4027</v>
      </c>
    </row>
    <row r="1159" spans="1:5">
      <c r="A1159" t="s">
        <v>7026</v>
      </c>
      <c r="B1159" t="s">
        <v>5903</v>
      </c>
      <c r="C1159" t="s">
        <v>2054</v>
      </c>
      <c r="D1159" t="s">
        <v>3994</v>
      </c>
      <c r="E1159" t="s">
        <v>4028</v>
      </c>
    </row>
    <row r="1160" spans="1:5">
      <c r="A1160" t="s">
        <v>2043</v>
      </c>
      <c r="B1160" t="s">
        <v>5905</v>
      </c>
      <c r="C1160" t="s">
        <v>2765</v>
      </c>
      <c r="D1160" t="s">
        <v>3994</v>
      </c>
      <c r="E1160" t="s">
        <v>4029</v>
      </c>
    </row>
    <row r="1161" spans="1:5">
      <c r="A1161" t="s">
        <v>7027</v>
      </c>
      <c r="B1161" t="s">
        <v>4788</v>
      </c>
      <c r="C1161" t="s">
        <v>4031</v>
      </c>
      <c r="D1161" t="s">
        <v>3994</v>
      </c>
      <c r="E1161" t="s">
        <v>4035</v>
      </c>
    </row>
    <row r="1162" spans="1:5">
      <c r="A1162" t="s">
        <v>7028</v>
      </c>
      <c r="B1162" t="s">
        <v>5290</v>
      </c>
      <c r="C1162" t="s">
        <v>4037</v>
      </c>
      <c r="D1162" t="s">
        <v>3994</v>
      </c>
      <c r="E1162" t="s">
        <v>2285</v>
      </c>
    </row>
    <row r="1163" spans="1:5">
      <c r="A1163" t="s">
        <v>114</v>
      </c>
      <c r="B1163" t="s">
        <v>5906</v>
      </c>
      <c r="C1163" t="s">
        <v>4041</v>
      </c>
      <c r="D1163" t="s">
        <v>3994</v>
      </c>
      <c r="E1163" t="s">
        <v>4044</v>
      </c>
    </row>
    <row r="1164" spans="1:5">
      <c r="A1164" t="s">
        <v>6034</v>
      </c>
      <c r="B1164" t="s">
        <v>5907</v>
      </c>
      <c r="C1164" t="s">
        <v>4047</v>
      </c>
      <c r="D1164" t="s">
        <v>3994</v>
      </c>
      <c r="E1164" t="s">
        <v>4050</v>
      </c>
    </row>
    <row r="1165" spans="1:5">
      <c r="A1165" t="s">
        <v>4606</v>
      </c>
      <c r="B1165" t="s">
        <v>3832</v>
      </c>
      <c r="C1165" t="s">
        <v>4052</v>
      </c>
      <c r="D1165" t="s">
        <v>3994</v>
      </c>
      <c r="E1165" t="s">
        <v>4055</v>
      </c>
    </row>
    <row r="1166" spans="1:5">
      <c r="A1166" t="s">
        <v>7022</v>
      </c>
      <c r="B1166" t="s">
        <v>5909</v>
      </c>
      <c r="C1166" t="s">
        <v>4057</v>
      </c>
      <c r="D1166" t="s">
        <v>3994</v>
      </c>
      <c r="E1166" t="s">
        <v>4058</v>
      </c>
    </row>
    <row r="1167" spans="1:5">
      <c r="A1167" t="s">
        <v>4522</v>
      </c>
      <c r="B1167" t="s">
        <v>5910</v>
      </c>
      <c r="C1167" t="s">
        <v>2992</v>
      </c>
      <c r="D1167" t="s">
        <v>3994</v>
      </c>
      <c r="E1167" t="s">
        <v>4059</v>
      </c>
    </row>
    <row r="1168" spans="1:5">
      <c r="A1168" t="s">
        <v>7029</v>
      </c>
      <c r="B1168" t="s">
        <v>5913</v>
      </c>
      <c r="C1168" t="s">
        <v>180</v>
      </c>
      <c r="D1168" t="s">
        <v>3994</v>
      </c>
      <c r="E1168" t="s">
        <v>4060</v>
      </c>
    </row>
    <row r="1169" spans="1:5">
      <c r="A1169" t="s">
        <v>7030</v>
      </c>
      <c r="B1169" t="s">
        <v>5914</v>
      </c>
      <c r="C1169" t="s">
        <v>3074</v>
      </c>
      <c r="D1169" t="s">
        <v>3994</v>
      </c>
      <c r="E1169" t="s">
        <v>4061</v>
      </c>
    </row>
    <row r="1170" spans="1:5">
      <c r="A1170" t="s">
        <v>7032</v>
      </c>
      <c r="B1170" t="s">
        <v>1529</v>
      </c>
      <c r="C1170" t="s">
        <v>2447</v>
      </c>
      <c r="D1170" t="s">
        <v>3994</v>
      </c>
      <c r="E1170" t="s">
        <v>4062</v>
      </c>
    </row>
    <row r="1171" spans="1:5">
      <c r="A1171" t="s">
        <v>1957</v>
      </c>
      <c r="B1171" t="s">
        <v>5915</v>
      </c>
      <c r="C1171" t="s">
        <v>4063</v>
      </c>
      <c r="D1171" t="s">
        <v>3994</v>
      </c>
      <c r="E1171" t="s">
        <v>2448</v>
      </c>
    </row>
    <row r="1172" spans="1:5">
      <c r="A1172" t="s">
        <v>3499</v>
      </c>
      <c r="B1172" t="s">
        <v>5916</v>
      </c>
      <c r="C1172" t="s">
        <v>4065</v>
      </c>
      <c r="D1172" t="s">
        <v>3994</v>
      </c>
      <c r="E1172" t="s">
        <v>3916</v>
      </c>
    </row>
    <row r="1173" spans="1:5">
      <c r="A1173" t="s">
        <v>6202</v>
      </c>
      <c r="B1173" t="s">
        <v>5917</v>
      </c>
      <c r="C1173" t="s">
        <v>4066</v>
      </c>
      <c r="D1173" t="s">
        <v>3994</v>
      </c>
      <c r="E1173" t="s">
        <v>4067</v>
      </c>
    </row>
    <row r="1174" spans="1:5">
      <c r="A1174" t="s">
        <v>6207</v>
      </c>
      <c r="B1174" t="s">
        <v>5918</v>
      </c>
      <c r="C1174" t="s">
        <v>2996</v>
      </c>
      <c r="D1174" t="s">
        <v>3994</v>
      </c>
      <c r="E1174" t="s">
        <v>4069</v>
      </c>
    </row>
    <row r="1175" spans="1:5">
      <c r="A1175" t="s">
        <v>7033</v>
      </c>
      <c r="B1175" t="s">
        <v>5920</v>
      </c>
      <c r="C1175" t="s">
        <v>3744</v>
      </c>
      <c r="D1175" t="s">
        <v>3994</v>
      </c>
      <c r="E1175" t="s">
        <v>4070</v>
      </c>
    </row>
    <row r="1176" spans="1:5">
      <c r="A1176" t="s">
        <v>7034</v>
      </c>
      <c r="B1176" t="s">
        <v>5886</v>
      </c>
      <c r="C1176" t="s">
        <v>4074</v>
      </c>
      <c r="D1176" t="s">
        <v>3994</v>
      </c>
      <c r="E1176" t="s">
        <v>4076</v>
      </c>
    </row>
    <row r="1177" spans="1:5">
      <c r="A1177" t="s">
        <v>7035</v>
      </c>
      <c r="B1177" t="s">
        <v>5921</v>
      </c>
      <c r="C1177" t="s">
        <v>1263</v>
      </c>
      <c r="D1177" t="s">
        <v>3994</v>
      </c>
      <c r="E1177" t="s">
        <v>4078</v>
      </c>
    </row>
    <row r="1178" spans="1:5">
      <c r="A1178" t="s">
        <v>3372</v>
      </c>
      <c r="B1178" t="s">
        <v>1020</v>
      </c>
      <c r="C1178" t="s">
        <v>4079</v>
      </c>
      <c r="D1178" t="s">
        <v>3994</v>
      </c>
      <c r="E1178" t="s">
        <v>3164</v>
      </c>
    </row>
    <row r="1179" spans="1:5">
      <c r="A1179" t="s">
        <v>5728</v>
      </c>
      <c r="B1179" t="s">
        <v>5924</v>
      </c>
      <c r="C1179" t="s">
        <v>4080</v>
      </c>
      <c r="D1179" t="s">
        <v>3994</v>
      </c>
      <c r="E1179" t="s">
        <v>122</v>
      </c>
    </row>
    <row r="1180" spans="1:5">
      <c r="A1180" t="s">
        <v>4578</v>
      </c>
      <c r="B1180" t="s">
        <v>4953</v>
      </c>
      <c r="C1180" t="s">
        <v>1449</v>
      </c>
      <c r="D1180" t="s">
        <v>3994</v>
      </c>
      <c r="E1180" t="s">
        <v>1771</v>
      </c>
    </row>
    <row r="1181" spans="1:5">
      <c r="A1181" t="s">
        <v>256</v>
      </c>
      <c r="B1181" t="s">
        <v>5925</v>
      </c>
      <c r="C1181" t="s">
        <v>4081</v>
      </c>
      <c r="D1181" t="s">
        <v>3994</v>
      </c>
      <c r="E1181" t="s">
        <v>1362</v>
      </c>
    </row>
    <row r="1182" spans="1:5">
      <c r="A1182" t="s">
        <v>7036</v>
      </c>
      <c r="B1182" t="s">
        <v>5926</v>
      </c>
      <c r="C1182" t="s">
        <v>4084</v>
      </c>
      <c r="D1182" t="s">
        <v>3994</v>
      </c>
      <c r="E1182" t="s">
        <v>1076</v>
      </c>
    </row>
    <row r="1183" spans="1:5">
      <c r="A1183" t="s">
        <v>7037</v>
      </c>
      <c r="B1183" t="s">
        <v>5927</v>
      </c>
      <c r="C1183" t="s">
        <v>4085</v>
      </c>
      <c r="D1183" t="s">
        <v>3994</v>
      </c>
      <c r="E1183" t="s">
        <v>223</v>
      </c>
    </row>
    <row r="1184" spans="1:5">
      <c r="A1184" t="s">
        <v>177</v>
      </c>
      <c r="B1184" t="s">
        <v>7365</v>
      </c>
      <c r="C1184" t="s">
        <v>6365</v>
      </c>
      <c r="D1184" t="s">
        <v>177</v>
      </c>
    </row>
    <row r="1185" spans="1:5">
      <c r="A1185" t="s">
        <v>7038</v>
      </c>
      <c r="B1185" t="s">
        <v>5929</v>
      </c>
      <c r="C1185" t="s">
        <v>4086</v>
      </c>
      <c r="D1185" t="s">
        <v>177</v>
      </c>
      <c r="E1185" t="s">
        <v>4088</v>
      </c>
    </row>
    <row r="1186" spans="1:5">
      <c r="A1186" t="s">
        <v>6575</v>
      </c>
      <c r="B1186" t="s">
        <v>5930</v>
      </c>
      <c r="C1186" t="s">
        <v>4089</v>
      </c>
      <c r="D1186" t="s">
        <v>177</v>
      </c>
      <c r="E1186" t="s">
        <v>1754</v>
      </c>
    </row>
    <row r="1187" spans="1:5">
      <c r="A1187" t="s">
        <v>5956</v>
      </c>
      <c r="B1187" t="s">
        <v>5931</v>
      </c>
      <c r="C1187" t="s">
        <v>4092</v>
      </c>
      <c r="D1187" t="s">
        <v>177</v>
      </c>
      <c r="E1187" t="s">
        <v>3855</v>
      </c>
    </row>
    <row r="1188" spans="1:5">
      <c r="A1188" t="s">
        <v>3980</v>
      </c>
      <c r="B1188" t="s">
        <v>2551</v>
      </c>
      <c r="C1188" t="s">
        <v>4095</v>
      </c>
      <c r="D1188" t="s">
        <v>177</v>
      </c>
      <c r="E1188" t="s">
        <v>141</v>
      </c>
    </row>
    <row r="1189" spans="1:5">
      <c r="A1189" t="s">
        <v>720</v>
      </c>
      <c r="B1189" t="s">
        <v>5933</v>
      </c>
      <c r="C1189" t="s">
        <v>2809</v>
      </c>
      <c r="D1189" t="s">
        <v>177</v>
      </c>
      <c r="E1189" t="s">
        <v>4096</v>
      </c>
    </row>
    <row r="1190" spans="1:5">
      <c r="A1190" t="s">
        <v>7039</v>
      </c>
      <c r="B1190" t="s">
        <v>5935</v>
      </c>
      <c r="C1190" t="s">
        <v>4099</v>
      </c>
      <c r="D1190" t="s">
        <v>177</v>
      </c>
      <c r="E1190" t="s">
        <v>1387</v>
      </c>
    </row>
    <row r="1191" spans="1:5">
      <c r="A1191" t="s">
        <v>7040</v>
      </c>
      <c r="B1191" t="s">
        <v>5936</v>
      </c>
      <c r="C1191" t="s">
        <v>2371</v>
      </c>
      <c r="D1191" t="s">
        <v>177</v>
      </c>
      <c r="E1191" t="s">
        <v>4102</v>
      </c>
    </row>
    <row r="1192" spans="1:5">
      <c r="A1192" t="s">
        <v>7041</v>
      </c>
      <c r="B1192" t="s">
        <v>5937</v>
      </c>
      <c r="C1192" t="s">
        <v>4104</v>
      </c>
      <c r="D1192" t="s">
        <v>177</v>
      </c>
      <c r="E1192" t="s">
        <v>4108</v>
      </c>
    </row>
    <row r="1193" spans="1:5">
      <c r="A1193" t="s">
        <v>3115</v>
      </c>
      <c r="B1193" t="s">
        <v>5938</v>
      </c>
      <c r="C1193" t="s">
        <v>4109</v>
      </c>
      <c r="D1193" t="s">
        <v>177</v>
      </c>
      <c r="E1193" t="s">
        <v>931</v>
      </c>
    </row>
    <row r="1194" spans="1:5">
      <c r="A1194" t="s">
        <v>1027</v>
      </c>
      <c r="B1194" t="s">
        <v>5939</v>
      </c>
      <c r="C1194" t="s">
        <v>3620</v>
      </c>
      <c r="D1194" t="s">
        <v>177</v>
      </c>
      <c r="E1194" t="s">
        <v>4111</v>
      </c>
    </row>
    <row r="1195" spans="1:5">
      <c r="A1195" t="s">
        <v>5061</v>
      </c>
      <c r="B1195" t="s">
        <v>1987</v>
      </c>
      <c r="C1195" t="s">
        <v>4112</v>
      </c>
      <c r="D1195" t="s">
        <v>177</v>
      </c>
      <c r="E1195" t="s">
        <v>235</v>
      </c>
    </row>
    <row r="1196" spans="1:5">
      <c r="A1196" t="s">
        <v>7042</v>
      </c>
      <c r="B1196" t="s">
        <v>5940</v>
      </c>
      <c r="C1196" t="s">
        <v>4113</v>
      </c>
      <c r="D1196" t="s">
        <v>177</v>
      </c>
      <c r="E1196" t="s">
        <v>4115</v>
      </c>
    </row>
    <row r="1197" spans="1:5">
      <c r="A1197" t="s">
        <v>2856</v>
      </c>
      <c r="B1197" t="s">
        <v>5941</v>
      </c>
      <c r="C1197" t="s">
        <v>4116</v>
      </c>
      <c r="D1197" t="s">
        <v>177</v>
      </c>
      <c r="E1197" t="s">
        <v>1077</v>
      </c>
    </row>
    <row r="1198" spans="1:5">
      <c r="A1198" t="s">
        <v>7043</v>
      </c>
      <c r="B1198" t="s">
        <v>5942</v>
      </c>
      <c r="C1198" t="s">
        <v>4118</v>
      </c>
      <c r="D1198" t="s">
        <v>177</v>
      </c>
      <c r="E1198" t="s">
        <v>4119</v>
      </c>
    </row>
    <row r="1199" spans="1:5">
      <c r="A1199" t="s">
        <v>7044</v>
      </c>
      <c r="B1199" t="s">
        <v>893</v>
      </c>
      <c r="C1199" t="s">
        <v>4123</v>
      </c>
      <c r="D1199" t="s">
        <v>177</v>
      </c>
      <c r="E1199" t="s">
        <v>2516</v>
      </c>
    </row>
    <row r="1200" spans="1:5">
      <c r="A1200" t="s">
        <v>7045</v>
      </c>
      <c r="B1200" t="s">
        <v>5943</v>
      </c>
      <c r="C1200" t="s">
        <v>4124</v>
      </c>
      <c r="D1200" t="s">
        <v>177</v>
      </c>
      <c r="E1200" t="s">
        <v>4126</v>
      </c>
    </row>
    <row r="1201" spans="1:5">
      <c r="A1201" t="s">
        <v>6665</v>
      </c>
      <c r="B1201" t="s">
        <v>2747</v>
      </c>
      <c r="C1201" t="s">
        <v>4127</v>
      </c>
      <c r="D1201" t="s">
        <v>177</v>
      </c>
      <c r="E1201" t="s">
        <v>4129</v>
      </c>
    </row>
    <row r="1202" spans="1:5">
      <c r="A1202" t="s">
        <v>7046</v>
      </c>
      <c r="B1202" t="s">
        <v>727</v>
      </c>
      <c r="C1202" t="s">
        <v>3294</v>
      </c>
      <c r="D1202" t="s">
        <v>177</v>
      </c>
      <c r="E1202" t="s">
        <v>4130</v>
      </c>
    </row>
    <row r="1203" spans="1:5">
      <c r="A1203" t="s">
        <v>2653</v>
      </c>
      <c r="B1203" t="s">
        <v>3661</v>
      </c>
      <c r="C1203" t="s">
        <v>2490</v>
      </c>
      <c r="D1203" t="s">
        <v>177</v>
      </c>
      <c r="E1203" t="s">
        <v>4131</v>
      </c>
    </row>
    <row r="1204" spans="1:5">
      <c r="A1204" t="s">
        <v>7047</v>
      </c>
      <c r="B1204" t="s">
        <v>2055</v>
      </c>
      <c r="C1204" t="s">
        <v>4134</v>
      </c>
      <c r="D1204" t="s">
        <v>177</v>
      </c>
      <c r="E1204" t="s">
        <v>4135</v>
      </c>
    </row>
    <row r="1205" spans="1:5">
      <c r="A1205" t="s">
        <v>7048</v>
      </c>
      <c r="B1205" t="s">
        <v>3035</v>
      </c>
      <c r="C1205" t="s">
        <v>4138</v>
      </c>
      <c r="D1205" t="s">
        <v>177</v>
      </c>
      <c r="E1205" t="s">
        <v>6366</v>
      </c>
    </row>
    <row r="1206" spans="1:5">
      <c r="A1206" t="s">
        <v>7049</v>
      </c>
      <c r="B1206" t="s">
        <v>5947</v>
      </c>
      <c r="C1206" t="s">
        <v>4139</v>
      </c>
      <c r="D1206" t="s">
        <v>177</v>
      </c>
      <c r="E1206" t="s">
        <v>3001</v>
      </c>
    </row>
    <row r="1207" spans="1:5">
      <c r="A1207" t="s">
        <v>7051</v>
      </c>
      <c r="B1207" t="s">
        <v>5948</v>
      </c>
      <c r="C1207" t="s">
        <v>917</v>
      </c>
      <c r="D1207" t="s">
        <v>177</v>
      </c>
      <c r="E1207" t="s">
        <v>4141</v>
      </c>
    </row>
    <row r="1208" spans="1:5">
      <c r="A1208" t="s">
        <v>7052</v>
      </c>
      <c r="B1208" t="s">
        <v>4702</v>
      </c>
      <c r="C1208" t="s">
        <v>1959</v>
      </c>
      <c r="D1208" t="s">
        <v>177</v>
      </c>
      <c r="E1208" t="s">
        <v>4142</v>
      </c>
    </row>
    <row r="1209" spans="1:5">
      <c r="A1209" t="s">
        <v>7053</v>
      </c>
      <c r="B1209" t="s">
        <v>5950</v>
      </c>
      <c r="C1209" t="s">
        <v>3053</v>
      </c>
      <c r="D1209" t="s">
        <v>177</v>
      </c>
      <c r="E1209" t="s">
        <v>701</v>
      </c>
    </row>
    <row r="1210" spans="1:5">
      <c r="A1210" t="s">
        <v>5427</v>
      </c>
      <c r="B1210" t="s">
        <v>5953</v>
      </c>
      <c r="C1210" t="s">
        <v>4143</v>
      </c>
      <c r="D1210" t="s">
        <v>177</v>
      </c>
      <c r="E1210" t="s">
        <v>392</v>
      </c>
    </row>
    <row r="1211" spans="1:5">
      <c r="A1211" t="s">
        <v>7054</v>
      </c>
      <c r="B1211" t="s">
        <v>973</v>
      </c>
      <c r="C1211" t="s">
        <v>3101</v>
      </c>
      <c r="D1211" t="s">
        <v>177</v>
      </c>
      <c r="E1211" t="s">
        <v>4145</v>
      </c>
    </row>
    <row r="1212" spans="1:5">
      <c r="A1212" t="s">
        <v>7055</v>
      </c>
      <c r="B1212" t="s">
        <v>5946</v>
      </c>
      <c r="C1212" t="s">
        <v>4146</v>
      </c>
      <c r="D1212" t="s">
        <v>177</v>
      </c>
      <c r="E1212" t="s">
        <v>4150</v>
      </c>
    </row>
    <row r="1213" spans="1:5">
      <c r="A1213" t="s">
        <v>753</v>
      </c>
      <c r="B1213" t="s">
        <v>3735</v>
      </c>
      <c r="C1213" t="s">
        <v>4152</v>
      </c>
      <c r="D1213" t="s">
        <v>177</v>
      </c>
      <c r="E1213" t="s">
        <v>4155</v>
      </c>
    </row>
    <row r="1214" spans="1:5">
      <c r="A1214" t="s">
        <v>7056</v>
      </c>
      <c r="B1214" t="s">
        <v>5954</v>
      </c>
      <c r="C1214" t="s">
        <v>2862</v>
      </c>
      <c r="D1214" t="s">
        <v>177</v>
      </c>
      <c r="E1214" t="s">
        <v>2248</v>
      </c>
    </row>
    <row r="1215" spans="1:5">
      <c r="A1215" t="s">
        <v>4287</v>
      </c>
      <c r="B1215" t="s">
        <v>5955</v>
      </c>
      <c r="C1215" t="s">
        <v>2540</v>
      </c>
      <c r="D1215" t="s">
        <v>177</v>
      </c>
      <c r="E1215" t="s">
        <v>4156</v>
      </c>
    </row>
    <row r="1216" spans="1:5">
      <c r="A1216" t="s">
        <v>4376</v>
      </c>
      <c r="B1216" t="s">
        <v>3183</v>
      </c>
      <c r="C1216" t="s">
        <v>4159</v>
      </c>
      <c r="D1216" t="s">
        <v>177</v>
      </c>
      <c r="E1216" t="s">
        <v>3688</v>
      </c>
    </row>
    <row r="1217" spans="1:5">
      <c r="A1217" t="s">
        <v>7057</v>
      </c>
      <c r="B1217" t="s">
        <v>381</v>
      </c>
      <c r="C1217" t="s">
        <v>4162</v>
      </c>
      <c r="D1217" t="s">
        <v>177</v>
      </c>
      <c r="E1217" t="s">
        <v>4166</v>
      </c>
    </row>
    <row r="1218" spans="1:5">
      <c r="A1218" t="s">
        <v>1157</v>
      </c>
      <c r="B1218" t="s">
        <v>4160</v>
      </c>
      <c r="C1218" t="s">
        <v>4169</v>
      </c>
      <c r="D1218" t="s">
        <v>177</v>
      </c>
      <c r="E1218" t="s">
        <v>4170</v>
      </c>
    </row>
    <row r="1219" spans="1:5">
      <c r="A1219" t="s">
        <v>5365</v>
      </c>
      <c r="B1219" t="s">
        <v>4100</v>
      </c>
      <c r="C1219" t="s">
        <v>157</v>
      </c>
      <c r="D1219" t="s">
        <v>177</v>
      </c>
      <c r="E1219" t="s">
        <v>4171</v>
      </c>
    </row>
    <row r="1220" spans="1:5">
      <c r="A1220" t="s">
        <v>1680</v>
      </c>
      <c r="B1220" t="s">
        <v>3345</v>
      </c>
      <c r="C1220" t="s">
        <v>4173</v>
      </c>
      <c r="D1220" t="s">
        <v>177</v>
      </c>
      <c r="E1220" t="s">
        <v>481</v>
      </c>
    </row>
    <row r="1221" spans="1:5">
      <c r="A1221" t="s">
        <v>7059</v>
      </c>
      <c r="B1221" t="s">
        <v>2774</v>
      </c>
      <c r="C1221" t="s">
        <v>6367</v>
      </c>
      <c r="D1221" t="s">
        <v>177</v>
      </c>
      <c r="E1221" t="s">
        <v>1362</v>
      </c>
    </row>
    <row r="1222" spans="1:5">
      <c r="A1222" t="s">
        <v>7060</v>
      </c>
      <c r="B1222" t="s">
        <v>3062</v>
      </c>
      <c r="C1222" t="s">
        <v>4176</v>
      </c>
      <c r="D1222" t="s">
        <v>177</v>
      </c>
      <c r="E1222" t="s">
        <v>4177</v>
      </c>
    </row>
    <row r="1223" spans="1:5">
      <c r="A1223" t="s">
        <v>7062</v>
      </c>
      <c r="B1223" t="s">
        <v>5957</v>
      </c>
      <c r="C1223" t="s">
        <v>4179</v>
      </c>
      <c r="D1223" t="s">
        <v>177</v>
      </c>
      <c r="E1223" t="s">
        <v>3775</v>
      </c>
    </row>
    <row r="1224" spans="1:5">
      <c r="A1224" t="s">
        <v>7063</v>
      </c>
      <c r="B1224" t="s">
        <v>5958</v>
      </c>
      <c r="C1224" t="s">
        <v>4181</v>
      </c>
      <c r="D1224" t="s">
        <v>177</v>
      </c>
      <c r="E1224" t="s">
        <v>4183</v>
      </c>
    </row>
    <row r="1225" spans="1:5">
      <c r="A1225" t="s">
        <v>3014</v>
      </c>
      <c r="B1225" t="s">
        <v>5959</v>
      </c>
      <c r="C1225" t="s">
        <v>4185</v>
      </c>
      <c r="D1225" t="s">
        <v>177</v>
      </c>
      <c r="E1225" t="s">
        <v>228</v>
      </c>
    </row>
    <row r="1226" spans="1:5">
      <c r="A1226" t="s">
        <v>4191</v>
      </c>
      <c r="B1226" t="s">
        <v>4655</v>
      </c>
      <c r="C1226" t="s">
        <v>1947</v>
      </c>
      <c r="D1226" t="s">
        <v>4191</v>
      </c>
    </row>
    <row r="1227" spans="1:5">
      <c r="A1227" t="s">
        <v>2177</v>
      </c>
      <c r="B1227" t="s">
        <v>4761</v>
      </c>
      <c r="C1227" t="s">
        <v>4189</v>
      </c>
      <c r="D1227" t="s">
        <v>4191</v>
      </c>
      <c r="E1227" t="s">
        <v>1669</v>
      </c>
    </row>
    <row r="1228" spans="1:5">
      <c r="A1228" t="s">
        <v>4846</v>
      </c>
      <c r="B1228" t="s">
        <v>413</v>
      </c>
      <c r="C1228" t="s">
        <v>4194</v>
      </c>
      <c r="D1228" t="s">
        <v>4191</v>
      </c>
      <c r="E1228" t="s">
        <v>1993</v>
      </c>
    </row>
    <row r="1229" spans="1:5">
      <c r="A1229" t="s">
        <v>1728</v>
      </c>
      <c r="B1229" t="s">
        <v>5960</v>
      </c>
      <c r="C1229" t="s">
        <v>4195</v>
      </c>
      <c r="D1229" t="s">
        <v>4191</v>
      </c>
      <c r="E1229" t="s">
        <v>4196</v>
      </c>
    </row>
    <row r="1230" spans="1:5">
      <c r="A1230" t="s">
        <v>5780</v>
      </c>
      <c r="B1230" t="s">
        <v>5962</v>
      </c>
      <c r="C1230" t="s">
        <v>106</v>
      </c>
      <c r="D1230" t="s">
        <v>4191</v>
      </c>
      <c r="E1230" t="s">
        <v>313</v>
      </c>
    </row>
    <row r="1231" spans="1:5">
      <c r="A1231" t="s">
        <v>4304</v>
      </c>
      <c r="B1231" t="s">
        <v>197</v>
      </c>
      <c r="C1231" t="s">
        <v>304</v>
      </c>
      <c r="D1231" t="s">
        <v>4191</v>
      </c>
      <c r="E1231" t="s">
        <v>4199</v>
      </c>
    </row>
    <row r="1232" spans="1:5">
      <c r="A1232" t="s">
        <v>1093</v>
      </c>
      <c r="B1232" t="s">
        <v>2088</v>
      </c>
      <c r="C1232" t="s">
        <v>4202</v>
      </c>
      <c r="D1232" t="s">
        <v>4191</v>
      </c>
      <c r="E1232" t="s">
        <v>4203</v>
      </c>
    </row>
    <row r="1233" spans="1:5">
      <c r="A1233" t="s">
        <v>7064</v>
      </c>
      <c r="B1233" t="s">
        <v>5963</v>
      </c>
      <c r="C1233" t="s">
        <v>4205</v>
      </c>
      <c r="D1233" t="s">
        <v>4191</v>
      </c>
      <c r="E1233" t="s">
        <v>39</v>
      </c>
    </row>
    <row r="1234" spans="1:5">
      <c r="A1234" t="s">
        <v>3618</v>
      </c>
      <c r="B1234" t="s">
        <v>5113</v>
      </c>
      <c r="C1234" t="s">
        <v>4077</v>
      </c>
      <c r="D1234" t="s">
        <v>4191</v>
      </c>
      <c r="E1234" t="s">
        <v>4209</v>
      </c>
    </row>
    <row r="1235" spans="1:5">
      <c r="A1235" t="s">
        <v>4236</v>
      </c>
      <c r="B1235" t="s">
        <v>3806</v>
      </c>
      <c r="C1235" t="s">
        <v>4140</v>
      </c>
      <c r="D1235" t="s">
        <v>4191</v>
      </c>
      <c r="E1235" t="s">
        <v>409</v>
      </c>
    </row>
    <row r="1236" spans="1:5">
      <c r="A1236" t="s">
        <v>7065</v>
      </c>
      <c r="B1236" t="s">
        <v>4217</v>
      </c>
      <c r="C1236" t="s">
        <v>864</v>
      </c>
      <c r="D1236" t="s">
        <v>4191</v>
      </c>
      <c r="E1236" t="s">
        <v>4210</v>
      </c>
    </row>
    <row r="1237" spans="1:5">
      <c r="A1237" t="s">
        <v>6771</v>
      </c>
      <c r="B1237" t="s">
        <v>5964</v>
      </c>
      <c r="C1237" t="s">
        <v>2424</v>
      </c>
      <c r="D1237" t="s">
        <v>4191</v>
      </c>
      <c r="E1237" t="s">
        <v>4213</v>
      </c>
    </row>
    <row r="1238" spans="1:5">
      <c r="A1238" t="s">
        <v>7066</v>
      </c>
      <c r="B1238" t="s">
        <v>5206</v>
      </c>
      <c r="C1238" t="s">
        <v>4214</v>
      </c>
      <c r="D1238" t="s">
        <v>4191</v>
      </c>
      <c r="E1238" t="s">
        <v>2961</v>
      </c>
    </row>
    <row r="1239" spans="1:5">
      <c r="A1239" t="s">
        <v>1744</v>
      </c>
      <c r="B1239" t="s">
        <v>981</v>
      </c>
      <c r="C1239" t="s">
        <v>4215</v>
      </c>
      <c r="D1239" t="s">
        <v>4191</v>
      </c>
      <c r="E1239" t="s">
        <v>4216</v>
      </c>
    </row>
    <row r="1240" spans="1:5">
      <c r="A1240" t="s">
        <v>7067</v>
      </c>
      <c r="B1240" t="s">
        <v>1433</v>
      </c>
      <c r="C1240" t="s">
        <v>4218</v>
      </c>
      <c r="D1240" t="s">
        <v>4191</v>
      </c>
      <c r="E1240" t="s">
        <v>2623</v>
      </c>
    </row>
    <row r="1241" spans="1:5">
      <c r="A1241" t="s">
        <v>3697</v>
      </c>
      <c r="B1241" t="s">
        <v>5965</v>
      </c>
      <c r="C1241" t="s">
        <v>3731</v>
      </c>
      <c r="D1241" t="s">
        <v>4191</v>
      </c>
      <c r="E1241" t="s">
        <v>946</v>
      </c>
    </row>
    <row r="1242" spans="1:5">
      <c r="A1242" t="s">
        <v>7068</v>
      </c>
      <c r="B1242" t="s">
        <v>1999</v>
      </c>
      <c r="C1242" t="s">
        <v>619</v>
      </c>
      <c r="D1242" t="s">
        <v>4191</v>
      </c>
      <c r="E1242" t="s">
        <v>4220</v>
      </c>
    </row>
    <row r="1243" spans="1:5">
      <c r="A1243" t="s">
        <v>7069</v>
      </c>
      <c r="B1243" t="s">
        <v>5966</v>
      </c>
      <c r="C1243" t="s">
        <v>804</v>
      </c>
      <c r="D1243" t="s">
        <v>4191</v>
      </c>
      <c r="E1243" t="s">
        <v>2659</v>
      </c>
    </row>
    <row r="1244" spans="1:5">
      <c r="A1244" t="s">
        <v>370</v>
      </c>
      <c r="B1244" t="s">
        <v>968</v>
      </c>
      <c r="C1244" t="s">
        <v>5724</v>
      </c>
      <c r="D1244" t="s">
        <v>4191</v>
      </c>
      <c r="E1244" t="s">
        <v>2115</v>
      </c>
    </row>
    <row r="1245" spans="1:5">
      <c r="A1245" t="s">
        <v>7070</v>
      </c>
      <c r="B1245" t="s">
        <v>5967</v>
      </c>
      <c r="C1245" t="s">
        <v>4149</v>
      </c>
      <c r="D1245" t="s">
        <v>4191</v>
      </c>
      <c r="E1245" t="s">
        <v>4221</v>
      </c>
    </row>
    <row r="1246" spans="1:5">
      <c r="A1246" t="s">
        <v>4640</v>
      </c>
      <c r="B1246" t="s">
        <v>921</v>
      </c>
      <c r="C1246" t="s">
        <v>4051</v>
      </c>
      <c r="D1246" t="s">
        <v>4191</v>
      </c>
      <c r="E1246" t="s">
        <v>2263</v>
      </c>
    </row>
    <row r="1247" spans="1:5">
      <c r="A1247" t="s">
        <v>7071</v>
      </c>
      <c r="B1247" t="s">
        <v>5969</v>
      </c>
      <c r="C1247" t="s">
        <v>852</v>
      </c>
      <c r="D1247" t="s">
        <v>4191</v>
      </c>
      <c r="E1247" t="s">
        <v>4224</v>
      </c>
    </row>
    <row r="1248" spans="1:5">
      <c r="A1248" t="s">
        <v>6461</v>
      </c>
      <c r="B1248" t="s">
        <v>5111</v>
      </c>
      <c r="C1248" t="s">
        <v>4226</v>
      </c>
      <c r="D1248" t="s">
        <v>4191</v>
      </c>
      <c r="E1248" t="s">
        <v>1201</v>
      </c>
    </row>
    <row r="1249" spans="1:5">
      <c r="A1249" t="s">
        <v>7073</v>
      </c>
      <c r="B1249" t="s">
        <v>5972</v>
      </c>
      <c r="C1249" t="s">
        <v>2559</v>
      </c>
      <c r="D1249" t="s">
        <v>4191</v>
      </c>
      <c r="E1249" t="s">
        <v>3418</v>
      </c>
    </row>
    <row r="1250" spans="1:5">
      <c r="A1250" t="s">
        <v>3208</v>
      </c>
      <c r="B1250" t="s">
        <v>5973</v>
      </c>
      <c r="C1250" t="s">
        <v>4229</v>
      </c>
      <c r="D1250" t="s">
        <v>4191</v>
      </c>
      <c r="E1250" t="s">
        <v>4232</v>
      </c>
    </row>
    <row r="1251" spans="1:5">
      <c r="A1251" t="s">
        <v>5229</v>
      </c>
      <c r="B1251" t="s">
        <v>5976</v>
      </c>
      <c r="C1251" t="s">
        <v>4234</v>
      </c>
      <c r="D1251" t="s">
        <v>4191</v>
      </c>
      <c r="E1251" t="s">
        <v>4235</v>
      </c>
    </row>
    <row r="1252" spans="1:5">
      <c r="A1252" t="s">
        <v>7074</v>
      </c>
      <c r="B1252" t="s">
        <v>5977</v>
      </c>
      <c r="C1252" t="s">
        <v>4240</v>
      </c>
      <c r="D1252" t="s">
        <v>4191</v>
      </c>
      <c r="E1252" t="s">
        <v>1067</v>
      </c>
    </row>
    <row r="1253" spans="1:5">
      <c r="A1253" t="s">
        <v>7075</v>
      </c>
      <c r="B1253" t="s">
        <v>5978</v>
      </c>
      <c r="C1253" t="s">
        <v>3511</v>
      </c>
      <c r="D1253" t="s">
        <v>4191</v>
      </c>
      <c r="E1253" t="s">
        <v>1608</v>
      </c>
    </row>
    <row r="1254" spans="1:5">
      <c r="A1254" t="s">
        <v>7076</v>
      </c>
      <c r="B1254" t="s">
        <v>5981</v>
      </c>
      <c r="C1254" t="s">
        <v>97</v>
      </c>
      <c r="D1254" t="s">
        <v>4191</v>
      </c>
      <c r="E1254" t="s">
        <v>4204</v>
      </c>
    </row>
    <row r="1255" spans="1:5">
      <c r="A1255" t="s">
        <v>7019</v>
      </c>
      <c r="B1255" t="s">
        <v>5983</v>
      </c>
      <c r="C1255" t="s">
        <v>947</v>
      </c>
      <c r="D1255" t="s">
        <v>4191</v>
      </c>
      <c r="E1255" t="s">
        <v>1835</v>
      </c>
    </row>
    <row r="1256" spans="1:5">
      <c r="A1256" t="s">
        <v>5360</v>
      </c>
      <c r="B1256" t="s">
        <v>1918</v>
      </c>
      <c r="C1256" t="s">
        <v>3390</v>
      </c>
      <c r="D1256" t="s">
        <v>4191</v>
      </c>
      <c r="E1256" t="s">
        <v>4241</v>
      </c>
    </row>
    <row r="1257" spans="1:5">
      <c r="A1257" t="s">
        <v>7077</v>
      </c>
      <c r="B1257" t="s">
        <v>5984</v>
      </c>
      <c r="C1257" t="s">
        <v>4242</v>
      </c>
      <c r="D1257" t="s">
        <v>4191</v>
      </c>
      <c r="E1257" t="s">
        <v>4246</v>
      </c>
    </row>
    <row r="1258" spans="1:5">
      <c r="A1258" t="s">
        <v>5979</v>
      </c>
      <c r="B1258" t="s">
        <v>5985</v>
      </c>
      <c r="C1258" t="s">
        <v>4247</v>
      </c>
      <c r="D1258" t="s">
        <v>4191</v>
      </c>
      <c r="E1258" t="s">
        <v>4248</v>
      </c>
    </row>
    <row r="1259" spans="1:5">
      <c r="A1259" t="s">
        <v>1870</v>
      </c>
      <c r="B1259" t="s">
        <v>5986</v>
      </c>
      <c r="C1259" t="s">
        <v>3723</v>
      </c>
      <c r="D1259" t="s">
        <v>4191</v>
      </c>
      <c r="E1259" t="s">
        <v>3574</v>
      </c>
    </row>
    <row r="1260" spans="1:5">
      <c r="A1260" t="s">
        <v>2912</v>
      </c>
      <c r="B1260" t="s">
        <v>5987</v>
      </c>
      <c r="C1260" t="s">
        <v>4250</v>
      </c>
      <c r="D1260" t="s">
        <v>4191</v>
      </c>
      <c r="E1260" t="s">
        <v>4252</v>
      </c>
    </row>
    <row r="1261" spans="1:5">
      <c r="A1261" t="s">
        <v>7078</v>
      </c>
      <c r="B1261" t="s">
        <v>5988</v>
      </c>
      <c r="C1261" t="s">
        <v>4253</v>
      </c>
      <c r="D1261" t="s">
        <v>4191</v>
      </c>
      <c r="E1261" t="s">
        <v>4256</v>
      </c>
    </row>
    <row r="1262" spans="1:5">
      <c r="A1262" t="s">
        <v>7079</v>
      </c>
      <c r="B1262" t="s">
        <v>5989</v>
      </c>
      <c r="C1262" t="s">
        <v>599</v>
      </c>
      <c r="D1262" t="s">
        <v>4191</v>
      </c>
      <c r="E1262" t="s">
        <v>722</v>
      </c>
    </row>
    <row r="1263" spans="1:5">
      <c r="A1263" t="s">
        <v>7080</v>
      </c>
      <c r="B1263" t="s">
        <v>5991</v>
      </c>
      <c r="C1263" t="s">
        <v>4257</v>
      </c>
      <c r="D1263" t="s">
        <v>4191</v>
      </c>
      <c r="E1263" t="s">
        <v>4261</v>
      </c>
    </row>
    <row r="1264" spans="1:5">
      <c r="A1264" t="s">
        <v>5424</v>
      </c>
      <c r="B1264" t="s">
        <v>2990</v>
      </c>
      <c r="C1264" t="s">
        <v>6369</v>
      </c>
      <c r="D1264" t="s">
        <v>4191</v>
      </c>
      <c r="E1264" t="s">
        <v>3487</v>
      </c>
    </row>
    <row r="1265" spans="1:5">
      <c r="A1265" t="s">
        <v>7081</v>
      </c>
      <c r="B1265" t="s">
        <v>5992</v>
      </c>
      <c r="C1265" t="s">
        <v>1541</v>
      </c>
      <c r="D1265" t="s">
        <v>4191</v>
      </c>
      <c r="E1265" t="s">
        <v>4263</v>
      </c>
    </row>
    <row r="1266" spans="1:5">
      <c r="A1266" t="s">
        <v>3379</v>
      </c>
      <c r="B1266" t="s">
        <v>4238</v>
      </c>
      <c r="C1266" t="s">
        <v>5622</v>
      </c>
      <c r="D1266" t="s">
        <v>3379</v>
      </c>
    </row>
    <row r="1267" spans="1:5">
      <c r="A1267" t="s">
        <v>7082</v>
      </c>
      <c r="B1267" t="s">
        <v>2936</v>
      </c>
      <c r="C1267" t="s">
        <v>4267</v>
      </c>
      <c r="D1267" t="s">
        <v>3379</v>
      </c>
      <c r="E1267" t="s">
        <v>4269</v>
      </c>
    </row>
    <row r="1268" spans="1:5">
      <c r="A1268" t="s">
        <v>7083</v>
      </c>
      <c r="B1268" t="s">
        <v>5993</v>
      </c>
      <c r="C1268" t="s">
        <v>4270</v>
      </c>
      <c r="D1268" t="s">
        <v>3379</v>
      </c>
      <c r="E1268" t="s">
        <v>3667</v>
      </c>
    </row>
    <row r="1269" spans="1:5">
      <c r="A1269" t="s">
        <v>7084</v>
      </c>
      <c r="B1269" t="s">
        <v>5995</v>
      </c>
      <c r="C1269" t="s">
        <v>4271</v>
      </c>
      <c r="D1269" t="s">
        <v>3379</v>
      </c>
      <c r="E1269" t="s">
        <v>4068</v>
      </c>
    </row>
    <row r="1270" spans="1:5">
      <c r="A1270" t="s">
        <v>7085</v>
      </c>
      <c r="B1270" t="s">
        <v>5996</v>
      </c>
      <c r="C1270" t="s">
        <v>33</v>
      </c>
      <c r="D1270" t="s">
        <v>3379</v>
      </c>
      <c r="E1270" t="s">
        <v>4272</v>
      </c>
    </row>
    <row r="1271" spans="1:5">
      <c r="A1271" t="s">
        <v>6721</v>
      </c>
      <c r="B1271" t="s">
        <v>5997</v>
      </c>
      <c r="C1271" t="s">
        <v>4273</v>
      </c>
      <c r="D1271" t="s">
        <v>3379</v>
      </c>
      <c r="E1271" t="s">
        <v>4275</v>
      </c>
    </row>
    <row r="1272" spans="1:5">
      <c r="A1272" t="s">
        <v>7086</v>
      </c>
      <c r="B1272" t="s">
        <v>4298</v>
      </c>
      <c r="C1272" t="s">
        <v>1509</v>
      </c>
      <c r="D1272" t="s">
        <v>3379</v>
      </c>
      <c r="E1272" t="s">
        <v>3938</v>
      </c>
    </row>
    <row r="1273" spans="1:5">
      <c r="A1273" t="s">
        <v>7087</v>
      </c>
      <c r="B1273" t="s">
        <v>5998</v>
      </c>
      <c r="C1273" t="s">
        <v>4277</v>
      </c>
      <c r="D1273" t="s">
        <v>3379</v>
      </c>
      <c r="E1273" t="s">
        <v>4278</v>
      </c>
    </row>
    <row r="1274" spans="1:5">
      <c r="A1274" t="s">
        <v>1431</v>
      </c>
      <c r="B1274" t="s">
        <v>5999</v>
      </c>
      <c r="C1274" t="s">
        <v>4279</v>
      </c>
      <c r="D1274" t="s">
        <v>3379</v>
      </c>
      <c r="E1274" t="s">
        <v>3265</v>
      </c>
    </row>
    <row r="1275" spans="1:5">
      <c r="A1275" t="s">
        <v>7089</v>
      </c>
      <c r="B1275" t="s">
        <v>2188</v>
      </c>
      <c r="C1275" t="s">
        <v>440</v>
      </c>
      <c r="D1275" t="s">
        <v>3379</v>
      </c>
      <c r="E1275" t="s">
        <v>2197</v>
      </c>
    </row>
    <row r="1276" spans="1:5">
      <c r="A1276" t="s">
        <v>7090</v>
      </c>
      <c r="B1276" t="s">
        <v>6000</v>
      </c>
      <c r="C1276" t="s">
        <v>1894</v>
      </c>
      <c r="D1276" t="s">
        <v>3379</v>
      </c>
      <c r="E1276" t="s">
        <v>4280</v>
      </c>
    </row>
    <row r="1277" spans="1:5">
      <c r="A1277" t="s">
        <v>448</v>
      </c>
      <c r="B1277" t="s">
        <v>6001</v>
      </c>
      <c r="C1277" t="s">
        <v>3925</v>
      </c>
      <c r="D1277" t="s">
        <v>3379</v>
      </c>
      <c r="E1277" t="s">
        <v>4268</v>
      </c>
    </row>
    <row r="1278" spans="1:5">
      <c r="A1278" t="s">
        <v>7091</v>
      </c>
      <c r="B1278" t="s">
        <v>5912</v>
      </c>
      <c r="C1278" t="s">
        <v>344</v>
      </c>
      <c r="D1278" t="s">
        <v>3379</v>
      </c>
      <c r="E1278" t="s">
        <v>4284</v>
      </c>
    </row>
    <row r="1279" spans="1:5">
      <c r="A1279" t="s">
        <v>7092</v>
      </c>
      <c r="B1279" t="s">
        <v>4983</v>
      </c>
      <c r="C1279" t="s">
        <v>3428</v>
      </c>
      <c r="D1279" t="s">
        <v>3379</v>
      </c>
      <c r="E1279" t="s">
        <v>4286</v>
      </c>
    </row>
    <row r="1280" spans="1:5">
      <c r="A1280" t="s">
        <v>7093</v>
      </c>
      <c r="B1280" t="s">
        <v>3521</v>
      </c>
      <c r="C1280" t="s">
        <v>4288</v>
      </c>
      <c r="D1280" t="s">
        <v>3379</v>
      </c>
      <c r="E1280" t="s">
        <v>2445</v>
      </c>
    </row>
    <row r="1281" spans="1:5">
      <c r="A1281" t="s">
        <v>7094</v>
      </c>
      <c r="B1281" t="s">
        <v>6002</v>
      </c>
      <c r="C1281" t="s">
        <v>4293</v>
      </c>
      <c r="D1281" t="s">
        <v>3379</v>
      </c>
      <c r="E1281" t="s">
        <v>4295</v>
      </c>
    </row>
    <row r="1282" spans="1:5">
      <c r="A1282" t="s">
        <v>980</v>
      </c>
      <c r="B1282" t="s">
        <v>3595</v>
      </c>
      <c r="C1282" t="s">
        <v>4296</v>
      </c>
      <c r="D1282" t="s">
        <v>3379</v>
      </c>
      <c r="E1282" t="s">
        <v>4297</v>
      </c>
    </row>
    <row r="1283" spans="1:5">
      <c r="A1283" t="s">
        <v>7095</v>
      </c>
      <c r="B1283" t="s">
        <v>7366</v>
      </c>
      <c r="C1283" t="s">
        <v>3135</v>
      </c>
      <c r="D1283" t="s">
        <v>3379</v>
      </c>
      <c r="E1283" t="s">
        <v>3393</v>
      </c>
    </row>
    <row r="1284" spans="1:5">
      <c r="A1284" t="s">
        <v>4780</v>
      </c>
      <c r="B1284" t="s">
        <v>5763</v>
      </c>
      <c r="C1284" t="s">
        <v>1945</v>
      </c>
      <c r="D1284" t="s">
        <v>3379</v>
      </c>
      <c r="E1284" t="s">
        <v>1378</v>
      </c>
    </row>
    <row r="1285" spans="1:5">
      <c r="A1285" t="s">
        <v>7096</v>
      </c>
      <c r="B1285" t="s">
        <v>4562</v>
      </c>
      <c r="C1285" t="s">
        <v>4299</v>
      </c>
      <c r="D1285" t="s">
        <v>3379</v>
      </c>
      <c r="E1285" t="s">
        <v>4300</v>
      </c>
    </row>
    <row r="1286" spans="1:5">
      <c r="A1286" t="s">
        <v>6430</v>
      </c>
      <c r="B1286" t="s">
        <v>5888</v>
      </c>
      <c r="C1286" t="s">
        <v>2100</v>
      </c>
      <c r="D1286" t="s">
        <v>3379</v>
      </c>
      <c r="E1286" t="s">
        <v>3794</v>
      </c>
    </row>
    <row r="1287" spans="1:5">
      <c r="A1287" t="s">
        <v>7097</v>
      </c>
      <c r="B1287" t="s">
        <v>6003</v>
      </c>
      <c r="C1287" t="s">
        <v>4302</v>
      </c>
      <c r="D1287" t="s">
        <v>3379</v>
      </c>
      <c r="E1287" t="s">
        <v>4306</v>
      </c>
    </row>
    <row r="1288" spans="1:5">
      <c r="A1288" t="s">
        <v>7098</v>
      </c>
      <c r="B1288" t="s">
        <v>6006</v>
      </c>
      <c r="C1288" t="s">
        <v>4308</v>
      </c>
      <c r="D1288" t="s">
        <v>3379</v>
      </c>
      <c r="E1288" t="s">
        <v>4310</v>
      </c>
    </row>
    <row r="1289" spans="1:5">
      <c r="A1289" t="s">
        <v>7099</v>
      </c>
      <c r="B1289" t="s">
        <v>6008</v>
      </c>
      <c r="C1289" t="s">
        <v>22</v>
      </c>
      <c r="D1289" t="s">
        <v>3379</v>
      </c>
      <c r="E1289" t="s">
        <v>4311</v>
      </c>
    </row>
    <row r="1290" spans="1:5">
      <c r="A1290" t="s">
        <v>7100</v>
      </c>
      <c r="B1290" t="s">
        <v>6009</v>
      </c>
      <c r="C1290" t="s">
        <v>4313</v>
      </c>
      <c r="D1290" t="s">
        <v>3379</v>
      </c>
      <c r="E1290" t="s">
        <v>4168</v>
      </c>
    </row>
    <row r="1291" spans="1:5">
      <c r="A1291" t="s">
        <v>7101</v>
      </c>
      <c r="B1291" t="s">
        <v>2449</v>
      </c>
      <c r="C1291" t="s">
        <v>2581</v>
      </c>
      <c r="D1291" t="s">
        <v>3379</v>
      </c>
      <c r="E1291" t="s">
        <v>4315</v>
      </c>
    </row>
    <row r="1292" spans="1:5">
      <c r="A1292" t="s">
        <v>7102</v>
      </c>
      <c r="B1292" t="s">
        <v>5706</v>
      </c>
      <c r="C1292" t="s">
        <v>3883</v>
      </c>
      <c r="D1292" t="s">
        <v>3379</v>
      </c>
      <c r="E1292" t="s">
        <v>2511</v>
      </c>
    </row>
    <row r="1293" spans="1:5">
      <c r="A1293" t="s">
        <v>6434</v>
      </c>
      <c r="B1293" t="s">
        <v>6010</v>
      </c>
      <c r="C1293" t="s">
        <v>4316</v>
      </c>
      <c r="D1293" t="s">
        <v>3379</v>
      </c>
      <c r="E1293" t="s">
        <v>4318</v>
      </c>
    </row>
    <row r="1294" spans="1:5">
      <c r="A1294" t="s">
        <v>4351</v>
      </c>
      <c r="B1294" t="s">
        <v>777</v>
      </c>
      <c r="C1294" t="s">
        <v>2142</v>
      </c>
      <c r="D1294" t="s">
        <v>3379</v>
      </c>
      <c r="E1294" t="s">
        <v>1723</v>
      </c>
    </row>
    <row r="1295" spans="1:5">
      <c r="A1295" t="s">
        <v>4595</v>
      </c>
      <c r="B1295" t="s">
        <v>6011</v>
      </c>
      <c r="C1295" t="s">
        <v>4320</v>
      </c>
      <c r="D1295" t="s">
        <v>3379</v>
      </c>
      <c r="E1295" t="s">
        <v>4322</v>
      </c>
    </row>
    <row r="1296" spans="1:5">
      <c r="A1296" t="s">
        <v>7103</v>
      </c>
      <c r="B1296" t="s">
        <v>518</v>
      </c>
      <c r="C1296" t="s">
        <v>603</v>
      </c>
      <c r="D1296" t="s">
        <v>3379</v>
      </c>
      <c r="E1296" t="s">
        <v>4323</v>
      </c>
    </row>
    <row r="1297" spans="1:5">
      <c r="A1297" t="s">
        <v>4326</v>
      </c>
      <c r="B1297" t="s">
        <v>7367</v>
      </c>
      <c r="C1297" t="s">
        <v>6370</v>
      </c>
      <c r="D1297" t="s">
        <v>4326</v>
      </c>
    </row>
    <row r="1298" spans="1:5">
      <c r="A1298" t="s">
        <v>7104</v>
      </c>
      <c r="B1298" t="s">
        <v>6013</v>
      </c>
      <c r="C1298" t="s">
        <v>4324</v>
      </c>
      <c r="D1298" t="s">
        <v>4326</v>
      </c>
      <c r="E1298" t="s">
        <v>566</v>
      </c>
    </row>
    <row r="1299" spans="1:5">
      <c r="A1299" t="s">
        <v>7105</v>
      </c>
      <c r="B1299" t="s">
        <v>6014</v>
      </c>
      <c r="C1299" t="s">
        <v>3474</v>
      </c>
      <c r="D1299" t="s">
        <v>4326</v>
      </c>
      <c r="E1299" t="s">
        <v>4328</v>
      </c>
    </row>
    <row r="1300" spans="1:5">
      <c r="A1300" t="s">
        <v>1556</v>
      </c>
      <c r="B1300" t="s">
        <v>11</v>
      </c>
      <c r="C1300" t="s">
        <v>4329</v>
      </c>
      <c r="D1300" t="s">
        <v>4326</v>
      </c>
      <c r="E1300" t="s">
        <v>4330</v>
      </c>
    </row>
    <row r="1301" spans="1:5">
      <c r="A1301" t="s">
        <v>7107</v>
      </c>
      <c r="B1301" t="s">
        <v>301</v>
      </c>
      <c r="C1301" t="s">
        <v>4336</v>
      </c>
      <c r="D1301" t="s">
        <v>4326</v>
      </c>
      <c r="E1301" t="s">
        <v>4337</v>
      </c>
    </row>
    <row r="1302" spans="1:5">
      <c r="A1302" t="s">
        <v>7108</v>
      </c>
      <c r="B1302" t="s">
        <v>6015</v>
      </c>
      <c r="C1302" t="s">
        <v>4339</v>
      </c>
      <c r="D1302" t="s">
        <v>4326</v>
      </c>
      <c r="E1302" t="s">
        <v>4343</v>
      </c>
    </row>
    <row r="1303" spans="1:5">
      <c r="A1303" t="s">
        <v>1786</v>
      </c>
      <c r="B1303" t="s">
        <v>6016</v>
      </c>
      <c r="C1303" t="s">
        <v>4346</v>
      </c>
      <c r="D1303" t="s">
        <v>4326</v>
      </c>
      <c r="E1303" t="s">
        <v>3572</v>
      </c>
    </row>
    <row r="1304" spans="1:5">
      <c r="A1304" t="s">
        <v>3426</v>
      </c>
      <c r="B1304" t="s">
        <v>6017</v>
      </c>
      <c r="C1304" t="s">
        <v>4347</v>
      </c>
      <c r="D1304" t="s">
        <v>4326</v>
      </c>
      <c r="E1304" t="s">
        <v>819</v>
      </c>
    </row>
    <row r="1305" spans="1:5">
      <c r="A1305" t="s">
        <v>3431</v>
      </c>
      <c r="B1305" t="s">
        <v>6018</v>
      </c>
      <c r="C1305" t="s">
        <v>1126</v>
      </c>
      <c r="D1305" t="s">
        <v>4326</v>
      </c>
      <c r="E1305" t="s">
        <v>4348</v>
      </c>
    </row>
    <row r="1306" spans="1:5">
      <c r="A1306" t="s">
        <v>796</v>
      </c>
      <c r="B1306" t="s">
        <v>6019</v>
      </c>
      <c r="C1306" t="s">
        <v>4349</v>
      </c>
      <c r="D1306" t="s">
        <v>4326</v>
      </c>
      <c r="E1306" t="s">
        <v>2350</v>
      </c>
    </row>
    <row r="1307" spans="1:5">
      <c r="A1307" t="s">
        <v>7109</v>
      </c>
      <c r="B1307" t="s">
        <v>704</v>
      </c>
      <c r="C1307" t="s">
        <v>4352</v>
      </c>
      <c r="D1307" t="s">
        <v>4326</v>
      </c>
      <c r="E1307" t="s">
        <v>1616</v>
      </c>
    </row>
    <row r="1308" spans="1:5">
      <c r="A1308" t="s">
        <v>5772</v>
      </c>
      <c r="B1308" t="s">
        <v>6020</v>
      </c>
      <c r="C1308" t="s">
        <v>4354</v>
      </c>
      <c r="D1308" t="s">
        <v>4326</v>
      </c>
      <c r="E1308" t="s">
        <v>4355</v>
      </c>
    </row>
    <row r="1309" spans="1:5">
      <c r="A1309" t="s">
        <v>7110</v>
      </c>
      <c r="B1309" t="s">
        <v>6021</v>
      </c>
      <c r="C1309" t="s">
        <v>4357</v>
      </c>
      <c r="D1309" t="s">
        <v>4326</v>
      </c>
      <c r="E1309" t="s">
        <v>4358</v>
      </c>
    </row>
    <row r="1310" spans="1:5">
      <c r="A1310" t="s">
        <v>7111</v>
      </c>
      <c r="B1310" t="s">
        <v>6022</v>
      </c>
      <c r="C1310" t="s">
        <v>4359</v>
      </c>
      <c r="D1310" t="s">
        <v>4326</v>
      </c>
      <c r="E1310" t="s">
        <v>4360</v>
      </c>
    </row>
    <row r="1311" spans="1:5">
      <c r="A1311" t="s">
        <v>1393</v>
      </c>
      <c r="B1311" t="s">
        <v>6024</v>
      </c>
      <c r="C1311" t="s">
        <v>4361</v>
      </c>
      <c r="D1311" t="s">
        <v>4326</v>
      </c>
      <c r="E1311" t="s">
        <v>807</v>
      </c>
    </row>
    <row r="1312" spans="1:5">
      <c r="A1312" t="s">
        <v>7112</v>
      </c>
      <c r="B1312" t="s">
        <v>4182</v>
      </c>
      <c r="C1312" t="s">
        <v>5625</v>
      </c>
      <c r="D1312" t="s">
        <v>4326</v>
      </c>
      <c r="E1312" t="s">
        <v>1629</v>
      </c>
    </row>
    <row r="1313" spans="1:5">
      <c r="A1313" t="s">
        <v>7113</v>
      </c>
      <c r="B1313" t="s">
        <v>2836</v>
      </c>
      <c r="C1313" t="s">
        <v>4362</v>
      </c>
      <c r="D1313" t="s">
        <v>4326</v>
      </c>
      <c r="E1313" t="s">
        <v>4364</v>
      </c>
    </row>
    <row r="1314" spans="1:5">
      <c r="A1314" t="s">
        <v>7114</v>
      </c>
      <c r="B1314" t="s">
        <v>4025</v>
      </c>
      <c r="C1314" t="s">
        <v>1191</v>
      </c>
      <c r="D1314" t="s">
        <v>4326</v>
      </c>
      <c r="E1314" t="s">
        <v>4366</v>
      </c>
    </row>
    <row r="1315" spans="1:5">
      <c r="A1315" t="s">
        <v>5244</v>
      </c>
      <c r="B1315" t="s">
        <v>7368</v>
      </c>
      <c r="C1315" t="s">
        <v>3376</v>
      </c>
      <c r="D1315" t="s">
        <v>4326</v>
      </c>
      <c r="E1315" t="s">
        <v>1286</v>
      </c>
    </row>
    <row r="1316" spans="1:5">
      <c r="A1316" t="s">
        <v>7115</v>
      </c>
      <c r="B1316" t="s">
        <v>6026</v>
      </c>
      <c r="C1316" t="s">
        <v>4368</v>
      </c>
      <c r="D1316" t="s">
        <v>4326</v>
      </c>
      <c r="E1316" t="s">
        <v>4371</v>
      </c>
    </row>
    <row r="1317" spans="1:5">
      <c r="A1317" t="s">
        <v>1763</v>
      </c>
      <c r="B1317" t="s">
        <v>5691</v>
      </c>
      <c r="C1317" t="s">
        <v>6371</v>
      </c>
      <c r="D1317" t="s">
        <v>1763</v>
      </c>
    </row>
    <row r="1318" spans="1:5">
      <c r="A1318" t="s">
        <v>5736</v>
      </c>
      <c r="B1318" t="s">
        <v>6028</v>
      </c>
      <c r="C1318" t="s">
        <v>1931</v>
      </c>
      <c r="D1318" t="s">
        <v>1763</v>
      </c>
      <c r="E1318" t="s">
        <v>4372</v>
      </c>
    </row>
    <row r="1319" spans="1:5">
      <c r="A1319" t="s">
        <v>6723</v>
      </c>
      <c r="B1319" t="s">
        <v>4483</v>
      </c>
      <c r="C1319" t="s">
        <v>3307</v>
      </c>
      <c r="D1319" t="s">
        <v>1763</v>
      </c>
      <c r="E1319" t="s">
        <v>4356</v>
      </c>
    </row>
    <row r="1320" spans="1:5">
      <c r="A1320" t="s">
        <v>7116</v>
      </c>
      <c r="B1320" t="s">
        <v>6029</v>
      </c>
      <c r="C1320" t="s">
        <v>1063</v>
      </c>
      <c r="D1320" t="s">
        <v>1763</v>
      </c>
      <c r="E1320" t="s">
        <v>4375</v>
      </c>
    </row>
    <row r="1321" spans="1:5">
      <c r="A1321" t="s">
        <v>1825</v>
      </c>
      <c r="B1321" t="s">
        <v>6030</v>
      </c>
      <c r="C1321" t="s">
        <v>4378</v>
      </c>
      <c r="D1321" t="s">
        <v>1763</v>
      </c>
      <c r="E1321" t="s">
        <v>3850</v>
      </c>
    </row>
    <row r="1322" spans="1:5">
      <c r="A1322" t="s">
        <v>2898</v>
      </c>
      <c r="B1322" t="s">
        <v>4424</v>
      </c>
      <c r="C1322" t="s">
        <v>4380</v>
      </c>
      <c r="D1322" t="s">
        <v>1763</v>
      </c>
      <c r="E1322" t="s">
        <v>4381</v>
      </c>
    </row>
    <row r="1323" spans="1:5">
      <c r="A1323" t="s">
        <v>7117</v>
      </c>
      <c r="B1323" t="s">
        <v>4930</v>
      </c>
      <c r="C1323" t="s">
        <v>2083</v>
      </c>
      <c r="D1323" t="s">
        <v>1763</v>
      </c>
      <c r="E1323" t="s">
        <v>4137</v>
      </c>
    </row>
    <row r="1324" spans="1:5">
      <c r="A1324" t="s">
        <v>1096</v>
      </c>
      <c r="B1324" t="s">
        <v>6031</v>
      </c>
      <c r="C1324" t="s">
        <v>4133</v>
      </c>
      <c r="D1324" t="s">
        <v>1763</v>
      </c>
      <c r="E1324" t="s">
        <v>4383</v>
      </c>
    </row>
    <row r="1325" spans="1:5">
      <c r="A1325" t="s">
        <v>6241</v>
      </c>
      <c r="B1325" t="s">
        <v>774</v>
      </c>
      <c r="C1325" t="s">
        <v>3742</v>
      </c>
      <c r="D1325" t="s">
        <v>1763</v>
      </c>
      <c r="E1325" t="s">
        <v>3899</v>
      </c>
    </row>
    <row r="1326" spans="1:5">
      <c r="A1326" t="s">
        <v>345</v>
      </c>
      <c r="B1326" t="s">
        <v>1087</v>
      </c>
      <c r="C1326" t="s">
        <v>4385</v>
      </c>
      <c r="D1326" t="s">
        <v>1763</v>
      </c>
      <c r="E1326" t="s">
        <v>4292</v>
      </c>
    </row>
    <row r="1327" spans="1:5">
      <c r="A1327" t="s">
        <v>7118</v>
      </c>
      <c r="B1327" t="s">
        <v>6032</v>
      </c>
      <c r="C1327" t="s">
        <v>4386</v>
      </c>
      <c r="D1327" t="s">
        <v>1763</v>
      </c>
      <c r="E1327" t="s">
        <v>4011</v>
      </c>
    </row>
    <row r="1328" spans="1:5">
      <c r="A1328" t="s">
        <v>7119</v>
      </c>
      <c r="B1328" t="s">
        <v>1264</v>
      </c>
      <c r="C1328" t="s">
        <v>3027</v>
      </c>
      <c r="D1328" t="s">
        <v>1763</v>
      </c>
      <c r="E1328" t="s">
        <v>4387</v>
      </c>
    </row>
    <row r="1329" spans="1:5">
      <c r="A1329" t="s">
        <v>4525</v>
      </c>
      <c r="B1329" t="s">
        <v>2509</v>
      </c>
      <c r="C1329" t="s">
        <v>1917</v>
      </c>
      <c r="D1329" t="s">
        <v>1763</v>
      </c>
      <c r="E1329" t="s">
        <v>1261</v>
      </c>
    </row>
    <row r="1330" spans="1:5">
      <c r="A1330" t="s">
        <v>314</v>
      </c>
      <c r="B1330" t="s">
        <v>6033</v>
      </c>
      <c r="C1330" t="s">
        <v>2612</v>
      </c>
      <c r="D1330" t="s">
        <v>1763</v>
      </c>
      <c r="E1330" t="s">
        <v>73</v>
      </c>
    </row>
    <row r="1331" spans="1:5">
      <c r="A1331" t="s">
        <v>2005</v>
      </c>
      <c r="B1331" t="s">
        <v>3192</v>
      </c>
      <c r="C1331" t="s">
        <v>4390</v>
      </c>
      <c r="D1331" t="s">
        <v>1763</v>
      </c>
      <c r="E1331" t="s">
        <v>4391</v>
      </c>
    </row>
    <row r="1332" spans="1:5">
      <c r="A1332" t="s">
        <v>5634</v>
      </c>
      <c r="B1332" t="s">
        <v>6035</v>
      </c>
      <c r="C1332" t="s">
        <v>4394</v>
      </c>
      <c r="D1332" t="s">
        <v>1763</v>
      </c>
      <c r="E1332" t="s">
        <v>4395</v>
      </c>
    </row>
    <row r="1333" spans="1:5">
      <c r="A1333" t="s">
        <v>607</v>
      </c>
      <c r="B1333" t="s">
        <v>6036</v>
      </c>
      <c r="C1333" t="s">
        <v>551</v>
      </c>
      <c r="D1333" t="s">
        <v>1763</v>
      </c>
      <c r="E1333" t="s">
        <v>426</v>
      </c>
    </row>
    <row r="1334" spans="1:5">
      <c r="A1334" t="s">
        <v>7120</v>
      </c>
      <c r="B1334" t="s">
        <v>5610</v>
      </c>
      <c r="C1334" t="s">
        <v>4400</v>
      </c>
      <c r="D1334" t="s">
        <v>1763</v>
      </c>
      <c r="E1334" t="s">
        <v>1858</v>
      </c>
    </row>
    <row r="1335" spans="1:5">
      <c r="A1335" t="s">
        <v>6518</v>
      </c>
      <c r="B1335" t="s">
        <v>6037</v>
      </c>
      <c r="C1335" t="s">
        <v>2300</v>
      </c>
      <c r="D1335" t="s">
        <v>1763</v>
      </c>
      <c r="E1335" t="s">
        <v>3450</v>
      </c>
    </row>
    <row r="1336" spans="1:5">
      <c r="A1336" t="s">
        <v>6886</v>
      </c>
      <c r="B1336" t="s">
        <v>484</v>
      </c>
      <c r="C1336" t="s">
        <v>4332</v>
      </c>
      <c r="D1336" t="s">
        <v>1763</v>
      </c>
      <c r="E1336" t="s">
        <v>3568</v>
      </c>
    </row>
    <row r="1337" spans="1:5">
      <c r="A1337" t="s">
        <v>4401</v>
      </c>
      <c r="B1337" t="s">
        <v>7369</v>
      </c>
      <c r="C1337" t="s">
        <v>6372</v>
      </c>
      <c r="D1337" t="s">
        <v>4401</v>
      </c>
    </row>
    <row r="1338" spans="1:5">
      <c r="A1338" t="s">
        <v>2323</v>
      </c>
      <c r="B1338" t="s">
        <v>3854</v>
      </c>
      <c r="C1338" t="s">
        <v>328</v>
      </c>
      <c r="D1338" t="s">
        <v>4401</v>
      </c>
      <c r="E1338" t="s">
        <v>3073</v>
      </c>
    </row>
    <row r="1339" spans="1:5">
      <c r="A1339" t="s">
        <v>2143</v>
      </c>
      <c r="B1339" t="s">
        <v>326</v>
      </c>
      <c r="C1339" t="s">
        <v>4403</v>
      </c>
      <c r="D1339" t="s">
        <v>4401</v>
      </c>
      <c r="E1339" t="s">
        <v>3002</v>
      </c>
    </row>
    <row r="1340" spans="1:5">
      <c r="A1340" t="s">
        <v>7121</v>
      </c>
      <c r="B1340" t="s">
        <v>5975</v>
      </c>
      <c r="C1340" t="s">
        <v>4404</v>
      </c>
      <c r="D1340" t="s">
        <v>4401</v>
      </c>
      <c r="E1340" t="s">
        <v>2679</v>
      </c>
    </row>
    <row r="1341" spans="1:5">
      <c r="A1341" t="s">
        <v>5051</v>
      </c>
      <c r="B1341" t="s">
        <v>6039</v>
      </c>
      <c r="C1341" t="s">
        <v>452</v>
      </c>
      <c r="D1341" t="s">
        <v>4401</v>
      </c>
      <c r="E1341" t="s">
        <v>4405</v>
      </c>
    </row>
    <row r="1342" spans="1:5">
      <c r="A1342" t="s">
        <v>7122</v>
      </c>
      <c r="B1342" t="s">
        <v>6040</v>
      </c>
      <c r="C1342" t="s">
        <v>4406</v>
      </c>
      <c r="D1342" t="s">
        <v>4401</v>
      </c>
      <c r="E1342" t="s">
        <v>4367</v>
      </c>
    </row>
    <row r="1343" spans="1:5">
      <c r="A1343" t="s">
        <v>88</v>
      </c>
      <c r="B1343" t="s">
        <v>6041</v>
      </c>
      <c r="C1343" t="s">
        <v>4408</v>
      </c>
      <c r="D1343" t="s">
        <v>4401</v>
      </c>
      <c r="E1343" t="s">
        <v>1291</v>
      </c>
    </row>
    <row r="1344" spans="1:5">
      <c r="A1344" t="s">
        <v>7123</v>
      </c>
      <c r="B1344" t="s">
        <v>1307</v>
      </c>
      <c r="C1344" t="s">
        <v>3481</v>
      </c>
      <c r="D1344" t="s">
        <v>4401</v>
      </c>
      <c r="E1344" t="s">
        <v>2808</v>
      </c>
    </row>
    <row r="1345" spans="1:5">
      <c r="A1345" t="s">
        <v>7124</v>
      </c>
      <c r="B1345" t="s">
        <v>6042</v>
      </c>
      <c r="C1345" t="s">
        <v>4412</v>
      </c>
      <c r="D1345" t="s">
        <v>4401</v>
      </c>
      <c r="E1345" t="s">
        <v>4413</v>
      </c>
    </row>
    <row r="1346" spans="1:5">
      <c r="A1346" t="s">
        <v>7125</v>
      </c>
      <c r="B1346" t="s">
        <v>6043</v>
      </c>
      <c r="C1346" t="s">
        <v>4193</v>
      </c>
      <c r="D1346" t="s">
        <v>4401</v>
      </c>
      <c r="E1346" t="s">
        <v>4414</v>
      </c>
    </row>
    <row r="1347" spans="1:5">
      <c r="A1347" t="s">
        <v>4632</v>
      </c>
      <c r="B1347" t="s">
        <v>6045</v>
      </c>
      <c r="C1347" t="s">
        <v>4415</v>
      </c>
      <c r="D1347" t="s">
        <v>4401</v>
      </c>
      <c r="E1347" t="s">
        <v>4416</v>
      </c>
    </row>
    <row r="1348" spans="1:5">
      <c r="A1348" t="s">
        <v>7126</v>
      </c>
      <c r="B1348" t="s">
        <v>1898</v>
      </c>
      <c r="C1348" t="s">
        <v>4418</v>
      </c>
      <c r="D1348" t="s">
        <v>4401</v>
      </c>
      <c r="E1348" t="s">
        <v>3149</v>
      </c>
    </row>
    <row r="1349" spans="1:5">
      <c r="A1349" t="s">
        <v>1287</v>
      </c>
      <c r="B1349" t="s">
        <v>2329</v>
      </c>
      <c r="C1349" t="s">
        <v>4421</v>
      </c>
      <c r="D1349" t="s">
        <v>4401</v>
      </c>
      <c r="E1349" t="s">
        <v>4101</v>
      </c>
    </row>
    <row r="1350" spans="1:5">
      <c r="A1350" t="s">
        <v>80</v>
      </c>
      <c r="B1350" t="s">
        <v>6047</v>
      </c>
      <c r="C1350" t="s">
        <v>4422</v>
      </c>
      <c r="D1350" t="s">
        <v>4401</v>
      </c>
      <c r="E1350" t="s">
        <v>961</v>
      </c>
    </row>
    <row r="1351" spans="1:5">
      <c r="A1351" t="s">
        <v>5952</v>
      </c>
      <c r="B1351" t="s">
        <v>6049</v>
      </c>
      <c r="C1351" t="s">
        <v>4423</v>
      </c>
      <c r="D1351" t="s">
        <v>4401</v>
      </c>
      <c r="E1351" t="s">
        <v>4426</v>
      </c>
    </row>
    <row r="1352" spans="1:5">
      <c r="A1352" t="s">
        <v>7127</v>
      </c>
      <c r="B1352" t="s">
        <v>6050</v>
      </c>
      <c r="C1352" t="s">
        <v>1941</v>
      </c>
      <c r="D1352" t="s">
        <v>4401</v>
      </c>
      <c r="E1352" t="s">
        <v>597</v>
      </c>
    </row>
    <row r="1353" spans="1:5">
      <c r="A1353" t="s">
        <v>2846</v>
      </c>
      <c r="B1353" t="s">
        <v>225</v>
      </c>
      <c r="C1353" t="s">
        <v>555</v>
      </c>
      <c r="D1353" t="s">
        <v>4401</v>
      </c>
      <c r="E1353" t="s">
        <v>4427</v>
      </c>
    </row>
    <row r="1354" spans="1:5">
      <c r="A1354" t="s">
        <v>928</v>
      </c>
      <c r="B1354" t="s">
        <v>6051</v>
      </c>
      <c r="C1354" t="s">
        <v>2140</v>
      </c>
      <c r="D1354" t="s">
        <v>4401</v>
      </c>
      <c r="E1354" t="s">
        <v>4432</v>
      </c>
    </row>
    <row r="1355" spans="1:5">
      <c r="A1355" t="s">
        <v>7128</v>
      </c>
      <c r="B1355" t="s">
        <v>3293</v>
      </c>
      <c r="C1355" t="s">
        <v>4433</v>
      </c>
      <c r="D1355" t="s">
        <v>4401</v>
      </c>
      <c r="E1355" t="s">
        <v>4434</v>
      </c>
    </row>
    <row r="1356" spans="1:5">
      <c r="A1356" t="s">
        <v>7129</v>
      </c>
      <c r="B1356" t="s">
        <v>4612</v>
      </c>
      <c r="C1356" t="s">
        <v>4019</v>
      </c>
      <c r="D1356" t="s">
        <v>4401</v>
      </c>
      <c r="E1356" t="s">
        <v>1150</v>
      </c>
    </row>
    <row r="1357" spans="1:5">
      <c r="A1357" t="s">
        <v>2206</v>
      </c>
      <c r="B1357" t="s">
        <v>6052</v>
      </c>
      <c r="C1357" t="s">
        <v>4435</v>
      </c>
      <c r="D1357" t="s">
        <v>4401</v>
      </c>
      <c r="E1357" t="s">
        <v>4437</v>
      </c>
    </row>
    <row r="1358" spans="1:5">
      <c r="A1358" t="s">
        <v>7130</v>
      </c>
      <c r="B1358" t="s">
        <v>2784</v>
      </c>
      <c r="C1358" t="s">
        <v>4438</v>
      </c>
      <c r="D1358" t="s">
        <v>4401</v>
      </c>
      <c r="E1358" t="s">
        <v>4440</v>
      </c>
    </row>
    <row r="1359" spans="1:5">
      <c r="A1359" t="s">
        <v>7131</v>
      </c>
      <c r="B1359" t="s">
        <v>6053</v>
      </c>
      <c r="C1359" t="s">
        <v>3753</v>
      </c>
      <c r="D1359" t="s">
        <v>4401</v>
      </c>
      <c r="E1359" t="s">
        <v>3920</v>
      </c>
    </row>
    <row r="1360" spans="1:5">
      <c r="A1360" t="s">
        <v>2302</v>
      </c>
      <c r="B1360" t="s">
        <v>6055</v>
      </c>
      <c r="C1360" t="s">
        <v>2020</v>
      </c>
      <c r="D1360" t="s">
        <v>4401</v>
      </c>
      <c r="E1360" t="s">
        <v>3273</v>
      </c>
    </row>
    <row r="1361" spans="1:5">
      <c r="A1361" t="s">
        <v>2928</v>
      </c>
      <c r="B1361" t="s">
        <v>6056</v>
      </c>
      <c r="C1361" t="s">
        <v>4441</v>
      </c>
      <c r="D1361" t="s">
        <v>4401</v>
      </c>
      <c r="E1361" t="s">
        <v>4442</v>
      </c>
    </row>
    <row r="1362" spans="1:5">
      <c r="A1362" t="s">
        <v>3759</v>
      </c>
      <c r="B1362" t="s">
        <v>4399</v>
      </c>
      <c r="C1362" t="s">
        <v>4444</v>
      </c>
      <c r="D1362" t="s">
        <v>4401</v>
      </c>
      <c r="E1362" t="s">
        <v>3182</v>
      </c>
    </row>
    <row r="1363" spans="1:5">
      <c r="A1363" t="s">
        <v>7132</v>
      </c>
      <c r="B1363" t="s">
        <v>3136</v>
      </c>
      <c r="C1363" t="s">
        <v>4445</v>
      </c>
      <c r="D1363" t="s">
        <v>4401</v>
      </c>
      <c r="E1363" t="s">
        <v>2095</v>
      </c>
    </row>
    <row r="1364" spans="1:5">
      <c r="A1364" t="s">
        <v>7133</v>
      </c>
      <c r="B1364" t="s">
        <v>6057</v>
      </c>
      <c r="C1364" t="s">
        <v>4446</v>
      </c>
      <c r="D1364" t="s">
        <v>4401</v>
      </c>
      <c r="E1364" t="s">
        <v>4448</v>
      </c>
    </row>
    <row r="1365" spans="1:5">
      <c r="A1365" t="s">
        <v>4450</v>
      </c>
      <c r="B1365" t="s">
        <v>7021</v>
      </c>
      <c r="C1365" t="s">
        <v>6373</v>
      </c>
      <c r="D1365" t="s">
        <v>4450</v>
      </c>
    </row>
    <row r="1366" spans="1:5">
      <c r="A1366" t="s">
        <v>7134</v>
      </c>
      <c r="B1366" t="s">
        <v>6058</v>
      </c>
      <c r="C1366" t="s">
        <v>4449</v>
      </c>
      <c r="D1366" t="s">
        <v>4450</v>
      </c>
      <c r="E1366" t="s">
        <v>4451</v>
      </c>
    </row>
    <row r="1367" spans="1:5">
      <c r="A1367" t="s">
        <v>6992</v>
      </c>
      <c r="B1367" t="s">
        <v>1210</v>
      </c>
      <c r="C1367" t="s">
        <v>3541</v>
      </c>
      <c r="D1367" t="s">
        <v>4450</v>
      </c>
      <c r="E1367" t="s">
        <v>4453</v>
      </c>
    </row>
    <row r="1368" spans="1:5">
      <c r="A1368" t="s">
        <v>7137</v>
      </c>
      <c r="B1368" t="s">
        <v>2963</v>
      </c>
      <c r="C1368" t="s">
        <v>4457</v>
      </c>
      <c r="D1368" t="s">
        <v>4450</v>
      </c>
      <c r="E1368" t="s">
        <v>645</v>
      </c>
    </row>
    <row r="1369" spans="1:5">
      <c r="A1369" t="s">
        <v>7138</v>
      </c>
      <c r="B1369" t="s">
        <v>467</v>
      </c>
      <c r="C1369" t="s">
        <v>1455</v>
      </c>
      <c r="D1369" t="s">
        <v>4450</v>
      </c>
      <c r="E1369" t="s">
        <v>2128</v>
      </c>
    </row>
    <row r="1370" spans="1:5">
      <c r="A1370" t="s">
        <v>5566</v>
      </c>
      <c r="B1370" t="s">
        <v>6060</v>
      </c>
      <c r="C1370" t="s">
        <v>4459</v>
      </c>
      <c r="D1370" t="s">
        <v>4450</v>
      </c>
      <c r="E1370" t="s">
        <v>4460</v>
      </c>
    </row>
    <row r="1371" spans="1:5">
      <c r="A1371" t="s">
        <v>1046</v>
      </c>
      <c r="B1371" t="s">
        <v>5612</v>
      </c>
      <c r="C1371" t="s">
        <v>4461</v>
      </c>
      <c r="D1371" t="s">
        <v>4450</v>
      </c>
      <c r="E1371" t="s">
        <v>4464</v>
      </c>
    </row>
    <row r="1372" spans="1:5">
      <c r="A1372" t="s">
        <v>1162</v>
      </c>
      <c r="B1372" t="s">
        <v>5202</v>
      </c>
      <c r="C1372" t="s">
        <v>6375</v>
      </c>
      <c r="D1372" t="s">
        <v>4450</v>
      </c>
      <c r="E1372" t="s">
        <v>570</v>
      </c>
    </row>
    <row r="1373" spans="1:5">
      <c r="A1373" t="s">
        <v>7031</v>
      </c>
      <c r="B1373" t="s">
        <v>6061</v>
      </c>
      <c r="C1373" t="s">
        <v>4192</v>
      </c>
      <c r="D1373" t="s">
        <v>4450</v>
      </c>
      <c r="E1373" t="s">
        <v>4465</v>
      </c>
    </row>
    <row r="1374" spans="1:5">
      <c r="A1374" t="s">
        <v>3631</v>
      </c>
      <c r="B1374" t="s">
        <v>2700</v>
      </c>
      <c r="C1374" t="s">
        <v>3964</v>
      </c>
      <c r="D1374" t="s">
        <v>4450</v>
      </c>
      <c r="E1374" t="s">
        <v>3672</v>
      </c>
    </row>
    <row r="1375" spans="1:5">
      <c r="A1375" t="s">
        <v>2345</v>
      </c>
      <c r="B1375" t="s">
        <v>4504</v>
      </c>
      <c r="C1375" t="s">
        <v>3380</v>
      </c>
      <c r="D1375" t="s">
        <v>4450</v>
      </c>
      <c r="E1375" t="s">
        <v>3874</v>
      </c>
    </row>
    <row r="1376" spans="1:5">
      <c r="A1376" t="s">
        <v>6240</v>
      </c>
      <c r="B1376" t="s">
        <v>6062</v>
      </c>
      <c r="C1376" t="s">
        <v>1013</v>
      </c>
      <c r="D1376" t="s">
        <v>4450</v>
      </c>
      <c r="E1376" t="s">
        <v>4466</v>
      </c>
    </row>
    <row r="1377" spans="1:5">
      <c r="A1377" t="s">
        <v>7139</v>
      </c>
      <c r="B1377" t="s">
        <v>6064</v>
      </c>
      <c r="C1377" t="s">
        <v>3551</v>
      </c>
      <c r="D1377" t="s">
        <v>4450</v>
      </c>
      <c r="E1377" t="s">
        <v>1817</v>
      </c>
    </row>
    <row r="1378" spans="1:5">
      <c r="A1378" t="s">
        <v>7140</v>
      </c>
      <c r="B1378" t="s">
        <v>4743</v>
      </c>
      <c r="C1378" t="s">
        <v>494</v>
      </c>
      <c r="D1378" t="s">
        <v>4450</v>
      </c>
      <c r="E1378" t="s">
        <v>4467</v>
      </c>
    </row>
    <row r="1379" spans="1:5">
      <c r="A1379" t="s">
        <v>4373</v>
      </c>
      <c r="B1379" t="s">
        <v>6066</v>
      </c>
      <c r="C1379" t="s">
        <v>1700</v>
      </c>
      <c r="D1379" t="s">
        <v>4450</v>
      </c>
      <c r="E1379" t="s">
        <v>4468</v>
      </c>
    </row>
    <row r="1380" spans="1:5">
      <c r="A1380" t="s">
        <v>7141</v>
      </c>
      <c r="B1380" t="s">
        <v>6067</v>
      </c>
      <c r="C1380" t="s">
        <v>1109</v>
      </c>
      <c r="D1380" t="s">
        <v>4450</v>
      </c>
      <c r="E1380" t="s">
        <v>4471</v>
      </c>
    </row>
    <row r="1381" spans="1:5">
      <c r="A1381" t="s">
        <v>1239</v>
      </c>
      <c r="B1381" t="s">
        <v>6007</v>
      </c>
      <c r="C1381" t="s">
        <v>4473</v>
      </c>
      <c r="D1381" t="s">
        <v>4450</v>
      </c>
      <c r="E1381" t="s">
        <v>4476</v>
      </c>
    </row>
    <row r="1382" spans="1:5">
      <c r="A1382" t="s">
        <v>7142</v>
      </c>
      <c r="B1382" t="s">
        <v>6069</v>
      </c>
      <c r="C1382" t="s">
        <v>1937</v>
      </c>
      <c r="D1382" t="s">
        <v>4450</v>
      </c>
      <c r="E1382" t="s">
        <v>4477</v>
      </c>
    </row>
    <row r="1383" spans="1:5">
      <c r="A1383" t="s">
        <v>5001</v>
      </c>
      <c r="B1383" t="s">
        <v>1053</v>
      </c>
      <c r="C1383" t="s">
        <v>4478</v>
      </c>
      <c r="D1383" t="s">
        <v>4450</v>
      </c>
      <c r="E1383" t="s">
        <v>4479</v>
      </c>
    </row>
    <row r="1384" spans="1:5">
      <c r="A1384" t="s">
        <v>5689</v>
      </c>
      <c r="B1384" t="s">
        <v>6070</v>
      </c>
      <c r="C1384" t="s">
        <v>4223</v>
      </c>
      <c r="D1384" t="s">
        <v>4450</v>
      </c>
      <c r="E1384" t="s">
        <v>2590</v>
      </c>
    </row>
    <row r="1385" spans="1:5">
      <c r="A1385" t="s">
        <v>2348</v>
      </c>
      <c r="B1385" t="s">
        <v>6072</v>
      </c>
      <c r="C1385" t="s">
        <v>4480</v>
      </c>
      <c r="D1385" t="s">
        <v>4450</v>
      </c>
      <c r="E1385" t="s">
        <v>4482</v>
      </c>
    </row>
    <row r="1386" spans="1:5">
      <c r="A1386" t="s">
        <v>478</v>
      </c>
      <c r="B1386" t="s">
        <v>6073</v>
      </c>
      <c r="C1386" t="s">
        <v>3255</v>
      </c>
      <c r="D1386" t="s">
        <v>4450</v>
      </c>
      <c r="E1386" t="s">
        <v>4484</v>
      </c>
    </row>
    <row r="1387" spans="1:5">
      <c r="A1387" t="s">
        <v>7143</v>
      </c>
      <c r="B1387" t="s">
        <v>6074</v>
      </c>
      <c r="C1387" t="s">
        <v>4485</v>
      </c>
      <c r="D1387" t="s">
        <v>4450</v>
      </c>
      <c r="E1387" t="s">
        <v>4487</v>
      </c>
    </row>
    <row r="1388" spans="1:5">
      <c r="A1388" t="s">
        <v>7144</v>
      </c>
      <c r="B1388" t="s">
        <v>4869</v>
      </c>
      <c r="C1388" t="s">
        <v>4489</v>
      </c>
      <c r="D1388" t="s">
        <v>4450</v>
      </c>
      <c r="E1388" t="s">
        <v>3949</v>
      </c>
    </row>
    <row r="1389" spans="1:5">
      <c r="A1389" t="s">
        <v>2525</v>
      </c>
      <c r="B1389" t="s">
        <v>7371</v>
      </c>
      <c r="C1389" t="s">
        <v>6377</v>
      </c>
      <c r="D1389" t="s">
        <v>2525</v>
      </c>
    </row>
    <row r="1390" spans="1:5">
      <c r="A1390" t="s">
        <v>5193</v>
      </c>
      <c r="B1390" t="s">
        <v>1216</v>
      </c>
      <c r="C1390" t="s">
        <v>4458</v>
      </c>
      <c r="D1390" t="s">
        <v>2525</v>
      </c>
      <c r="E1390" t="s">
        <v>1902</v>
      </c>
    </row>
    <row r="1391" spans="1:5">
      <c r="A1391" t="s">
        <v>5851</v>
      </c>
      <c r="B1391" t="s">
        <v>6076</v>
      </c>
      <c r="C1391" t="s">
        <v>2380</v>
      </c>
      <c r="D1391" t="s">
        <v>2525</v>
      </c>
      <c r="E1391" t="s">
        <v>4490</v>
      </c>
    </row>
    <row r="1392" spans="1:5">
      <c r="A1392" t="s">
        <v>7145</v>
      </c>
      <c r="B1392" t="s">
        <v>6078</v>
      </c>
      <c r="C1392" t="s">
        <v>4491</v>
      </c>
      <c r="D1392" t="s">
        <v>2525</v>
      </c>
      <c r="E1392" t="s">
        <v>3373</v>
      </c>
    </row>
    <row r="1393" spans="1:5">
      <c r="A1393" t="s">
        <v>6349</v>
      </c>
      <c r="B1393" t="s">
        <v>6079</v>
      </c>
      <c r="C1393" t="s">
        <v>4493</v>
      </c>
      <c r="D1393" t="s">
        <v>2525</v>
      </c>
      <c r="E1393" t="s">
        <v>4125</v>
      </c>
    </row>
    <row r="1394" spans="1:5">
      <c r="A1394" t="s">
        <v>6127</v>
      </c>
      <c r="B1394" t="s">
        <v>6080</v>
      </c>
      <c r="C1394" t="s">
        <v>4494</v>
      </c>
      <c r="D1394" t="s">
        <v>2525</v>
      </c>
      <c r="E1394" t="s">
        <v>3256</v>
      </c>
    </row>
    <row r="1395" spans="1:5">
      <c r="A1395" t="s">
        <v>7146</v>
      </c>
      <c r="B1395" t="s">
        <v>879</v>
      </c>
      <c r="C1395" t="s">
        <v>4495</v>
      </c>
      <c r="D1395" t="s">
        <v>2525</v>
      </c>
      <c r="E1395" t="s">
        <v>4498</v>
      </c>
    </row>
    <row r="1396" spans="1:5">
      <c r="A1396" t="s">
        <v>6658</v>
      </c>
      <c r="B1396" t="s">
        <v>196</v>
      </c>
      <c r="C1396" t="s">
        <v>4500</v>
      </c>
      <c r="D1396" t="s">
        <v>2525</v>
      </c>
      <c r="E1396" t="s">
        <v>4503</v>
      </c>
    </row>
    <row r="1397" spans="1:5">
      <c r="A1397" t="s">
        <v>7147</v>
      </c>
      <c r="B1397" t="s">
        <v>4760</v>
      </c>
      <c r="C1397" t="s">
        <v>282</v>
      </c>
      <c r="D1397" t="s">
        <v>2525</v>
      </c>
      <c r="E1397" t="s">
        <v>4505</v>
      </c>
    </row>
    <row r="1398" spans="1:5">
      <c r="A1398" t="s">
        <v>5465</v>
      </c>
      <c r="B1398" t="s">
        <v>6081</v>
      </c>
      <c r="C1398" t="s">
        <v>4506</v>
      </c>
      <c r="D1398" t="s">
        <v>2525</v>
      </c>
      <c r="E1398" t="s">
        <v>369</v>
      </c>
    </row>
    <row r="1399" spans="1:5">
      <c r="A1399" t="s">
        <v>909</v>
      </c>
      <c r="B1399" t="s">
        <v>5531</v>
      </c>
      <c r="C1399" t="s">
        <v>2422</v>
      </c>
      <c r="D1399" t="s">
        <v>2525</v>
      </c>
      <c r="E1399" t="s">
        <v>4508</v>
      </c>
    </row>
    <row r="1400" spans="1:5">
      <c r="A1400" t="s">
        <v>7148</v>
      </c>
      <c r="B1400" t="s">
        <v>4398</v>
      </c>
      <c r="C1400" t="s">
        <v>4509</v>
      </c>
      <c r="D1400" t="s">
        <v>2525</v>
      </c>
      <c r="E1400" t="s">
        <v>2897</v>
      </c>
    </row>
    <row r="1401" spans="1:5">
      <c r="A1401" t="s">
        <v>5488</v>
      </c>
      <c r="B1401" t="s">
        <v>4211</v>
      </c>
      <c r="C1401" t="s">
        <v>275</v>
      </c>
      <c r="D1401" t="s">
        <v>2525</v>
      </c>
      <c r="E1401" t="s">
        <v>3172</v>
      </c>
    </row>
    <row r="1402" spans="1:5">
      <c r="A1402" t="s">
        <v>7018</v>
      </c>
      <c r="B1402" t="s">
        <v>2488</v>
      </c>
      <c r="C1402" t="s">
        <v>4510</v>
      </c>
      <c r="D1402" t="s">
        <v>2525</v>
      </c>
      <c r="E1402" t="s">
        <v>4455</v>
      </c>
    </row>
    <row r="1403" spans="1:5">
      <c r="A1403" t="s">
        <v>7149</v>
      </c>
      <c r="B1403" t="s">
        <v>5485</v>
      </c>
      <c r="C1403" t="s">
        <v>71</v>
      </c>
      <c r="D1403" t="s">
        <v>2525</v>
      </c>
      <c r="E1403" t="s">
        <v>2622</v>
      </c>
    </row>
    <row r="1404" spans="1:5">
      <c r="A1404" t="s">
        <v>7150</v>
      </c>
      <c r="B1404" t="s">
        <v>4294</v>
      </c>
      <c r="C1404" t="s">
        <v>3434</v>
      </c>
      <c r="D1404" t="s">
        <v>2525</v>
      </c>
      <c r="E1404" t="s">
        <v>2332</v>
      </c>
    </row>
    <row r="1405" spans="1:5">
      <c r="A1405" t="s">
        <v>7151</v>
      </c>
      <c r="B1405" t="s">
        <v>4447</v>
      </c>
      <c r="C1405" t="s">
        <v>4243</v>
      </c>
      <c r="D1405" t="s">
        <v>2525</v>
      </c>
      <c r="E1405" t="s">
        <v>4174</v>
      </c>
    </row>
    <row r="1406" spans="1:5">
      <c r="A1406" t="s">
        <v>3717</v>
      </c>
      <c r="B1406" t="s">
        <v>6082</v>
      </c>
      <c r="C1406" t="s">
        <v>4511</v>
      </c>
      <c r="D1406" t="s">
        <v>2525</v>
      </c>
      <c r="E1406" t="s">
        <v>2452</v>
      </c>
    </row>
    <row r="1407" spans="1:5">
      <c r="A1407" t="s">
        <v>7152</v>
      </c>
      <c r="B1407" t="s">
        <v>840</v>
      </c>
      <c r="C1407" t="s">
        <v>4512</v>
      </c>
      <c r="D1407" t="s">
        <v>2525</v>
      </c>
      <c r="E1407" t="s">
        <v>4515</v>
      </c>
    </row>
    <row r="1408" spans="1:5">
      <c r="A1408" t="s">
        <v>1418</v>
      </c>
      <c r="B1408" t="s">
        <v>4798</v>
      </c>
      <c r="C1408" t="s">
        <v>1296</v>
      </c>
      <c r="D1408" t="s">
        <v>2525</v>
      </c>
      <c r="E1408" t="s">
        <v>4518</v>
      </c>
    </row>
    <row r="1409" spans="1:5">
      <c r="A1409" t="s">
        <v>3718</v>
      </c>
      <c r="B1409" t="s">
        <v>7372</v>
      </c>
      <c r="C1409" t="s">
        <v>6378</v>
      </c>
      <c r="D1409" t="s">
        <v>3718</v>
      </c>
    </row>
    <row r="1410" spans="1:5">
      <c r="A1410" t="s">
        <v>5107</v>
      </c>
      <c r="B1410" t="s">
        <v>385</v>
      </c>
      <c r="C1410" t="s">
        <v>4520</v>
      </c>
      <c r="D1410" t="s">
        <v>3718</v>
      </c>
      <c r="E1410" t="s">
        <v>355</v>
      </c>
    </row>
    <row r="1411" spans="1:5">
      <c r="A1411" t="s">
        <v>3606</v>
      </c>
      <c r="B1411" t="s">
        <v>4305</v>
      </c>
      <c r="C1411" t="s">
        <v>1586</v>
      </c>
      <c r="D1411" t="s">
        <v>3718</v>
      </c>
      <c r="E1411" t="s">
        <v>857</v>
      </c>
    </row>
    <row r="1412" spans="1:5">
      <c r="A1412" t="s">
        <v>4672</v>
      </c>
      <c r="B1412" t="s">
        <v>2022</v>
      </c>
      <c r="C1412" t="s">
        <v>4523</v>
      </c>
      <c r="D1412" t="s">
        <v>3718</v>
      </c>
      <c r="E1412" t="s">
        <v>2384</v>
      </c>
    </row>
    <row r="1413" spans="1:5">
      <c r="A1413" t="s">
        <v>3924</v>
      </c>
      <c r="B1413" t="s">
        <v>6083</v>
      </c>
      <c r="C1413" t="s">
        <v>4528</v>
      </c>
      <c r="D1413" t="s">
        <v>3718</v>
      </c>
      <c r="E1413" t="s">
        <v>272</v>
      </c>
    </row>
    <row r="1414" spans="1:5">
      <c r="A1414" t="s">
        <v>1495</v>
      </c>
      <c r="B1414" t="s">
        <v>6084</v>
      </c>
      <c r="C1414" t="s">
        <v>4529</v>
      </c>
      <c r="D1414" t="s">
        <v>3718</v>
      </c>
      <c r="E1414" t="s">
        <v>2822</v>
      </c>
    </row>
    <row r="1415" spans="1:5">
      <c r="A1415" t="s">
        <v>749</v>
      </c>
      <c r="B1415" t="s">
        <v>6086</v>
      </c>
      <c r="C1415" t="s">
        <v>4531</v>
      </c>
      <c r="D1415" t="s">
        <v>3718</v>
      </c>
      <c r="E1415" t="s">
        <v>4533</v>
      </c>
    </row>
    <row r="1416" spans="1:5">
      <c r="A1416" t="s">
        <v>7153</v>
      </c>
      <c r="B1416" t="s">
        <v>469</v>
      </c>
      <c r="C1416" t="s">
        <v>4534</v>
      </c>
      <c r="D1416" t="s">
        <v>3718</v>
      </c>
      <c r="E1416" t="s">
        <v>4535</v>
      </c>
    </row>
    <row r="1417" spans="1:5">
      <c r="A1417" t="s">
        <v>7154</v>
      </c>
      <c r="B1417" t="s">
        <v>6088</v>
      </c>
      <c r="C1417" t="s">
        <v>100</v>
      </c>
      <c r="D1417" t="s">
        <v>3718</v>
      </c>
      <c r="E1417" t="s">
        <v>2711</v>
      </c>
    </row>
    <row r="1418" spans="1:5">
      <c r="A1418" t="s">
        <v>7155</v>
      </c>
      <c r="B1418" t="s">
        <v>6089</v>
      </c>
      <c r="C1418" t="s">
        <v>2032</v>
      </c>
      <c r="D1418" t="s">
        <v>3718</v>
      </c>
      <c r="E1418" t="s">
        <v>2491</v>
      </c>
    </row>
    <row r="1419" spans="1:5">
      <c r="A1419" t="s">
        <v>5675</v>
      </c>
      <c r="B1419" t="s">
        <v>6090</v>
      </c>
      <c r="C1419" t="s">
        <v>4536</v>
      </c>
      <c r="D1419" t="s">
        <v>3718</v>
      </c>
      <c r="E1419" t="s">
        <v>1033</v>
      </c>
    </row>
    <row r="1420" spans="1:5">
      <c r="A1420" t="s">
        <v>7156</v>
      </c>
      <c r="B1420" t="s">
        <v>6091</v>
      </c>
      <c r="C1420" t="s">
        <v>3680</v>
      </c>
      <c r="D1420" t="s">
        <v>3718</v>
      </c>
      <c r="E1420" t="s">
        <v>4350</v>
      </c>
    </row>
    <row r="1421" spans="1:5">
      <c r="A1421" t="s">
        <v>3413</v>
      </c>
      <c r="B1421" t="s">
        <v>4559</v>
      </c>
      <c r="C1421" t="s">
        <v>4538</v>
      </c>
      <c r="D1421" t="s">
        <v>3718</v>
      </c>
      <c r="E1421" t="s">
        <v>2798</v>
      </c>
    </row>
    <row r="1422" spans="1:5">
      <c r="A1422" t="s">
        <v>2594</v>
      </c>
      <c r="B1422" t="s">
        <v>3517</v>
      </c>
      <c r="C1422" t="s">
        <v>2062</v>
      </c>
      <c r="D1422" t="s">
        <v>3718</v>
      </c>
      <c r="E1422" t="s">
        <v>51</v>
      </c>
    </row>
    <row r="1423" spans="1:5">
      <c r="A1423" t="s">
        <v>6885</v>
      </c>
      <c r="B1423" t="s">
        <v>4894</v>
      </c>
      <c r="C1423" t="s">
        <v>361</v>
      </c>
      <c r="D1423" t="s">
        <v>3718</v>
      </c>
      <c r="E1423" t="s">
        <v>4539</v>
      </c>
    </row>
    <row r="1424" spans="1:5">
      <c r="A1424" t="s">
        <v>7157</v>
      </c>
      <c r="B1424" t="s">
        <v>6092</v>
      </c>
      <c r="C1424" t="s">
        <v>1659</v>
      </c>
      <c r="D1424" t="s">
        <v>3718</v>
      </c>
      <c r="E1424" t="s">
        <v>4540</v>
      </c>
    </row>
    <row r="1425" spans="1:5">
      <c r="A1425" t="s">
        <v>7158</v>
      </c>
      <c r="B1425" t="s">
        <v>6093</v>
      </c>
      <c r="C1425" t="s">
        <v>2138</v>
      </c>
      <c r="D1425" t="s">
        <v>3718</v>
      </c>
      <c r="E1425" t="s">
        <v>4542</v>
      </c>
    </row>
    <row r="1426" spans="1:5">
      <c r="A1426" t="s">
        <v>7159</v>
      </c>
      <c r="B1426" t="s">
        <v>6094</v>
      </c>
      <c r="C1426" t="s">
        <v>3570</v>
      </c>
      <c r="D1426" t="s">
        <v>3718</v>
      </c>
      <c r="E1426" t="s">
        <v>4545</v>
      </c>
    </row>
    <row r="1427" spans="1:5">
      <c r="A1427" t="s">
        <v>4094</v>
      </c>
      <c r="B1427" t="s">
        <v>6095</v>
      </c>
      <c r="C1427" t="s">
        <v>1400</v>
      </c>
      <c r="D1427" t="s">
        <v>3718</v>
      </c>
      <c r="E1427" t="s">
        <v>3279</v>
      </c>
    </row>
    <row r="1428" spans="1:5">
      <c r="A1428" t="s">
        <v>636</v>
      </c>
      <c r="B1428" t="s">
        <v>6096</v>
      </c>
      <c r="C1428" t="s">
        <v>1039</v>
      </c>
      <c r="D1428" t="s">
        <v>3718</v>
      </c>
      <c r="E1428" t="s">
        <v>4546</v>
      </c>
    </row>
    <row r="1429" spans="1:5">
      <c r="A1429" t="s">
        <v>1711</v>
      </c>
      <c r="B1429" t="s">
        <v>6099</v>
      </c>
      <c r="C1429" t="s">
        <v>4548</v>
      </c>
      <c r="D1429" t="s">
        <v>3718</v>
      </c>
      <c r="E1429" t="s">
        <v>4549</v>
      </c>
    </row>
    <row r="1430" spans="1:5">
      <c r="A1430" t="s">
        <v>7160</v>
      </c>
      <c r="B1430" t="s">
        <v>2942</v>
      </c>
      <c r="C1430" t="s">
        <v>4554</v>
      </c>
      <c r="D1430" t="s">
        <v>3718</v>
      </c>
      <c r="E1430" t="s">
        <v>2193</v>
      </c>
    </row>
    <row r="1431" spans="1:5">
      <c r="A1431" t="s">
        <v>1212</v>
      </c>
      <c r="B1431" t="s">
        <v>6100</v>
      </c>
      <c r="C1431" t="s">
        <v>3312</v>
      </c>
      <c r="D1431" t="s">
        <v>3718</v>
      </c>
      <c r="E1431" t="s">
        <v>3400</v>
      </c>
    </row>
    <row r="1432" spans="1:5">
      <c r="A1432" t="s">
        <v>6502</v>
      </c>
      <c r="B1432" t="s">
        <v>6101</v>
      </c>
      <c r="C1432" t="s">
        <v>2706</v>
      </c>
      <c r="D1432" t="s">
        <v>3718</v>
      </c>
      <c r="E1432" t="s">
        <v>1783</v>
      </c>
    </row>
    <row r="1433" spans="1:5">
      <c r="A1433" t="s">
        <v>3328</v>
      </c>
      <c r="B1433" t="s">
        <v>6102</v>
      </c>
      <c r="C1433" t="s">
        <v>4556</v>
      </c>
      <c r="D1433" t="s">
        <v>3718</v>
      </c>
      <c r="E1433" t="s">
        <v>438</v>
      </c>
    </row>
    <row r="1434" spans="1:5">
      <c r="A1434" t="s">
        <v>4402</v>
      </c>
      <c r="B1434" t="s">
        <v>2486</v>
      </c>
      <c r="C1434" t="s">
        <v>6379</v>
      </c>
      <c r="D1434" t="s">
        <v>4402</v>
      </c>
    </row>
    <row r="1435" spans="1:5">
      <c r="A1435" t="s">
        <v>7161</v>
      </c>
      <c r="B1435" t="s">
        <v>4527</v>
      </c>
      <c r="C1435" t="s">
        <v>4557</v>
      </c>
      <c r="D1435" t="s">
        <v>4402</v>
      </c>
      <c r="E1435" t="s">
        <v>4558</v>
      </c>
    </row>
    <row r="1436" spans="1:5">
      <c r="A1436" t="s">
        <v>2915</v>
      </c>
      <c r="B1436" t="s">
        <v>3877</v>
      </c>
      <c r="C1436" t="s">
        <v>1262</v>
      </c>
      <c r="D1436" t="s">
        <v>4402</v>
      </c>
      <c r="E1436" t="s">
        <v>1217</v>
      </c>
    </row>
    <row r="1437" spans="1:5">
      <c r="A1437" t="s">
        <v>4165</v>
      </c>
      <c r="B1437" t="s">
        <v>6103</v>
      </c>
      <c r="C1437" t="s">
        <v>2598</v>
      </c>
      <c r="D1437" t="s">
        <v>4402</v>
      </c>
      <c r="E1437" t="s">
        <v>4560</v>
      </c>
    </row>
    <row r="1438" spans="1:5">
      <c r="A1438" t="s">
        <v>7162</v>
      </c>
      <c r="B1438" t="s">
        <v>6104</v>
      </c>
      <c r="C1438" t="s">
        <v>4561</v>
      </c>
      <c r="D1438" t="s">
        <v>4402</v>
      </c>
      <c r="E1438" t="s">
        <v>4563</v>
      </c>
    </row>
    <row r="1439" spans="1:5">
      <c r="A1439" t="s">
        <v>5087</v>
      </c>
      <c r="B1439" t="s">
        <v>6106</v>
      </c>
      <c r="C1439" t="s">
        <v>4565</v>
      </c>
      <c r="D1439" t="s">
        <v>4402</v>
      </c>
      <c r="E1439" t="s">
        <v>3959</v>
      </c>
    </row>
    <row r="1440" spans="1:5">
      <c r="A1440" t="s">
        <v>6974</v>
      </c>
      <c r="B1440" t="s">
        <v>6108</v>
      </c>
      <c r="C1440" t="s">
        <v>4566</v>
      </c>
      <c r="D1440" t="s">
        <v>4402</v>
      </c>
      <c r="E1440" t="s">
        <v>4537</v>
      </c>
    </row>
    <row r="1441" spans="1:5">
      <c r="A1441" t="s">
        <v>3205</v>
      </c>
      <c r="B1441" t="s">
        <v>2802</v>
      </c>
      <c r="C1441" t="s">
        <v>4568</v>
      </c>
      <c r="D1441" t="s">
        <v>4402</v>
      </c>
      <c r="E1441" t="s">
        <v>4188</v>
      </c>
    </row>
    <row r="1442" spans="1:5">
      <c r="A1442" t="s">
        <v>4345</v>
      </c>
      <c r="B1442" t="s">
        <v>283</v>
      </c>
      <c r="C1442" t="s">
        <v>4569</v>
      </c>
      <c r="D1442" t="s">
        <v>4402</v>
      </c>
      <c r="E1442" t="s">
        <v>1824</v>
      </c>
    </row>
    <row r="1443" spans="1:5">
      <c r="A1443" t="s">
        <v>7163</v>
      </c>
      <c r="B1443" t="s">
        <v>6110</v>
      </c>
      <c r="C1443" t="s">
        <v>2884</v>
      </c>
      <c r="D1443" t="s">
        <v>4402</v>
      </c>
      <c r="E1443" t="s">
        <v>247</v>
      </c>
    </row>
    <row r="1444" spans="1:5">
      <c r="A1444" t="s">
        <v>7164</v>
      </c>
      <c r="B1444" t="s">
        <v>5198</v>
      </c>
      <c r="C1444" t="s">
        <v>4571</v>
      </c>
      <c r="D1444" t="s">
        <v>4402</v>
      </c>
      <c r="E1444" t="s">
        <v>3325</v>
      </c>
    </row>
    <row r="1445" spans="1:5">
      <c r="A1445" t="s">
        <v>6004</v>
      </c>
      <c r="B1445" t="s">
        <v>6111</v>
      </c>
      <c r="C1445" t="s">
        <v>2844</v>
      </c>
      <c r="D1445" t="s">
        <v>4402</v>
      </c>
      <c r="E1445" t="s">
        <v>4572</v>
      </c>
    </row>
    <row r="1446" spans="1:5">
      <c r="A1446" t="s">
        <v>7165</v>
      </c>
      <c r="B1446" t="s">
        <v>6112</v>
      </c>
      <c r="C1446" t="s">
        <v>4573</v>
      </c>
      <c r="D1446" t="s">
        <v>4402</v>
      </c>
      <c r="E1446" t="s">
        <v>4575</v>
      </c>
    </row>
    <row r="1447" spans="1:5">
      <c r="A1447" t="s">
        <v>7166</v>
      </c>
      <c r="B1447" t="s">
        <v>6113</v>
      </c>
      <c r="C1447" t="s">
        <v>2015</v>
      </c>
      <c r="D1447" t="s">
        <v>4402</v>
      </c>
      <c r="E1447" t="s">
        <v>4576</v>
      </c>
    </row>
    <row r="1448" spans="1:5">
      <c r="A1448" t="s">
        <v>2646</v>
      </c>
      <c r="B1448" t="s">
        <v>6115</v>
      </c>
      <c r="C1448" t="s">
        <v>4502</v>
      </c>
      <c r="D1448" t="s">
        <v>4402</v>
      </c>
      <c r="E1448" t="s">
        <v>4577</v>
      </c>
    </row>
    <row r="1449" spans="1:5">
      <c r="A1449" t="s">
        <v>7167</v>
      </c>
      <c r="B1449" t="s">
        <v>6116</v>
      </c>
      <c r="C1449" t="s">
        <v>2815</v>
      </c>
      <c r="D1449" t="s">
        <v>4402</v>
      </c>
      <c r="E1449" t="s">
        <v>4580</v>
      </c>
    </row>
    <row r="1450" spans="1:5">
      <c r="A1450" t="s">
        <v>1998</v>
      </c>
      <c r="B1450" t="s">
        <v>5911</v>
      </c>
      <c r="C1450" t="s">
        <v>1628</v>
      </c>
      <c r="D1450" t="s">
        <v>4402</v>
      </c>
      <c r="E1450" t="s">
        <v>2094</v>
      </c>
    </row>
    <row r="1451" spans="1:5">
      <c r="A1451" t="s">
        <v>7168</v>
      </c>
      <c r="B1451" t="s">
        <v>3057</v>
      </c>
      <c r="C1451" t="s">
        <v>4369</v>
      </c>
      <c r="D1451" t="s">
        <v>4402</v>
      </c>
      <c r="E1451" t="s">
        <v>586</v>
      </c>
    </row>
    <row r="1452" spans="1:5">
      <c r="A1452" t="s">
        <v>1336</v>
      </c>
      <c r="B1452" t="s">
        <v>7373</v>
      </c>
      <c r="C1452" t="s">
        <v>6380</v>
      </c>
      <c r="D1452" t="s">
        <v>1336</v>
      </c>
    </row>
    <row r="1453" spans="1:5">
      <c r="A1453" t="s">
        <v>7170</v>
      </c>
      <c r="B1453" t="s">
        <v>5066</v>
      </c>
      <c r="C1453" t="s">
        <v>4581</v>
      </c>
      <c r="D1453" t="s">
        <v>1336</v>
      </c>
      <c r="E1453" t="s">
        <v>4583</v>
      </c>
    </row>
    <row r="1454" spans="1:5">
      <c r="A1454" t="s">
        <v>7171</v>
      </c>
      <c r="B1454" t="s">
        <v>1662</v>
      </c>
      <c r="C1454" t="s">
        <v>3955</v>
      </c>
      <c r="D1454" t="s">
        <v>1336</v>
      </c>
      <c r="E1454" t="s">
        <v>2214</v>
      </c>
    </row>
    <row r="1455" spans="1:5">
      <c r="A1455" t="s">
        <v>7173</v>
      </c>
      <c r="B1455" t="s">
        <v>6117</v>
      </c>
      <c r="C1455" t="s">
        <v>3280</v>
      </c>
      <c r="D1455" t="s">
        <v>1336</v>
      </c>
      <c r="E1455" t="s">
        <v>4584</v>
      </c>
    </row>
    <row r="1456" spans="1:5">
      <c r="A1456" t="s">
        <v>7174</v>
      </c>
      <c r="B1456" t="s">
        <v>6118</v>
      </c>
      <c r="C1456" t="s">
        <v>4319</v>
      </c>
      <c r="D1456" t="s">
        <v>1336</v>
      </c>
      <c r="E1456" t="s">
        <v>4585</v>
      </c>
    </row>
    <row r="1457" spans="1:5">
      <c r="A1457" t="s">
        <v>7175</v>
      </c>
      <c r="B1457" t="s">
        <v>6119</v>
      </c>
      <c r="C1457" t="s">
        <v>2763</v>
      </c>
      <c r="D1457" t="s">
        <v>1336</v>
      </c>
      <c r="E1457" t="s">
        <v>4586</v>
      </c>
    </row>
    <row r="1458" spans="1:5">
      <c r="A1458" t="s">
        <v>1344</v>
      </c>
      <c r="B1458" t="s">
        <v>5536</v>
      </c>
      <c r="C1458" t="s">
        <v>4587</v>
      </c>
      <c r="D1458" t="s">
        <v>1336</v>
      </c>
      <c r="E1458" t="s">
        <v>4590</v>
      </c>
    </row>
    <row r="1459" spans="1:5">
      <c r="A1459" t="s">
        <v>7176</v>
      </c>
      <c r="B1459" t="s">
        <v>4417</v>
      </c>
      <c r="C1459" t="s">
        <v>4591</v>
      </c>
      <c r="D1459" t="s">
        <v>1336</v>
      </c>
      <c r="E1459" t="s">
        <v>4592</v>
      </c>
    </row>
    <row r="1460" spans="1:5">
      <c r="A1460" t="s">
        <v>6531</v>
      </c>
      <c r="B1460" t="s">
        <v>2365</v>
      </c>
      <c r="C1460" t="s">
        <v>436</v>
      </c>
      <c r="D1460" t="s">
        <v>1336</v>
      </c>
      <c r="E1460" t="s">
        <v>1122</v>
      </c>
    </row>
    <row r="1461" spans="1:5">
      <c r="A1461" t="s">
        <v>506</v>
      </c>
      <c r="B1461" t="s">
        <v>1142</v>
      </c>
      <c r="C1461" t="s">
        <v>4594</v>
      </c>
      <c r="D1461" t="s">
        <v>1336</v>
      </c>
      <c r="E1461" t="s">
        <v>3847</v>
      </c>
    </row>
    <row r="1462" spans="1:5">
      <c r="A1462" t="s">
        <v>4803</v>
      </c>
      <c r="B1462" t="s">
        <v>4186</v>
      </c>
      <c r="C1462" t="s">
        <v>4596</v>
      </c>
      <c r="D1462" t="s">
        <v>1336</v>
      </c>
      <c r="E1462" t="s">
        <v>1678</v>
      </c>
    </row>
    <row r="1463" spans="1:5">
      <c r="A1463" t="s">
        <v>7177</v>
      </c>
      <c r="B1463" t="s">
        <v>6121</v>
      </c>
      <c r="C1463" t="s">
        <v>4598</v>
      </c>
      <c r="D1463" t="s">
        <v>1336</v>
      </c>
      <c r="E1463" t="s">
        <v>1717</v>
      </c>
    </row>
    <row r="1464" spans="1:5">
      <c r="A1464" t="s">
        <v>7178</v>
      </c>
      <c r="B1464" t="s">
        <v>6122</v>
      </c>
      <c r="C1464" t="s">
        <v>4599</v>
      </c>
      <c r="D1464" t="s">
        <v>1336</v>
      </c>
      <c r="E1464" t="s">
        <v>3075</v>
      </c>
    </row>
    <row r="1465" spans="1:5">
      <c r="A1465" t="s">
        <v>7179</v>
      </c>
      <c r="B1465" t="s">
        <v>2832</v>
      </c>
      <c r="C1465" t="s">
        <v>3984</v>
      </c>
      <c r="D1465" t="s">
        <v>1336</v>
      </c>
      <c r="E1465" t="s">
        <v>4600</v>
      </c>
    </row>
    <row r="1466" spans="1:5">
      <c r="A1466" t="s">
        <v>7180</v>
      </c>
      <c r="B1466" t="s">
        <v>3424</v>
      </c>
      <c r="C1466" t="s">
        <v>6381</v>
      </c>
      <c r="D1466" t="s">
        <v>1336</v>
      </c>
      <c r="E1466" t="s">
        <v>816</v>
      </c>
    </row>
    <row r="1467" spans="1:5">
      <c r="A1467" t="s">
        <v>972</v>
      </c>
      <c r="B1467" t="s">
        <v>5306</v>
      </c>
      <c r="C1467" t="s">
        <v>3524</v>
      </c>
      <c r="D1467" t="s">
        <v>1336</v>
      </c>
      <c r="E1467" t="s">
        <v>1790</v>
      </c>
    </row>
    <row r="1468" spans="1:5">
      <c r="A1468" t="s">
        <v>5175</v>
      </c>
      <c r="B1468" t="s">
        <v>710</v>
      </c>
      <c r="C1468" t="s">
        <v>2812</v>
      </c>
      <c r="D1468" t="s">
        <v>1336</v>
      </c>
      <c r="E1468" t="s">
        <v>4601</v>
      </c>
    </row>
    <row r="1469" spans="1:5">
      <c r="A1469" t="s">
        <v>7181</v>
      </c>
      <c r="B1469" t="s">
        <v>6123</v>
      </c>
      <c r="C1469" t="s">
        <v>2919</v>
      </c>
      <c r="D1469" t="s">
        <v>1336</v>
      </c>
      <c r="E1469" t="s">
        <v>4604</v>
      </c>
    </row>
    <row r="1470" spans="1:5">
      <c r="A1470" t="s">
        <v>837</v>
      </c>
      <c r="B1470" t="s">
        <v>6124</v>
      </c>
      <c r="C1470" t="s">
        <v>4167</v>
      </c>
      <c r="D1470" t="s">
        <v>1336</v>
      </c>
      <c r="E1470" t="s">
        <v>4607</v>
      </c>
    </row>
    <row r="1471" spans="1:5">
      <c r="A1471" t="s">
        <v>7182</v>
      </c>
      <c r="B1471" t="s">
        <v>6126</v>
      </c>
      <c r="C1471" t="s">
        <v>519</v>
      </c>
      <c r="D1471" t="s">
        <v>1336</v>
      </c>
      <c r="E1471" t="s">
        <v>4291</v>
      </c>
    </row>
    <row r="1472" spans="1:5">
      <c r="A1472" t="s">
        <v>7183</v>
      </c>
      <c r="B1472" t="s">
        <v>6128</v>
      </c>
      <c r="C1472" t="s">
        <v>13</v>
      </c>
      <c r="D1472" t="s">
        <v>1336</v>
      </c>
      <c r="E1472" t="s">
        <v>1725</v>
      </c>
    </row>
    <row r="1473" spans="1:5">
      <c r="A1473" t="s">
        <v>4038</v>
      </c>
      <c r="B1473" t="s">
        <v>130</v>
      </c>
      <c r="C1473" t="s">
        <v>6382</v>
      </c>
      <c r="D1473" t="s">
        <v>4038</v>
      </c>
    </row>
    <row r="1474" spans="1:5">
      <c r="A1474" t="s">
        <v>7185</v>
      </c>
      <c r="B1474" t="s">
        <v>6129</v>
      </c>
      <c r="C1474" t="s">
        <v>2997</v>
      </c>
      <c r="D1474" t="s">
        <v>4038</v>
      </c>
      <c r="E1474" t="s">
        <v>4608</v>
      </c>
    </row>
    <row r="1475" spans="1:5">
      <c r="A1475" t="s">
        <v>7186</v>
      </c>
      <c r="B1475" t="s">
        <v>6131</v>
      </c>
      <c r="C1475" t="s">
        <v>4610</v>
      </c>
      <c r="D1475" t="s">
        <v>4038</v>
      </c>
      <c r="E1475" t="s">
        <v>3917</v>
      </c>
    </row>
    <row r="1476" spans="1:5">
      <c r="A1476" t="s">
        <v>7187</v>
      </c>
      <c r="B1476" t="s">
        <v>276</v>
      </c>
      <c r="C1476" t="s">
        <v>4613</v>
      </c>
      <c r="D1476" t="s">
        <v>4038</v>
      </c>
      <c r="E1476" t="s">
        <v>2335</v>
      </c>
    </row>
    <row r="1477" spans="1:5">
      <c r="A1477" t="s">
        <v>7188</v>
      </c>
      <c r="B1477" t="s">
        <v>3671</v>
      </c>
      <c r="C1477" t="s">
        <v>4615</v>
      </c>
      <c r="D1477" t="s">
        <v>4038</v>
      </c>
      <c r="E1477" t="s">
        <v>3146</v>
      </c>
    </row>
    <row r="1478" spans="1:5">
      <c r="A1478" t="s">
        <v>7088</v>
      </c>
      <c r="B1478" t="s">
        <v>6132</v>
      </c>
      <c r="C1478" t="s">
        <v>3871</v>
      </c>
      <c r="D1478" t="s">
        <v>4038</v>
      </c>
      <c r="E1478" t="s">
        <v>1589</v>
      </c>
    </row>
    <row r="1479" spans="1:5">
      <c r="A1479" t="s">
        <v>5569</v>
      </c>
      <c r="B1479" t="s">
        <v>6133</v>
      </c>
      <c r="C1479" t="s">
        <v>377</v>
      </c>
      <c r="D1479" t="s">
        <v>4038</v>
      </c>
      <c r="E1479" t="s">
        <v>4617</v>
      </c>
    </row>
    <row r="1480" spans="1:5">
      <c r="A1480" t="s">
        <v>7190</v>
      </c>
      <c r="B1480" t="s">
        <v>6135</v>
      </c>
      <c r="C1480" t="s">
        <v>4619</v>
      </c>
      <c r="D1480" t="s">
        <v>4038</v>
      </c>
      <c r="E1480" t="s">
        <v>2453</v>
      </c>
    </row>
    <row r="1481" spans="1:5">
      <c r="A1481" t="s">
        <v>5700</v>
      </c>
      <c r="B1481" t="s">
        <v>6136</v>
      </c>
      <c r="C1481" t="s">
        <v>4622</v>
      </c>
      <c r="D1481" t="s">
        <v>4038</v>
      </c>
      <c r="E1481" t="s">
        <v>1955</v>
      </c>
    </row>
    <row r="1482" spans="1:5">
      <c r="A1482" t="s">
        <v>4792</v>
      </c>
      <c r="B1482" t="s">
        <v>5748</v>
      </c>
      <c r="C1482" t="s">
        <v>4624</v>
      </c>
      <c r="D1482" t="s">
        <v>4038</v>
      </c>
      <c r="E1482" t="s">
        <v>4625</v>
      </c>
    </row>
    <row r="1483" spans="1:5">
      <c r="A1483" t="s">
        <v>7191</v>
      </c>
      <c r="B1483" t="s">
        <v>4611</v>
      </c>
      <c r="C1483" t="s">
        <v>1935</v>
      </c>
      <c r="D1483" t="s">
        <v>4038</v>
      </c>
      <c r="E1483" t="s">
        <v>4626</v>
      </c>
    </row>
    <row r="1484" spans="1:5">
      <c r="A1484" t="s">
        <v>7192</v>
      </c>
      <c r="B1484" t="s">
        <v>6137</v>
      </c>
      <c r="C1484" t="s">
        <v>4627</v>
      </c>
      <c r="D1484" t="s">
        <v>4038</v>
      </c>
      <c r="E1484" t="s">
        <v>4628</v>
      </c>
    </row>
    <row r="1485" spans="1:5">
      <c r="A1485" t="s">
        <v>2543</v>
      </c>
      <c r="B1485" t="s">
        <v>3599</v>
      </c>
      <c r="C1485" t="s">
        <v>4630</v>
      </c>
      <c r="D1485" t="s">
        <v>4038</v>
      </c>
      <c r="E1485" t="s">
        <v>1813</v>
      </c>
    </row>
    <row r="1486" spans="1:5">
      <c r="A1486" t="s">
        <v>7193</v>
      </c>
      <c r="B1486" t="s">
        <v>6138</v>
      </c>
      <c r="C1486" t="s">
        <v>3012</v>
      </c>
      <c r="D1486" t="s">
        <v>4038</v>
      </c>
      <c r="E1486" t="s">
        <v>4631</v>
      </c>
    </row>
    <row r="1487" spans="1:5">
      <c r="A1487" t="s">
        <v>4666</v>
      </c>
      <c r="B1487" t="s">
        <v>3872</v>
      </c>
      <c r="C1487" t="s">
        <v>3611</v>
      </c>
      <c r="D1487" t="s">
        <v>4038</v>
      </c>
      <c r="E1487" t="s">
        <v>1625</v>
      </c>
    </row>
    <row r="1488" spans="1:5">
      <c r="A1488" t="s">
        <v>6416</v>
      </c>
      <c r="B1488" t="s">
        <v>1348</v>
      </c>
      <c r="C1488" t="s">
        <v>4635</v>
      </c>
      <c r="D1488" t="s">
        <v>4038</v>
      </c>
      <c r="E1488" t="s">
        <v>3482</v>
      </c>
    </row>
    <row r="1489" spans="1:5">
      <c r="A1489" t="s">
        <v>7194</v>
      </c>
      <c r="B1489" t="s">
        <v>2402</v>
      </c>
      <c r="C1489" t="s">
        <v>3851</v>
      </c>
      <c r="D1489" t="s">
        <v>4038</v>
      </c>
      <c r="E1489" t="s">
        <v>3842</v>
      </c>
    </row>
    <row r="1490" spans="1:5">
      <c r="A1490" t="s">
        <v>7195</v>
      </c>
      <c r="B1490" t="s">
        <v>5623</v>
      </c>
      <c r="C1490" t="s">
        <v>2205</v>
      </c>
      <c r="D1490" t="s">
        <v>4038</v>
      </c>
      <c r="E1490" t="s">
        <v>4637</v>
      </c>
    </row>
    <row r="1491" spans="1:5">
      <c r="A1491" t="s">
        <v>7196</v>
      </c>
      <c r="B1491" t="s">
        <v>6139</v>
      </c>
      <c r="C1491" t="s">
        <v>4638</v>
      </c>
      <c r="D1491" t="s">
        <v>4038</v>
      </c>
      <c r="E1491" t="s">
        <v>4642</v>
      </c>
    </row>
    <row r="1492" spans="1:5">
      <c r="A1492" t="s">
        <v>6894</v>
      </c>
      <c r="B1492" t="s">
        <v>6140</v>
      </c>
      <c r="C1492" t="s">
        <v>4645</v>
      </c>
      <c r="D1492" t="s">
        <v>4038</v>
      </c>
      <c r="E1492" t="s">
        <v>4647</v>
      </c>
    </row>
    <row r="1493" spans="1:5">
      <c r="A1493" t="s">
        <v>3368</v>
      </c>
      <c r="B1493" t="s">
        <v>528</v>
      </c>
      <c r="C1493" t="s">
        <v>1123</v>
      </c>
      <c r="D1493" t="s">
        <v>4038</v>
      </c>
      <c r="E1493" t="s">
        <v>4649</v>
      </c>
    </row>
    <row r="1494" spans="1:5">
      <c r="A1494" t="s">
        <v>7197</v>
      </c>
      <c r="B1494" t="s">
        <v>6141</v>
      </c>
      <c r="C1494" t="s">
        <v>4651</v>
      </c>
      <c r="D1494" t="s">
        <v>4038</v>
      </c>
      <c r="E1494" t="s">
        <v>3112</v>
      </c>
    </row>
    <row r="1495" spans="1:5">
      <c r="A1495" t="s">
        <v>5475</v>
      </c>
      <c r="B1495" t="s">
        <v>296</v>
      </c>
      <c r="C1495" t="s">
        <v>2533</v>
      </c>
      <c r="D1495" t="s">
        <v>4038</v>
      </c>
      <c r="E1495" t="s">
        <v>2249</v>
      </c>
    </row>
    <row r="1496" spans="1:5">
      <c r="A1496" t="s">
        <v>7198</v>
      </c>
      <c r="B1496" t="s">
        <v>6142</v>
      </c>
      <c r="C1496" t="s">
        <v>4654</v>
      </c>
      <c r="D1496" t="s">
        <v>4038</v>
      </c>
      <c r="E1496" t="s">
        <v>1915</v>
      </c>
    </row>
    <row r="1497" spans="1:5">
      <c r="A1497" t="s">
        <v>7199</v>
      </c>
      <c r="B1497" t="s">
        <v>2016</v>
      </c>
      <c r="C1497" t="s">
        <v>4657</v>
      </c>
      <c r="D1497" t="s">
        <v>4038</v>
      </c>
      <c r="E1497" t="s">
        <v>4659</v>
      </c>
    </row>
    <row r="1498" spans="1:5">
      <c r="A1498" t="s">
        <v>6625</v>
      </c>
      <c r="B1498" t="s">
        <v>6144</v>
      </c>
      <c r="C1498" t="s">
        <v>4661</v>
      </c>
      <c r="D1498" t="s">
        <v>4038</v>
      </c>
      <c r="E1498" t="s">
        <v>4663</v>
      </c>
    </row>
    <row r="1499" spans="1:5">
      <c r="A1499" t="s">
        <v>4555</v>
      </c>
      <c r="B1499" t="s">
        <v>6147</v>
      </c>
      <c r="C1499" t="s">
        <v>1141</v>
      </c>
      <c r="D1499" t="s">
        <v>4038</v>
      </c>
      <c r="E1499" t="s">
        <v>1017</v>
      </c>
    </row>
    <row r="1500" spans="1:5">
      <c r="A1500" t="s">
        <v>7200</v>
      </c>
      <c r="B1500" t="s">
        <v>677</v>
      </c>
      <c r="C1500" t="s">
        <v>3098</v>
      </c>
      <c r="D1500" t="s">
        <v>4038</v>
      </c>
      <c r="E1500" t="s">
        <v>4665</v>
      </c>
    </row>
    <row r="1501" spans="1:5">
      <c r="A1501" t="s">
        <v>7201</v>
      </c>
      <c r="B1501" t="s">
        <v>6148</v>
      </c>
      <c r="C1501" t="s">
        <v>4668</v>
      </c>
      <c r="D1501" t="s">
        <v>4038</v>
      </c>
      <c r="E1501" t="s">
        <v>4314</v>
      </c>
    </row>
    <row r="1502" spans="1:5">
      <c r="A1502" t="s">
        <v>7202</v>
      </c>
      <c r="B1502" t="s">
        <v>6149</v>
      </c>
      <c r="C1502" t="s">
        <v>455</v>
      </c>
      <c r="D1502" t="s">
        <v>4038</v>
      </c>
      <c r="E1502" t="s">
        <v>4669</v>
      </c>
    </row>
    <row r="1503" spans="1:5">
      <c r="A1503" t="s">
        <v>7203</v>
      </c>
      <c r="B1503" t="s">
        <v>3103</v>
      </c>
      <c r="C1503" t="s">
        <v>4671</v>
      </c>
      <c r="D1503" t="s">
        <v>4038</v>
      </c>
      <c r="E1503" t="s">
        <v>4673</v>
      </c>
    </row>
    <row r="1504" spans="1:5">
      <c r="A1504" t="s">
        <v>7204</v>
      </c>
      <c r="B1504" t="s">
        <v>2926</v>
      </c>
      <c r="C1504" t="s">
        <v>2790</v>
      </c>
      <c r="D1504" t="s">
        <v>4038</v>
      </c>
      <c r="E1504" t="s">
        <v>1228</v>
      </c>
    </row>
    <row r="1505" spans="1:5">
      <c r="A1505" t="s">
        <v>7205</v>
      </c>
      <c r="B1505" t="s">
        <v>6150</v>
      </c>
      <c r="C1505" t="s">
        <v>4456</v>
      </c>
      <c r="D1505" t="s">
        <v>4038</v>
      </c>
      <c r="E1505" t="s">
        <v>3011</v>
      </c>
    </row>
    <row r="1506" spans="1:5">
      <c r="A1506" t="s">
        <v>7206</v>
      </c>
      <c r="B1506" t="s">
        <v>5764</v>
      </c>
      <c r="C1506" t="s">
        <v>3492</v>
      </c>
      <c r="D1506" t="s">
        <v>4038</v>
      </c>
      <c r="E1506" t="s">
        <v>3118</v>
      </c>
    </row>
    <row r="1507" spans="1:5">
      <c r="A1507" t="s">
        <v>6334</v>
      </c>
      <c r="B1507" t="s">
        <v>6151</v>
      </c>
      <c r="C1507" t="s">
        <v>4675</v>
      </c>
      <c r="D1507" t="s">
        <v>4038</v>
      </c>
      <c r="E1507" t="s">
        <v>4677</v>
      </c>
    </row>
    <row r="1508" spans="1:5">
      <c r="A1508" t="s">
        <v>4678</v>
      </c>
      <c r="B1508" t="s">
        <v>3303</v>
      </c>
      <c r="C1508" t="s">
        <v>6383</v>
      </c>
      <c r="D1508" t="s">
        <v>4678</v>
      </c>
    </row>
    <row r="1509" spans="1:5">
      <c r="A1509" t="s">
        <v>2007</v>
      </c>
      <c r="B1509" t="s">
        <v>53</v>
      </c>
      <c r="C1509" t="s">
        <v>2755</v>
      </c>
      <c r="D1509" t="s">
        <v>4678</v>
      </c>
      <c r="E1509" t="s">
        <v>4676</v>
      </c>
    </row>
    <row r="1510" spans="1:5">
      <c r="A1510" t="s">
        <v>7208</v>
      </c>
      <c r="B1510" t="s">
        <v>6152</v>
      </c>
      <c r="C1510" t="s">
        <v>1996</v>
      </c>
      <c r="D1510" t="s">
        <v>4678</v>
      </c>
      <c r="E1510" t="s">
        <v>2674</v>
      </c>
    </row>
    <row r="1511" spans="1:5">
      <c r="A1511" t="s">
        <v>7209</v>
      </c>
      <c r="B1511" t="s">
        <v>6153</v>
      </c>
      <c r="C1511" t="s">
        <v>4679</v>
      </c>
      <c r="D1511" t="s">
        <v>4678</v>
      </c>
      <c r="E1511" t="s">
        <v>4682</v>
      </c>
    </row>
    <row r="1512" spans="1:5">
      <c r="A1512" t="s">
        <v>1171</v>
      </c>
      <c r="B1512" t="s">
        <v>6154</v>
      </c>
      <c r="C1512" t="s">
        <v>3246</v>
      </c>
      <c r="D1512" t="s">
        <v>4678</v>
      </c>
      <c r="E1512" t="s">
        <v>3860</v>
      </c>
    </row>
    <row r="1513" spans="1:5">
      <c r="A1513" t="s">
        <v>3652</v>
      </c>
      <c r="B1513" t="s">
        <v>6155</v>
      </c>
      <c r="C1513" t="s">
        <v>4684</v>
      </c>
      <c r="D1513" t="s">
        <v>4678</v>
      </c>
      <c r="E1513" t="s">
        <v>4321</v>
      </c>
    </row>
    <row r="1514" spans="1:5">
      <c r="A1514" t="s">
        <v>1779</v>
      </c>
      <c r="B1514" t="s">
        <v>3003</v>
      </c>
      <c r="C1514" t="s">
        <v>739</v>
      </c>
      <c r="D1514" t="s">
        <v>4678</v>
      </c>
      <c r="E1514" t="s">
        <v>4685</v>
      </c>
    </row>
    <row r="1515" spans="1:5">
      <c r="A1515" t="s">
        <v>6184</v>
      </c>
      <c r="B1515" t="s">
        <v>371</v>
      </c>
      <c r="C1515" t="s">
        <v>4201</v>
      </c>
      <c r="D1515" t="s">
        <v>4678</v>
      </c>
      <c r="E1515" t="s">
        <v>4689</v>
      </c>
    </row>
    <row r="1516" spans="1:5">
      <c r="A1516" t="s">
        <v>6743</v>
      </c>
      <c r="B1516" t="s">
        <v>6156</v>
      </c>
      <c r="C1516" t="s">
        <v>4690</v>
      </c>
      <c r="D1516" t="s">
        <v>4678</v>
      </c>
      <c r="E1516" t="s">
        <v>4695</v>
      </c>
    </row>
    <row r="1517" spans="1:5">
      <c r="A1517" t="s">
        <v>6714</v>
      </c>
      <c r="B1517" t="s">
        <v>2228</v>
      </c>
      <c r="C1517" t="s">
        <v>1465</v>
      </c>
      <c r="D1517" t="s">
        <v>4678</v>
      </c>
      <c r="E1517" t="s">
        <v>563</v>
      </c>
    </row>
    <row r="1518" spans="1:5">
      <c r="A1518" t="s">
        <v>363</v>
      </c>
      <c r="B1518" t="s">
        <v>4773</v>
      </c>
      <c r="C1518" t="s">
        <v>4543</v>
      </c>
      <c r="D1518" t="s">
        <v>4678</v>
      </c>
      <c r="E1518" t="s">
        <v>1423</v>
      </c>
    </row>
    <row r="1519" spans="1:5">
      <c r="A1519" t="s">
        <v>7210</v>
      </c>
      <c r="B1519" t="s">
        <v>5875</v>
      </c>
      <c r="C1519" t="s">
        <v>3441</v>
      </c>
      <c r="D1519" t="s">
        <v>4678</v>
      </c>
      <c r="E1519" t="s">
        <v>4198</v>
      </c>
    </row>
    <row r="1520" spans="1:5">
      <c r="A1520" t="s">
        <v>7211</v>
      </c>
      <c r="B1520" t="s">
        <v>772</v>
      </c>
      <c r="C1520" t="s">
        <v>4697</v>
      </c>
      <c r="D1520" t="s">
        <v>4678</v>
      </c>
      <c r="E1520" t="s">
        <v>1310</v>
      </c>
    </row>
    <row r="1521" spans="1:5">
      <c r="A1521" t="s">
        <v>7212</v>
      </c>
      <c r="B1521" t="s">
        <v>4164</v>
      </c>
      <c r="C1521" t="s">
        <v>4698</v>
      </c>
      <c r="D1521" t="s">
        <v>4678</v>
      </c>
      <c r="E1521" t="s">
        <v>3905</v>
      </c>
    </row>
    <row r="1522" spans="1:5">
      <c r="A1522" t="s">
        <v>1785</v>
      </c>
      <c r="B1522" t="s">
        <v>6120</v>
      </c>
      <c r="C1522" t="s">
        <v>640</v>
      </c>
      <c r="D1522" t="s">
        <v>4678</v>
      </c>
      <c r="E1522" t="s">
        <v>4699</v>
      </c>
    </row>
    <row r="1523" spans="1:5">
      <c r="A1523" t="s">
        <v>7213</v>
      </c>
      <c r="B1523" t="s">
        <v>6157</v>
      </c>
      <c r="C1523" t="s">
        <v>4700</v>
      </c>
      <c r="D1523" t="s">
        <v>4678</v>
      </c>
      <c r="E1523" t="s">
        <v>4703</v>
      </c>
    </row>
    <row r="1524" spans="1:5">
      <c r="A1524" t="s">
        <v>6990</v>
      </c>
      <c r="B1524" t="s">
        <v>331</v>
      </c>
      <c r="C1524" t="s">
        <v>4705</v>
      </c>
      <c r="D1524" t="s">
        <v>4678</v>
      </c>
      <c r="E1524" t="s">
        <v>1091</v>
      </c>
    </row>
    <row r="1525" spans="1:5">
      <c r="A1525" t="s">
        <v>7214</v>
      </c>
      <c r="B1525" t="s">
        <v>6159</v>
      </c>
      <c r="C1525" t="s">
        <v>150</v>
      </c>
      <c r="D1525" t="s">
        <v>4678</v>
      </c>
      <c r="E1525" t="s">
        <v>4706</v>
      </c>
    </row>
    <row r="1526" spans="1:5">
      <c r="A1526" t="s">
        <v>1363</v>
      </c>
      <c r="B1526" t="s">
        <v>4854</v>
      </c>
      <c r="C1526" t="s">
        <v>2283</v>
      </c>
      <c r="D1526" t="s">
        <v>4678</v>
      </c>
      <c r="E1526" t="s">
        <v>420</v>
      </c>
    </row>
    <row r="1527" spans="1:5">
      <c r="A1527" t="s">
        <v>7215</v>
      </c>
      <c r="B1527" t="s">
        <v>845</v>
      </c>
      <c r="C1527" t="s">
        <v>4605</v>
      </c>
      <c r="D1527" t="s">
        <v>4678</v>
      </c>
      <c r="E1527" t="s">
        <v>3556</v>
      </c>
    </row>
    <row r="1528" spans="1:5">
      <c r="A1528" t="s">
        <v>4200</v>
      </c>
      <c r="B1528" t="s">
        <v>6160</v>
      </c>
      <c r="C1528" t="s">
        <v>1664</v>
      </c>
      <c r="D1528" t="s">
        <v>4678</v>
      </c>
      <c r="E1528" t="s">
        <v>3362</v>
      </c>
    </row>
    <row r="1529" spans="1:5">
      <c r="A1529" t="s">
        <v>2546</v>
      </c>
      <c r="B1529" t="s">
        <v>6161</v>
      </c>
      <c r="C1529" t="s">
        <v>2211</v>
      </c>
      <c r="D1529" t="s">
        <v>4678</v>
      </c>
      <c r="E1529" t="s">
        <v>1604</v>
      </c>
    </row>
    <row r="1530" spans="1:5">
      <c r="A1530" t="s">
        <v>2949</v>
      </c>
      <c r="B1530" t="s">
        <v>6162</v>
      </c>
      <c r="C1530" t="s">
        <v>4707</v>
      </c>
      <c r="D1530" t="s">
        <v>4678</v>
      </c>
      <c r="E1530" t="s">
        <v>411</v>
      </c>
    </row>
    <row r="1531" spans="1:5">
      <c r="A1531" t="s">
        <v>7216</v>
      </c>
      <c r="B1531" t="s">
        <v>1793</v>
      </c>
      <c r="C1531" t="s">
        <v>348</v>
      </c>
      <c r="D1531" t="s">
        <v>4678</v>
      </c>
      <c r="E1531" t="s">
        <v>4708</v>
      </c>
    </row>
    <row r="1532" spans="1:5">
      <c r="A1532" t="s">
        <v>829</v>
      </c>
      <c r="B1532" t="s">
        <v>384</v>
      </c>
      <c r="C1532" t="s">
        <v>4711</v>
      </c>
      <c r="D1532" t="s">
        <v>4678</v>
      </c>
      <c r="E1532" t="s">
        <v>4419</v>
      </c>
    </row>
    <row r="1533" spans="1:5">
      <c r="A1533" t="s">
        <v>3969</v>
      </c>
      <c r="B1533" t="s">
        <v>6163</v>
      </c>
      <c r="C1533" t="s">
        <v>490</v>
      </c>
      <c r="D1533" t="s">
        <v>4678</v>
      </c>
      <c r="E1533" t="s">
        <v>4713</v>
      </c>
    </row>
    <row r="1534" spans="1:5">
      <c r="A1534" t="s">
        <v>5139</v>
      </c>
      <c r="B1534" t="s">
        <v>3586</v>
      </c>
      <c r="C1534" t="s">
        <v>4714</v>
      </c>
      <c r="D1534" t="s">
        <v>4678</v>
      </c>
      <c r="E1534" t="s">
        <v>4715</v>
      </c>
    </row>
    <row r="1535" spans="1:5">
      <c r="A1535" t="s">
        <v>1134</v>
      </c>
      <c r="B1535" t="s">
        <v>6164</v>
      </c>
      <c r="C1535" t="s">
        <v>4717</v>
      </c>
      <c r="D1535" t="s">
        <v>4678</v>
      </c>
      <c r="E1535" t="s">
        <v>4718</v>
      </c>
    </row>
    <row r="1536" spans="1:5">
      <c r="A1536" t="s">
        <v>715</v>
      </c>
      <c r="B1536" t="s">
        <v>6165</v>
      </c>
      <c r="C1536" t="s">
        <v>4719</v>
      </c>
      <c r="D1536" t="s">
        <v>4678</v>
      </c>
      <c r="E1536" t="s">
        <v>4722</v>
      </c>
    </row>
    <row r="1537" spans="1:5">
      <c r="A1537" t="s">
        <v>7217</v>
      </c>
      <c r="B1537" t="s">
        <v>4353</v>
      </c>
      <c r="C1537" t="s">
        <v>6385</v>
      </c>
      <c r="D1537" t="s">
        <v>6386</v>
      </c>
      <c r="E1537" t="s">
        <v>6387</v>
      </c>
    </row>
    <row r="1538" spans="1:5">
      <c r="A1538" t="s">
        <v>2728</v>
      </c>
      <c r="B1538" t="s">
        <v>6166</v>
      </c>
      <c r="C1538" t="s">
        <v>4723</v>
      </c>
      <c r="D1538" t="s">
        <v>4678</v>
      </c>
      <c r="E1538" t="s">
        <v>4725</v>
      </c>
    </row>
    <row r="1539" spans="1:5">
      <c r="A1539" t="s">
        <v>1175</v>
      </c>
      <c r="B1539" t="s">
        <v>6167</v>
      </c>
      <c r="C1539" t="s">
        <v>3222</v>
      </c>
      <c r="D1539" t="s">
        <v>4678</v>
      </c>
      <c r="E1539" t="s">
        <v>3488</v>
      </c>
    </row>
    <row r="1540" spans="1:5">
      <c r="A1540" t="s">
        <v>984</v>
      </c>
      <c r="B1540" t="s">
        <v>4334</v>
      </c>
      <c r="C1540" t="s">
        <v>2320</v>
      </c>
      <c r="D1540" t="s">
        <v>4678</v>
      </c>
      <c r="E1540" t="s">
        <v>4729</v>
      </c>
    </row>
    <row r="1541" spans="1:5">
      <c r="A1541" t="s">
        <v>7218</v>
      </c>
      <c r="B1541" t="s">
        <v>6170</v>
      </c>
      <c r="C1541" t="s">
        <v>3907</v>
      </c>
      <c r="D1541" t="s">
        <v>4678</v>
      </c>
      <c r="E1541" t="s">
        <v>4730</v>
      </c>
    </row>
    <row r="1542" spans="1:5">
      <c r="A1542" t="s">
        <v>5982</v>
      </c>
      <c r="B1542" t="s">
        <v>6172</v>
      </c>
      <c r="C1542" t="s">
        <v>4731</v>
      </c>
      <c r="D1542" t="s">
        <v>4678</v>
      </c>
      <c r="E1542" t="s">
        <v>4732</v>
      </c>
    </row>
    <row r="1543" spans="1:5">
      <c r="A1543" t="s">
        <v>7219</v>
      </c>
      <c r="B1543" t="s">
        <v>6173</v>
      </c>
      <c r="C1543" t="s">
        <v>4734</v>
      </c>
      <c r="D1543" t="s">
        <v>4678</v>
      </c>
      <c r="E1543" t="s">
        <v>126</v>
      </c>
    </row>
    <row r="1544" spans="1:5">
      <c r="A1544" t="s">
        <v>7220</v>
      </c>
      <c r="B1544" t="s">
        <v>5855</v>
      </c>
      <c r="C1544" t="s">
        <v>1203</v>
      </c>
      <c r="D1544" t="s">
        <v>4678</v>
      </c>
      <c r="E1544" t="s">
        <v>4736</v>
      </c>
    </row>
    <row r="1545" spans="1:5">
      <c r="A1545" t="s">
        <v>7221</v>
      </c>
      <c r="B1545" t="s">
        <v>2311</v>
      </c>
      <c r="C1545" t="s">
        <v>2455</v>
      </c>
      <c r="D1545" t="s">
        <v>4678</v>
      </c>
      <c r="E1545" t="s">
        <v>4738</v>
      </c>
    </row>
    <row r="1546" spans="1:5">
      <c r="A1546" t="s">
        <v>736</v>
      </c>
      <c r="B1546" t="s">
        <v>6174</v>
      </c>
      <c r="C1546" t="s">
        <v>4740</v>
      </c>
      <c r="D1546" t="s">
        <v>4678</v>
      </c>
      <c r="E1546" t="s">
        <v>3843</v>
      </c>
    </row>
    <row r="1547" spans="1:5">
      <c r="A1547" t="s">
        <v>7222</v>
      </c>
      <c r="B1547" t="s">
        <v>6175</v>
      </c>
      <c r="C1547" t="s">
        <v>2896</v>
      </c>
      <c r="D1547" t="s">
        <v>4678</v>
      </c>
      <c r="E1547" t="s">
        <v>2301</v>
      </c>
    </row>
    <row r="1548" spans="1:5">
      <c r="A1548" t="s">
        <v>6314</v>
      </c>
      <c r="B1548" t="s">
        <v>6176</v>
      </c>
      <c r="C1548" t="s">
        <v>4741</v>
      </c>
      <c r="D1548" t="s">
        <v>4678</v>
      </c>
      <c r="E1548" t="s">
        <v>993</v>
      </c>
    </row>
    <row r="1549" spans="1:5">
      <c r="A1549" t="s">
        <v>7106</v>
      </c>
      <c r="B1549" t="s">
        <v>6177</v>
      </c>
      <c r="C1549" t="s">
        <v>4742</v>
      </c>
      <c r="D1549" t="s">
        <v>4678</v>
      </c>
      <c r="E1549" t="s">
        <v>2903</v>
      </c>
    </row>
    <row r="1550" spans="1:5">
      <c r="A1550" t="s">
        <v>7012</v>
      </c>
      <c r="B1550" t="s">
        <v>1781</v>
      </c>
      <c r="C1550" t="s">
        <v>4744</v>
      </c>
      <c r="D1550" t="s">
        <v>4678</v>
      </c>
      <c r="E1550" t="s">
        <v>4746</v>
      </c>
    </row>
    <row r="1551" spans="1:5">
      <c r="A1551" t="s">
        <v>7223</v>
      </c>
      <c r="B1551" t="s">
        <v>3315</v>
      </c>
      <c r="C1551" t="s">
        <v>4747</v>
      </c>
      <c r="D1551" t="s">
        <v>4678</v>
      </c>
      <c r="E1551" t="s">
        <v>4454</v>
      </c>
    </row>
    <row r="1552" spans="1:5">
      <c r="A1552" t="s">
        <v>7224</v>
      </c>
      <c r="B1552" t="s">
        <v>6178</v>
      </c>
      <c r="C1552" t="s">
        <v>4748</v>
      </c>
      <c r="D1552" t="s">
        <v>4678</v>
      </c>
      <c r="E1552" t="s">
        <v>4082</v>
      </c>
    </row>
    <row r="1553" spans="1:5">
      <c r="A1553" t="s">
        <v>7225</v>
      </c>
      <c r="B1553" t="s">
        <v>2595</v>
      </c>
      <c r="C1553" t="s">
        <v>1951</v>
      </c>
      <c r="D1553" t="s">
        <v>4678</v>
      </c>
      <c r="E1553" t="s">
        <v>4750</v>
      </c>
    </row>
    <row r="1554" spans="1:5">
      <c r="A1554" t="s">
        <v>5040</v>
      </c>
      <c r="B1554" t="s">
        <v>3544</v>
      </c>
      <c r="C1554" t="s">
        <v>4751</v>
      </c>
      <c r="D1554" t="s">
        <v>4678</v>
      </c>
      <c r="E1554" t="s">
        <v>4753</v>
      </c>
    </row>
    <row r="1555" spans="1:5">
      <c r="A1555" t="s">
        <v>3023</v>
      </c>
      <c r="B1555" t="s">
        <v>6179</v>
      </c>
      <c r="C1555" t="s">
        <v>4754</v>
      </c>
      <c r="D1555" t="s">
        <v>4678</v>
      </c>
      <c r="E1555" t="s">
        <v>4756</v>
      </c>
    </row>
    <row r="1556" spans="1:5">
      <c r="A1556" t="s">
        <v>6384</v>
      </c>
      <c r="B1556" t="s">
        <v>7374</v>
      </c>
      <c r="C1556" t="s">
        <v>6389</v>
      </c>
      <c r="D1556" t="s">
        <v>4678</v>
      </c>
      <c r="E1556" t="s">
        <v>4295</v>
      </c>
    </row>
    <row r="1557" spans="1:5">
      <c r="A1557" t="s">
        <v>7226</v>
      </c>
      <c r="B1557" t="s">
        <v>910</v>
      </c>
      <c r="C1557" t="s">
        <v>2933</v>
      </c>
      <c r="D1557" t="s">
        <v>4678</v>
      </c>
      <c r="E1557" t="s">
        <v>1675</v>
      </c>
    </row>
    <row r="1558" spans="1:5">
      <c r="A1558" t="s">
        <v>7227</v>
      </c>
      <c r="B1558" t="s">
        <v>1500</v>
      </c>
      <c r="C1558" t="s">
        <v>1952</v>
      </c>
      <c r="D1558" t="s">
        <v>4678</v>
      </c>
      <c r="E1558" t="s">
        <v>4758</v>
      </c>
    </row>
    <row r="1559" spans="1:5">
      <c r="A1559" t="s">
        <v>7228</v>
      </c>
      <c r="B1559" t="s">
        <v>6180</v>
      </c>
      <c r="C1559" t="s">
        <v>4582</v>
      </c>
      <c r="D1559" t="s">
        <v>4678</v>
      </c>
      <c r="E1559" t="s">
        <v>4759</v>
      </c>
    </row>
    <row r="1560" spans="1:5">
      <c r="A1560" t="s">
        <v>3097</v>
      </c>
      <c r="B1560" t="s">
        <v>7375</v>
      </c>
      <c r="C1560" t="s">
        <v>4443</v>
      </c>
      <c r="D1560" t="s">
        <v>4678</v>
      </c>
      <c r="E1560" t="s">
        <v>1853</v>
      </c>
    </row>
    <row r="1561" spans="1:5">
      <c r="A1561" t="s">
        <v>1305</v>
      </c>
      <c r="B1561" t="s">
        <v>6181</v>
      </c>
      <c r="C1561" t="s">
        <v>1406</v>
      </c>
      <c r="D1561" t="s">
        <v>4678</v>
      </c>
      <c r="E1561" t="s">
        <v>3989</v>
      </c>
    </row>
    <row r="1562" spans="1:5">
      <c r="A1562" t="s">
        <v>2954</v>
      </c>
      <c r="B1562" t="s">
        <v>6182</v>
      </c>
      <c r="C1562" t="s">
        <v>4762</v>
      </c>
      <c r="D1562" t="s">
        <v>4678</v>
      </c>
      <c r="E1562" t="s">
        <v>4764</v>
      </c>
    </row>
    <row r="1563" spans="1:5">
      <c r="A1563" t="s">
        <v>5557</v>
      </c>
      <c r="B1563" t="s">
        <v>6183</v>
      </c>
      <c r="C1563" t="s">
        <v>4765</v>
      </c>
      <c r="D1563" t="s">
        <v>4678</v>
      </c>
      <c r="E1563" t="s">
        <v>2538</v>
      </c>
    </row>
    <row r="1564" spans="1:5">
      <c r="A1564" t="s">
        <v>1330</v>
      </c>
      <c r="B1564" t="s">
        <v>6185</v>
      </c>
      <c r="C1564" t="s">
        <v>2881</v>
      </c>
      <c r="D1564" t="s">
        <v>4678</v>
      </c>
      <c r="E1564" t="s">
        <v>2172</v>
      </c>
    </row>
    <row r="1565" spans="1:5">
      <c r="A1565" t="s">
        <v>7229</v>
      </c>
      <c r="B1565" t="s">
        <v>4752</v>
      </c>
      <c r="C1565" t="s">
        <v>4767</v>
      </c>
      <c r="D1565" t="s">
        <v>4678</v>
      </c>
      <c r="E1565" t="s">
        <v>4769</v>
      </c>
    </row>
    <row r="1566" spans="1:5">
      <c r="A1566" t="s">
        <v>7230</v>
      </c>
      <c r="B1566" t="s">
        <v>6186</v>
      </c>
      <c r="C1566" t="s">
        <v>4770</v>
      </c>
      <c r="D1566" t="s">
        <v>4678</v>
      </c>
      <c r="E1566" t="s">
        <v>1648</v>
      </c>
    </row>
    <row r="1567" spans="1:5">
      <c r="A1567" t="s">
        <v>4992</v>
      </c>
      <c r="B1567" t="s">
        <v>734</v>
      </c>
      <c r="C1567" t="s">
        <v>1624</v>
      </c>
      <c r="D1567" t="s">
        <v>4678</v>
      </c>
      <c r="E1567" t="s">
        <v>4772</v>
      </c>
    </row>
    <row r="1568" spans="1:5">
      <c r="A1568" t="s">
        <v>7072</v>
      </c>
      <c r="B1568" t="s">
        <v>6187</v>
      </c>
      <c r="C1568" t="s">
        <v>2236</v>
      </c>
      <c r="D1568" t="s">
        <v>4678</v>
      </c>
      <c r="E1568" t="s">
        <v>4001</v>
      </c>
    </row>
    <row r="1569" spans="1:5">
      <c r="A1569" t="s">
        <v>4775</v>
      </c>
      <c r="B1569" t="s">
        <v>7377</v>
      </c>
      <c r="C1569" t="s">
        <v>6390</v>
      </c>
      <c r="D1569" t="s">
        <v>4775</v>
      </c>
    </row>
    <row r="1570" spans="1:5">
      <c r="A1570" t="s">
        <v>2664</v>
      </c>
      <c r="B1570" t="s">
        <v>3776</v>
      </c>
      <c r="C1570" t="s">
        <v>4774</v>
      </c>
      <c r="D1570" t="s">
        <v>4775</v>
      </c>
      <c r="E1570" t="s">
        <v>4777</v>
      </c>
    </row>
    <row r="1571" spans="1:5">
      <c r="A1571" t="s">
        <v>3839</v>
      </c>
      <c r="B1571" t="s">
        <v>5712</v>
      </c>
      <c r="C1571" t="s">
        <v>4778</v>
      </c>
      <c r="D1571" t="s">
        <v>4775</v>
      </c>
      <c r="E1571" t="s">
        <v>4779</v>
      </c>
    </row>
    <row r="1572" spans="1:5">
      <c r="A1572" t="s">
        <v>7231</v>
      </c>
      <c r="B1572" t="s">
        <v>6188</v>
      </c>
      <c r="C1572" t="s">
        <v>4782</v>
      </c>
      <c r="D1572" t="s">
        <v>4775</v>
      </c>
      <c r="E1572" t="s">
        <v>4098</v>
      </c>
    </row>
    <row r="1573" spans="1:5">
      <c r="A1573" t="s">
        <v>7232</v>
      </c>
      <c r="B1573" t="s">
        <v>6189</v>
      </c>
      <c r="C1573" t="s">
        <v>4783</v>
      </c>
      <c r="D1573" t="s">
        <v>4775</v>
      </c>
      <c r="E1573" t="s">
        <v>4784</v>
      </c>
    </row>
    <row r="1574" spans="1:5">
      <c r="A1574" t="s">
        <v>7233</v>
      </c>
      <c r="B1574" t="s">
        <v>6190</v>
      </c>
      <c r="C1574" t="s">
        <v>888</v>
      </c>
      <c r="D1574" t="s">
        <v>4775</v>
      </c>
      <c r="E1574" t="s">
        <v>4785</v>
      </c>
    </row>
    <row r="1575" spans="1:5">
      <c r="A1575" t="s">
        <v>7234</v>
      </c>
      <c r="B1575" t="s">
        <v>4230</v>
      </c>
      <c r="C1575" t="s">
        <v>4786</v>
      </c>
      <c r="D1575" t="s">
        <v>4775</v>
      </c>
      <c r="E1575" t="s">
        <v>4789</v>
      </c>
    </row>
    <row r="1576" spans="1:5">
      <c r="A1576" t="s">
        <v>7235</v>
      </c>
      <c r="B1576" t="s">
        <v>6191</v>
      </c>
      <c r="C1576" t="s">
        <v>1064</v>
      </c>
      <c r="D1576" t="s">
        <v>4775</v>
      </c>
      <c r="E1576" t="s">
        <v>4791</v>
      </c>
    </row>
    <row r="1577" spans="1:5">
      <c r="A1577" t="s">
        <v>7236</v>
      </c>
      <c r="B1577" t="s">
        <v>6192</v>
      </c>
      <c r="C1577" t="s">
        <v>3834</v>
      </c>
      <c r="D1577" t="s">
        <v>4775</v>
      </c>
      <c r="E1577" t="s">
        <v>4793</v>
      </c>
    </row>
    <row r="1578" spans="1:5">
      <c r="A1578" t="s">
        <v>1822</v>
      </c>
      <c r="B1578" t="s">
        <v>6194</v>
      </c>
      <c r="C1578" t="s">
        <v>2642</v>
      </c>
      <c r="D1578" t="s">
        <v>4775</v>
      </c>
      <c r="E1578" t="s">
        <v>2909</v>
      </c>
    </row>
    <row r="1579" spans="1:5">
      <c r="A1579" t="s">
        <v>7237</v>
      </c>
      <c r="B1579" t="s">
        <v>6195</v>
      </c>
      <c r="C1579" t="s">
        <v>1533</v>
      </c>
      <c r="D1579" t="s">
        <v>4775</v>
      </c>
      <c r="E1579" t="s">
        <v>3300</v>
      </c>
    </row>
    <row r="1580" spans="1:5">
      <c r="A1580" t="s">
        <v>2167</v>
      </c>
      <c r="B1580" t="s">
        <v>5865</v>
      </c>
      <c r="C1580" t="s">
        <v>1107</v>
      </c>
      <c r="D1580" t="s">
        <v>4775</v>
      </c>
      <c r="E1580" t="s">
        <v>3603</v>
      </c>
    </row>
    <row r="1581" spans="1:5">
      <c r="A1581" t="s">
        <v>6618</v>
      </c>
      <c r="B1581" t="s">
        <v>6196</v>
      </c>
      <c r="C1581" t="s">
        <v>2689</v>
      </c>
      <c r="D1581" t="s">
        <v>4775</v>
      </c>
      <c r="E1581" t="s">
        <v>2957</v>
      </c>
    </row>
    <row r="1582" spans="1:5">
      <c r="A1582" t="s">
        <v>7238</v>
      </c>
      <c r="B1582" t="s">
        <v>2044</v>
      </c>
      <c r="C1582" t="s">
        <v>4382</v>
      </c>
      <c r="D1582" t="s">
        <v>4775</v>
      </c>
      <c r="E1582" t="s">
        <v>1595</v>
      </c>
    </row>
    <row r="1583" spans="1:5">
      <c r="A1583" t="s">
        <v>7239</v>
      </c>
      <c r="B1583" t="s">
        <v>6198</v>
      </c>
      <c r="C1583" t="s">
        <v>4795</v>
      </c>
      <c r="D1583" t="s">
        <v>4775</v>
      </c>
      <c r="E1583" t="s">
        <v>3780</v>
      </c>
    </row>
    <row r="1584" spans="1:5">
      <c r="A1584" t="s">
        <v>3336</v>
      </c>
      <c r="B1584" t="s">
        <v>6098</v>
      </c>
      <c r="C1584" t="s">
        <v>3217</v>
      </c>
      <c r="D1584" t="s">
        <v>4775</v>
      </c>
      <c r="E1584" t="s">
        <v>3038</v>
      </c>
    </row>
    <row r="1585" spans="1:5">
      <c r="A1585" t="s">
        <v>7241</v>
      </c>
      <c r="B1585" t="s">
        <v>6199</v>
      </c>
      <c r="C1585" t="s">
        <v>238</v>
      </c>
      <c r="D1585" t="s">
        <v>4775</v>
      </c>
      <c r="E1585" t="s">
        <v>3128</v>
      </c>
    </row>
    <row r="1586" spans="1:5">
      <c r="A1586" t="s">
        <v>7242</v>
      </c>
      <c r="B1586" t="s">
        <v>1446</v>
      </c>
      <c r="C1586" t="s">
        <v>4796</v>
      </c>
      <c r="D1586" t="s">
        <v>4775</v>
      </c>
      <c r="E1586" t="s">
        <v>719</v>
      </c>
    </row>
    <row r="1587" spans="1:5">
      <c r="A1587" t="s">
        <v>4688</v>
      </c>
      <c r="B1587" t="s">
        <v>6201</v>
      </c>
      <c r="C1587" t="s">
        <v>4797</v>
      </c>
      <c r="D1587" t="s">
        <v>4775</v>
      </c>
      <c r="E1587" t="s">
        <v>4800</v>
      </c>
    </row>
    <row r="1588" spans="1:5">
      <c r="A1588" t="s">
        <v>6025</v>
      </c>
      <c r="B1588" t="s">
        <v>6203</v>
      </c>
      <c r="C1588" t="s">
        <v>4801</v>
      </c>
      <c r="D1588" t="s">
        <v>4775</v>
      </c>
      <c r="E1588" t="s">
        <v>2316</v>
      </c>
    </row>
    <row r="1589" spans="1:5">
      <c r="A1589" t="s">
        <v>5753</v>
      </c>
      <c r="B1589" t="s">
        <v>6204</v>
      </c>
      <c r="C1589" t="s">
        <v>4802</v>
      </c>
      <c r="D1589" t="s">
        <v>4775</v>
      </c>
      <c r="E1589" t="s">
        <v>451</v>
      </c>
    </row>
    <row r="1590" spans="1:5">
      <c r="A1590" t="s">
        <v>4805</v>
      </c>
      <c r="B1590" t="s">
        <v>7378</v>
      </c>
      <c r="C1590" t="s">
        <v>6391</v>
      </c>
      <c r="D1590" t="s">
        <v>4805</v>
      </c>
    </row>
    <row r="1591" spans="1:5">
      <c r="A1591" t="s">
        <v>6855</v>
      </c>
      <c r="B1591" t="s">
        <v>5971</v>
      </c>
      <c r="C1591" t="s">
        <v>569</v>
      </c>
      <c r="D1591" t="s">
        <v>4805</v>
      </c>
      <c r="E1591" t="s">
        <v>925</v>
      </c>
    </row>
    <row r="1592" spans="1:5">
      <c r="A1592" t="s">
        <v>5379</v>
      </c>
      <c r="B1592" t="s">
        <v>6205</v>
      </c>
      <c r="C1592" t="s">
        <v>4806</v>
      </c>
      <c r="D1592" t="s">
        <v>4805</v>
      </c>
      <c r="E1592" t="s">
        <v>794</v>
      </c>
    </row>
    <row r="1593" spans="1:5">
      <c r="A1593" t="s">
        <v>4033</v>
      </c>
      <c r="B1593" t="s">
        <v>236</v>
      </c>
      <c r="C1593" t="s">
        <v>4342</v>
      </c>
      <c r="D1593" t="s">
        <v>4805</v>
      </c>
      <c r="E1593" t="s">
        <v>4807</v>
      </c>
    </row>
    <row r="1594" spans="1:5">
      <c r="A1594" t="s">
        <v>5804</v>
      </c>
      <c r="B1594" t="s">
        <v>6209</v>
      </c>
      <c r="C1594" t="s">
        <v>979</v>
      </c>
      <c r="D1594" t="s">
        <v>4805</v>
      </c>
      <c r="E1594" t="s">
        <v>4809</v>
      </c>
    </row>
    <row r="1595" spans="1:5">
      <c r="A1595" t="s">
        <v>5130</v>
      </c>
      <c r="B1595" t="s">
        <v>1368</v>
      </c>
      <c r="C1595" t="s">
        <v>3533</v>
      </c>
      <c r="D1595" t="s">
        <v>4805</v>
      </c>
      <c r="E1595" t="s">
        <v>4811</v>
      </c>
    </row>
    <row r="1596" spans="1:5">
      <c r="A1596" t="s">
        <v>7243</v>
      </c>
      <c r="B1596" t="s">
        <v>74</v>
      </c>
      <c r="C1596" t="s">
        <v>3663</v>
      </c>
      <c r="D1596" t="s">
        <v>4805</v>
      </c>
      <c r="E1596" t="s">
        <v>1561</v>
      </c>
    </row>
    <row r="1597" spans="1:5">
      <c r="A1597" t="s">
        <v>3990</v>
      </c>
      <c r="B1597" t="s">
        <v>81</v>
      </c>
      <c r="C1597" t="s">
        <v>4799</v>
      </c>
      <c r="D1597" t="s">
        <v>4805</v>
      </c>
      <c r="E1597" t="s">
        <v>4812</v>
      </c>
    </row>
    <row r="1598" spans="1:5">
      <c r="A1598" t="s">
        <v>5242</v>
      </c>
      <c r="B1598" t="s">
        <v>6211</v>
      </c>
      <c r="C1598" t="s">
        <v>422</v>
      </c>
      <c r="D1598" t="s">
        <v>4805</v>
      </c>
      <c r="E1598" t="s">
        <v>4813</v>
      </c>
    </row>
    <row r="1599" spans="1:5">
      <c r="A1599" t="s">
        <v>7244</v>
      </c>
      <c r="B1599" t="s">
        <v>6212</v>
      </c>
      <c r="C1599" t="s">
        <v>3480</v>
      </c>
      <c r="D1599" t="s">
        <v>4805</v>
      </c>
      <c r="E1599" t="s">
        <v>1351</v>
      </c>
    </row>
    <row r="1600" spans="1:5">
      <c r="A1600" t="s">
        <v>6945</v>
      </c>
      <c r="B1600" t="s">
        <v>5346</v>
      </c>
      <c r="C1600" t="s">
        <v>4814</v>
      </c>
      <c r="D1600" t="s">
        <v>4805</v>
      </c>
      <c r="E1600" t="s">
        <v>2566</v>
      </c>
    </row>
    <row r="1601" spans="1:5">
      <c r="A1601" t="s">
        <v>7246</v>
      </c>
      <c r="B1601" t="s">
        <v>2772</v>
      </c>
      <c r="C1601" t="s">
        <v>4816</v>
      </c>
      <c r="D1601" t="s">
        <v>4805</v>
      </c>
      <c r="E1601" t="s">
        <v>3857</v>
      </c>
    </row>
    <row r="1602" spans="1:5">
      <c r="A1602" t="s">
        <v>799</v>
      </c>
      <c r="B1602" t="s">
        <v>6213</v>
      </c>
      <c r="C1602" t="s">
        <v>4817</v>
      </c>
      <c r="D1602" t="s">
        <v>4805</v>
      </c>
      <c r="E1602" t="s">
        <v>2151</v>
      </c>
    </row>
    <row r="1603" spans="1:5">
      <c r="A1603" t="s">
        <v>7247</v>
      </c>
      <c r="B1603" t="s">
        <v>6215</v>
      </c>
      <c r="C1603" t="s">
        <v>152</v>
      </c>
      <c r="D1603" t="s">
        <v>4805</v>
      </c>
      <c r="E1603" t="s">
        <v>4574</v>
      </c>
    </row>
    <row r="1604" spans="1:5">
      <c r="A1604" t="s">
        <v>3152</v>
      </c>
      <c r="B1604" t="s">
        <v>1097</v>
      </c>
      <c r="C1604" t="s">
        <v>4819</v>
      </c>
      <c r="D1604" t="s">
        <v>4805</v>
      </c>
      <c r="E1604" t="s">
        <v>4821</v>
      </c>
    </row>
    <row r="1605" spans="1:5">
      <c r="A1605" t="s">
        <v>6169</v>
      </c>
      <c r="B1605" t="s">
        <v>6216</v>
      </c>
      <c r="C1605" t="s">
        <v>4822</v>
      </c>
      <c r="D1605" t="s">
        <v>4805</v>
      </c>
      <c r="E1605" t="s">
        <v>4823</v>
      </c>
    </row>
    <row r="1606" spans="1:5">
      <c r="A1606" t="s">
        <v>7248</v>
      </c>
      <c r="B1606" t="s">
        <v>5754</v>
      </c>
      <c r="C1606" t="s">
        <v>4825</v>
      </c>
      <c r="D1606" t="s">
        <v>4805</v>
      </c>
      <c r="E1606" t="s">
        <v>401</v>
      </c>
    </row>
    <row r="1607" spans="1:5">
      <c r="A1607" t="s">
        <v>6444</v>
      </c>
      <c r="B1607" t="s">
        <v>6217</v>
      </c>
      <c r="C1607" t="s">
        <v>3236</v>
      </c>
      <c r="D1607" t="s">
        <v>4805</v>
      </c>
      <c r="E1607" t="s">
        <v>4827</v>
      </c>
    </row>
    <row r="1608" spans="1:5">
      <c r="A1608" t="s">
        <v>7249</v>
      </c>
      <c r="B1608" t="s">
        <v>6218</v>
      </c>
      <c r="C1608" t="s">
        <v>4829</v>
      </c>
      <c r="D1608" t="s">
        <v>4805</v>
      </c>
      <c r="E1608" t="s">
        <v>4830</v>
      </c>
    </row>
    <row r="1609" spans="1:5">
      <c r="A1609" t="s">
        <v>7250</v>
      </c>
      <c r="B1609" t="s">
        <v>6219</v>
      </c>
      <c r="C1609" t="s">
        <v>278</v>
      </c>
      <c r="D1609" t="s">
        <v>4805</v>
      </c>
      <c r="E1609" t="s">
        <v>4834</v>
      </c>
    </row>
    <row r="1610" spans="1:5">
      <c r="A1610" t="s">
        <v>7252</v>
      </c>
      <c r="B1610" t="s">
        <v>6221</v>
      </c>
      <c r="C1610" t="s">
        <v>1699</v>
      </c>
      <c r="D1610" t="s">
        <v>4805</v>
      </c>
      <c r="E1610" t="s">
        <v>4835</v>
      </c>
    </row>
    <row r="1611" spans="1:5">
      <c r="A1611" t="s">
        <v>3861</v>
      </c>
      <c r="B1611" t="s">
        <v>2297</v>
      </c>
      <c r="C1611" t="s">
        <v>4620</v>
      </c>
      <c r="D1611" t="s">
        <v>4805</v>
      </c>
      <c r="E1611" t="s">
        <v>4837</v>
      </c>
    </row>
    <row r="1612" spans="1:5">
      <c r="A1612" t="s">
        <v>4841</v>
      </c>
      <c r="B1612" t="s">
        <v>4379</v>
      </c>
      <c r="C1612" t="s">
        <v>6392</v>
      </c>
      <c r="D1612" t="s">
        <v>4841</v>
      </c>
    </row>
    <row r="1613" spans="1:5">
      <c r="A1613" t="s">
        <v>5524</v>
      </c>
      <c r="B1613" t="s">
        <v>6222</v>
      </c>
      <c r="C1613" t="s">
        <v>4839</v>
      </c>
      <c r="D1613" t="s">
        <v>4841</v>
      </c>
      <c r="E1613" t="s">
        <v>2473</v>
      </c>
    </row>
    <row r="1614" spans="1:5">
      <c r="A1614" t="s">
        <v>7253</v>
      </c>
      <c r="B1614" t="s">
        <v>6223</v>
      </c>
      <c r="C1614" t="s">
        <v>4842</v>
      </c>
      <c r="D1614" t="s">
        <v>4841</v>
      </c>
      <c r="E1614" t="s">
        <v>4843</v>
      </c>
    </row>
    <row r="1615" spans="1:5">
      <c r="A1615" t="s">
        <v>7254</v>
      </c>
      <c r="B1615" t="s">
        <v>543</v>
      </c>
      <c r="C1615" t="s">
        <v>4845</v>
      </c>
      <c r="D1615" t="s">
        <v>4841</v>
      </c>
      <c r="E1615" t="s">
        <v>4848</v>
      </c>
    </row>
    <row r="1616" spans="1:5">
      <c r="A1616" t="s">
        <v>7255</v>
      </c>
      <c r="B1616" t="s">
        <v>2916</v>
      </c>
      <c r="C1616" t="s">
        <v>1558</v>
      </c>
      <c r="D1616" t="s">
        <v>4841</v>
      </c>
      <c r="E1616" t="s">
        <v>3617</v>
      </c>
    </row>
    <row r="1617" spans="1:5">
      <c r="A1617" t="s">
        <v>4709</v>
      </c>
      <c r="B1617" t="s">
        <v>6224</v>
      </c>
      <c r="C1617" t="s">
        <v>632</v>
      </c>
      <c r="D1617" t="s">
        <v>4841</v>
      </c>
      <c r="E1617" t="s">
        <v>3131</v>
      </c>
    </row>
    <row r="1618" spans="1:5">
      <c r="A1618" t="s">
        <v>5657</v>
      </c>
      <c r="B1618" t="s">
        <v>6225</v>
      </c>
      <c r="C1618" t="s">
        <v>4850</v>
      </c>
      <c r="D1618" t="s">
        <v>4841</v>
      </c>
      <c r="E1618" t="s">
        <v>4852</v>
      </c>
    </row>
    <row r="1619" spans="1:5">
      <c r="A1619" t="s">
        <v>1630</v>
      </c>
      <c r="B1619" t="s">
        <v>374</v>
      </c>
      <c r="C1619" t="s">
        <v>4855</v>
      </c>
      <c r="D1619" t="s">
        <v>4841</v>
      </c>
      <c r="E1619" t="s">
        <v>537</v>
      </c>
    </row>
    <row r="1620" spans="1:5">
      <c r="A1620" t="s">
        <v>7256</v>
      </c>
      <c r="B1620" t="s">
        <v>6226</v>
      </c>
      <c r="C1620" t="s">
        <v>4858</v>
      </c>
      <c r="D1620" t="s">
        <v>4841</v>
      </c>
      <c r="E1620" t="s">
        <v>4859</v>
      </c>
    </row>
    <row r="1621" spans="1:5">
      <c r="A1621" t="s">
        <v>7258</v>
      </c>
      <c r="B1621" t="s">
        <v>6227</v>
      </c>
      <c r="C1621" t="s">
        <v>4861</v>
      </c>
      <c r="D1621" t="s">
        <v>4841</v>
      </c>
      <c r="E1621" t="s">
        <v>4863</v>
      </c>
    </row>
    <row r="1622" spans="1:5">
      <c r="A1622" t="s">
        <v>5149</v>
      </c>
      <c r="B1622" t="s">
        <v>3567</v>
      </c>
      <c r="C1622" t="s">
        <v>4864</v>
      </c>
      <c r="D1622" t="s">
        <v>4841</v>
      </c>
      <c r="E1622" t="s">
        <v>4603</v>
      </c>
    </row>
    <row r="1623" spans="1:5">
      <c r="A1623" t="s">
        <v>7259</v>
      </c>
      <c r="B1623" t="s">
        <v>6228</v>
      </c>
      <c r="C1623" t="s">
        <v>3864</v>
      </c>
      <c r="D1623" t="s">
        <v>4841</v>
      </c>
      <c r="E1623" t="s">
        <v>4865</v>
      </c>
    </row>
    <row r="1624" spans="1:5">
      <c r="A1624" t="s">
        <v>7260</v>
      </c>
      <c r="B1624" t="s">
        <v>4309</v>
      </c>
      <c r="C1624" t="s">
        <v>2900</v>
      </c>
      <c r="D1624" t="s">
        <v>4841</v>
      </c>
      <c r="E1624" t="s">
        <v>2001</v>
      </c>
    </row>
    <row r="1625" spans="1:5">
      <c r="A1625" t="s">
        <v>5473</v>
      </c>
      <c r="B1625" t="s">
        <v>6229</v>
      </c>
      <c r="C1625" t="s">
        <v>4868</v>
      </c>
      <c r="D1625" t="s">
        <v>4841</v>
      </c>
      <c r="E1625" t="s">
        <v>4871</v>
      </c>
    </row>
    <row r="1626" spans="1:5">
      <c r="A1626" t="s">
        <v>7261</v>
      </c>
      <c r="B1626" t="s">
        <v>6230</v>
      </c>
      <c r="C1626" t="s">
        <v>4872</v>
      </c>
      <c r="D1626" t="s">
        <v>4841</v>
      </c>
      <c r="E1626" t="s">
        <v>2479</v>
      </c>
    </row>
    <row r="1627" spans="1:5">
      <c r="A1627" t="s">
        <v>7262</v>
      </c>
      <c r="B1627" t="s">
        <v>7379</v>
      </c>
      <c r="C1627" t="s">
        <v>1100</v>
      </c>
      <c r="D1627" t="s">
        <v>4841</v>
      </c>
      <c r="E1627" t="s">
        <v>1901</v>
      </c>
    </row>
    <row r="1628" spans="1:5">
      <c r="A1628" t="s">
        <v>5163</v>
      </c>
      <c r="B1628" t="s">
        <v>6231</v>
      </c>
      <c r="C1628" t="s">
        <v>3732</v>
      </c>
      <c r="D1628" t="s">
        <v>4841</v>
      </c>
      <c r="E1628" t="s">
        <v>4873</v>
      </c>
    </row>
    <row r="1629" spans="1:5">
      <c r="A1629" t="s">
        <v>6085</v>
      </c>
      <c r="B1629" t="s">
        <v>4043</v>
      </c>
      <c r="C1629" t="s">
        <v>3308</v>
      </c>
      <c r="D1629" t="s">
        <v>4841</v>
      </c>
      <c r="E1629" t="s">
        <v>194</v>
      </c>
    </row>
    <row r="1630" spans="1:5">
      <c r="A1630" t="s">
        <v>5218</v>
      </c>
      <c r="B1630" t="s">
        <v>2958</v>
      </c>
      <c r="C1630" t="s">
        <v>1644</v>
      </c>
      <c r="D1630" t="s">
        <v>4841</v>
      </c>
      <c r="E1630" t="s">
        <v>4233</v>
      </c>
    </row>
    <row r="1631" spans="1:5">
      <c r="A1631" t="s">
        <v>7263</v>
      </c>
      <c r="B1631" t="s">
        <v>6233</v>
      </c>
      <c r="C1631" t="s">
        <v>4828</v>
      </c>
      <c r="D1631" t="s">
        <v>4841</v>
      </c>
      <c r="E1631" t="s">
        <v>3037</v>
      </c>
    </row>
    <row r="1632" spans="1:5">
      <c r="A1632" t="s">
        <v>7264</v>
      </c>
      <c r="B1632" t="s">
        <v>6234</v>
      </c>
      <c r="C1632" t="s">
        <v>4228</v>
      </c>
      <c r="D1632" t="s">
        <v>4841</v>
      </c>
      <c r="E1632" t="s">
        <v>956</v>
      </c>
    </row>
    <row r="1633" spans="1:5">
      <c r="A1633" t="s">
        <v>2797</v>
      </c>
      <c r="B1633" t="s">
        <v>6235</v>
      </c>
      <c r="C1633" t="s">
        <v>4874</v>
      </c>
      <c r="D1633" t="s">
        <v>4841</v>
      </c>
      <c r="E1633" t="s">
        <v>4875</v>
      </c>
    </row>
    <row r="1634" spans="1:5">
      <c r="A1634" t="s">
        <v>7266</v>
      </c>
      <c r="B1634" t="s">
        <v>6236</v>
      </c>
      <c r="C1634" t="s">
        <v>4876</v>
      </c>
      <c r="D1634" t="s">
        <v>4841</v>
      </c>
      <c r="E1634" t="s">
        <v>1555</v>
      </c>
    </row>
    <row r="1635" spans="1:5">
      <c r="A1635" t="s">
        <v>7267</v>
      </c>
      <c r="B1635" t="s">
        <v>4407</v>
      </c>
      <c r="C1635" t="s">
        <v>767</v>
      </c>
      <c r="D1635" t="s">
        <v>4841</v>
      </c>
      <c r="E1635" t="s">
        <v>2117</v>
      </c>
    </row>
    <row r="1636" spans="1:5">
      <c r="A1636" t="s">
        <v>6275</v>
      </c>
      <c r="B1636" t="s">
        <v>4781</v>
      </c>
      <c r="C1636" t="s">
        <v>4877</v>
      </c>
      <c r="D1636" t="s">
        <v>4841</v>
      </c>
      <c r="E1636" t="s">
        <v>4878</v>
      </c>
    </row>
    <row r="1637" spans="1:5">
      <c r="A1637" t="s">
        <v>634</v>
      </c>
      <c r="B1637" t="s">
        <v>7380</v>
      </c>
      <c r="C1637" t="s">
        <v>6394</v>
      </c>
      <c r="D1637" t="s">
        <v>4841</v>
      </c>
      <c r="E1637" t="s">
        <v>3523</v>
      </c>
    </row>
    <row r="1638" spans="1:5">
      <c r="A1638" t="s">
        <v>7268</v>
      </c>
      <c r="B1638" t="s">
        <v>6237</v>
      </c>
      <c r="C1638" t="s">
        <v>4879</v>
      </c>
      <c r="D1638" t="s">
        <v>4841</v>
      </c>
      <c r="E1638" t="s">
        <v>3470</v>
      </c>
    </row>
    <row r="1639" spans="1:5">
      <c r="A1639" t="s">
        <v>7269</v>
      </c>
      <c r="B1639" t="s">
        <v>170</v>
      </c>
      <c r="C1639" t="s">
        <v>2669</v>
      </c>
      <c r="D1639" t="s">
        <v>4841</v>
      </c>
      <c r="E1639" t="s">
        <v>4338</v>
      </c>
    </row>
    <row r="1640" spans="1:5">
      <c r="A1640" t="s">
        <v>4618</v>
      </c>
      <c r="B1640" t="s">
        <v>1544</v>
      </c>
      <c r="C1640" t="s">
        <v>4881</v>
      </c>
      <c r="D1640" t="s">
        <v>4841</v>
      </c>
      <c r="E1640" t="s">
        <v>4883</v>
      </c>
    </row>
    <row r="1641" spans="1:5">
      <c r="A1641" t="s">
        <v>7270</v>
      </c>
      <c r="B1641" t="s">
        <v>4790</v>
      </c>
      <c r="C1641" t="s">
        <v>2741</v>
      </c>
      <c r="D1641" t="s">
        <v>4841</v>
      </c>
      <c r="E1641" t="s">
        <v>4463</v>
      </c>
    </row>
    <row r="1642" spans="1:5">
      <c r="A1642" t="s">
        <v>6569</v>
      </c>
      <c r="B1642" t="s">
        <v>6239</v>
      </c>
      <c r="C1642" t="s">
        <v>4425</v>
      </c>
      <c r="D1642" t="s">
        <v>4841</v>
      </c>
      <c r="E1642" t="s">
        <v>4396</v>
      </c>
    </row>
    <row r="1643" spans="1:5">
      <c r="A1643" t="s">
        <v>7271</v>
      </c>
      <c r="B1643" t="s">
        <v>6243</v>
      </c>
      <c r="C1643" t="s">
        <v>4333</v>
      </c>
      <c r="D1643" t="s">
        <v>4841</v>
      </c>
      <c r="E1643" t="s">
        <v>4040</v>
      </c>
    </row>
    <row r="1644" spans="1:5">
      <c r="A1644" t="s">
        <v>7272</v>
      </c>
      <c r="B1644" t="s">
        <v>4633</v>
      </c>
      <c r="C1644" t="s">
        <v>18</v>
      </c>
      <c r="D1644" t="s">
        <v>4841</v>
      </c>
      <c r="E1644" t="s">
        <v>1407</v>
      </c>
    </row>
    <row r="1645" spans="1:5">
      <c r="A1645" t="s">
        <v>1116</v>
      </c>
      <c r="B1645" t="s">
        <v>6246</v>
      </c>
      <c r="C1645" t="s">
        <v>3749</v>
      </c>
      <c r="D1645" t="s">
        <v>4841</v>
      </c>
      <c r="E1645" t="s">
        <v>1489</v>
      </c>
    </row>
    <row r="1646" spans="1:5">
      <c r="A1646" t="s">
        <v>4075</v>
      </c>
      <c r="B1646" t="s">
        <v>657</v>
      </c>
      <c r="C1646" t="s">
        <v>4884</v>
      </c>
      <c r="D1646" t="s">
        <v>4841</v>
      </c>
      <c r="E1646" t="s">
        <v>4885</v>
      </c>
    </row>
    <row r="1647" spans="1:5">
      <c r="A1647" t="s">
        <v>2602</v>
      </c>
      <c r="B1647" t="s">
        <v>6247</v>
      </c>
      <c r="C1647" t="s">
        <v>1748</v>
      </c>
      <c r="D1647" t="s">
        <v>4841</v>
      </c>
      <c r="E1647" t="s">
        <v>4886</v>
      </c>
    </row>
    <row r="1648" spans="1:5">
      <c r="A1648" t="s">
        <v>5448</v>
      </c>
      <c r="B1648" t="s">
        <v>6249</v>
      </c>
      <c r="C1648" t="s">
        <v>2769</v>
      </c>
      <c r="D1648" t="s">
        <v>4841</v>
      </c>
      <c r="E1648" t="s">
        <v>2685</v>
      </c>
    </row>
    <row r="1649" spans="1:5">
      <c r="A1649" t="s">
        <v>5305</v>
      </c>
      <c r="B1649" t="s">
        <v>1312</v>
      </c>
      <c r="C1649" t="s">
        <v>848</v>
      </c>
      <c r="D1649" t="s">
        <v>4841</v>
      </c>
      <c r="E1649" t="s">
        <v>4888</v>
      </c>
    </row>
    <row r="1650" spans="1:5">
      <c r="A1650" t="s">
        <v>4836</v>
      </c>
      <c r="B1650" t="s">
        <v>6250</v>
      </c>
      <c r="C1650" t="s">
        <v>3122</v>
      </c>
      <c r="D1650" t="s">
        <v>4841</v>
      </c>
      <c r="E1650" t="s">
        <v>4720</v>
      </c>
    </row>
    <row r="1651" spans="1:5">
      <c r="A1651" t="s">
        <v>7273</v>
      </c>
      <c r="B1651" t="s">
        <v>6252</v>
      </c>
      <c r="C1651" t="s">
        <v>231</v>
      </c>
      <c r="D1651" t="s">
        <v>4841</v>
      </c>
      <c r="E1651" t="s">
        <v>2312</v>
      </c>
    </row>
    <row r="1652" spans="1:5">
      <c r="A1652" t="s">
        <v>1408</v>
      </c>
      <c r="B1652" t="s">
        <v>3757</v>
      </c>
      <c r="C1652" t="s">
        <v>4892</v>
      </c>
      <c r="D1652" t="s">
        <v>4841</v>
      </c>
      <c r="E1652" t="s">
        <v>4895</v>
      </c>
    </row>
    <row r="1653" spans="1:5">
      <c r="A1653" t="s">
        <v>7274</v>
      </c>
      <c r="B1653" t="s">
        <v>6254</v>
      </c>
      <c r="C1653" t="s">
        <v>4897</v>
      </c>
      <c r="D1653" t="s">
        <v>4841</v>
      </c>
      <c r="E1653" t="s">
        <v>4664</v>
      </c>
    </row>
    <row r="1654" spans="1:5">
      <c r="A1654" t="s">
        <v>7275</v>
      </c>
      <c r="B1654" t="s">
        <v>6255</v>
      </c>
      <c r="C1654" t="s">
        <v>3761</v>
      </c>
      <c r="D1654" t="s">
        <v>4841</v>
      </c>
      <c r="E1654" t="s">
        <v>3189</v>
      </c>
    </row>
    <row r="1655" spans="1:5">
      <c r="A1655" t="s">
        <v>5075</v>
      </c>
      <c r="B1655" t="s">
        <v>5255</v>
      </c>
      <c r="C1655" t="s">
        <v>4899</v>
      </c>
      <c r="D1655" t="s">
        <v>4841</v>
      </c>
      <c r="E1655" t="s">
        <v>4900</v>
      </c>
    </row>
    <row r="1656" spans="1:5">
      <c r="A1656" t="s">
        <v>4222</v>
      </c>
      <c r="B1656" t="s">
        <v>383</v>
      </c>
      <c r="C1656" t="s">
        <v>4901</v>
      </c>
      <c r="D1656" t="s">
        <v>4841</v>
      </c>
      <c r="E1656" t="s">
        <v>2201</v>
      </c>
    </row>
    <row r="1657" spans="1:5">
      <c r="A1657" t="s">
        <v>2420</v>
      </c>
      <c r="B1657" t="s">
        <v>6256</v>
      </c>
      <c r="C1657" t="s">
        <v>4902</v>
      </c>
      <c r="D1657" t="s">
        <v>4841</v>
      </c>
      <c r="E1657" t="s">
        <v>975</v>
      </c>
    </row>
    <row r="1658" spans="1:5">
      <c r="A1658" t="s">
        <v>588</v>
      </c>
      <c r="B1658" t="s">
        <v>5870</v>
      </c>
      <c r="C1658" t="s">
        <v>5413</v>
      </c>
      <c r="D1658" t="s">
        <v>588</v>
      </c>
    </row>
    <row r="1659" spans="1:5">
      <c r="A1659" t="s">
        <v>4462</v>
      </c>
      <c r="B1659" t="s">
        <v>2585</v>
      </c>
      <c r="C1659" t="s">
        <v>4903</v>
      </c>
      <c r="D1659" t="s">
        <v>588</v>
      </c>
      <c r="E1659" t="s">
        <v>305</v>
      </c>
    </row>
    <row r="1660" spans="1:5">
      <c r="A1660" t="s">
        <v>7276</v>
      </c>
      <c r="B1660" t="s">
        <v>4517</v>
      </c>
      <c r="C1660" t="s">
        <v>129</v>
      </c>
      <c r="D1660" t="s">
        <v>588</v>
      </c>
      <c r="E1660" t="s">
        <v>4905</v>
      </c>
    </row>
    <row r="1661" spans="1:5">
      <c r="A1661" t="s">
        <v>2982</v>
      </c>
      <c r="B1661" t="s">
        <v>1658</v>
      </c>
      <c r="C1661" t="s">
        <v>4906</v>
      </c>
      <c r="D1661" t="s">
        <v>588</v>
      </c>
      <c r="E1661" t="s">
        <v>4907</v>
      </c>
    </row>
    <row r="1662" spans="1:5">
      <c r="A1662" t="s">
        <v>1939</v>
      </c>
      <c r="B1662" t="s">
        <v>6257</v>
      </c>
      <c r="C1662" t="s">
        <v>2722</v>
      </c>
      <c r="D1662" t="s">
        <v>588</v>
      </c>
      <c r="E1662" t="s">
        <v>4908</v>
      </c>
    </row>
    <row r="1663" spans="1:5">
      <c r="A1663" t="s">
        <v>261</v>
      </c>
      <c r="B1663" t="s">
        <v>6258</v>
      </c>
      <c r="C1663" t="s">
        <v>4840</v>
      </c>
      <c r="D1663" t="s">
        <v>588</v>
      </c>
      <c r="E1663" t="s">
        <v>134</v>
      </c>
    </row>
    <row r="1664" spans="1:5">
      <c r="A1664" t="s">
        <v>5694</v>
      </c>
      <c r="B1664" t="s">
        <v>4948</v>
      </c>
      <c r="C1664" t="s">
        <v>4912</v>
      </c>
      <c r="D1664" t="s">
        <v>588</v>
      </c>
      <c r="E1664" t="s">
        <v>4913</v>
      </c>
    </row>
    <row r="1665" spans="1:5">
      <c r="A1665" t="s">
        <v>3778</v>
      </c>
      <c r="B1665" t="s">
        <v>2026</v>
      </c>
      <c r="C1665" t="s">
        <v>3233</v>
      </c>
      <c r="D1665" t="s">
        <v>588</v>
      </c>
      <c r="E1665" t="s">
        <v>4289</v>
      </c>
    </row>
    <row r="1666" spans="1:5">
      <c r="A1666" t="s">
        <v>7277</v>
      </c>
      <c r="B1666" t="s">
        <v>6260</v>
      </c>
      <c r="C1666" t="s">
        <v>1032</v>
      </c>
      <c r="D1666" t="s">
        <v>588</v>
      </c>
      <c r="E1666" t="s">
        <v>887</v>
      </c>
    </row>
    <row r="1667" spans="1:5">
      <c r="A1667" t="s">
        <v>7278</v>
      </c>
      <c r="B1667" t="s">
        <v>5008</v>
      </c>
      <c r="C1667" t="s">
        <v>4914</v>
      </c>
      <c r="D1667" t="s">
        <v>588</v>
      </c>
      <c r="E1667" t="s">
        <v>4915</v>
      </c>
    </row>
    <row r="1668" spans="1:5">
      <c r="A1668" t="s">
        <v>7279</v>
      </c>
      <c r="B1668" t="s">
        <v>6075</v>
      </c>
      <c r="C1668" t="s">
        <v>4917</v>
      </c>
      <c r="D1668" t="s">
        <v>588</v>
      </c>
      <c r="E1668" t="s">
        <v>1900</v>
      </c>
    </row>
    <row r="1669" spans="1:5">
      <c r="A1669" t="s">
        <v>7280</v>
      </c>
      <c r="B1669" t="s">
        <v>2264</v>
      </c>
      <c r="C1669" t="s">
        <v>4918</v>
      </c>
      <c r="D1669" t="s">
        <v>588</v>
      </c>
      <c r="E1669" t="s">
        <v>4920</v>
      </c>
    </row>
    <row r="1670" spans="1:5">
      <c r="A1670" t="s">
        <v>7282</v>
      </c>
      <c r="B1670" t="s">
        <v>6261</v>
      </c>
      <c r="C1670" t="s">
        <v>4497</v>
      </c>
      <c r="D1670" t="s">
        <v>588</v>
      </c>
      <c r="E1670" t="s">
        <v>1391</v>
      </c>
    </row>
    <row r="1671" spans="1:5">
      <c r="A1671" t="s">
        <v>7184</v>
      </c>
      <c r="B1671" t="s">
        <v>3813</v>
      </c>
      <c r="C1671" t="s">
        <v>4922</v>
      </c>
      <c r="D1671" t="s">
        <v>588</v>
      </c>
      <c r="E1671" t="s">
        <v>4925</v>
      </c>
    </row>
    <row r="1672" spans="1:5">
      <c r="A1672" t="s">
        <v>6797</v>
      </c>
      <c r="B1672" t="s">
        <v>5477</v>
      </c>
      <c r="C1672" t="s">
        <v>4926</v>
      </c>
      <c r="D1672" t="s">
        <v>588</v>
      </c>
      <c r="E1672" t="s">
        <v>4927</v>
      </c>
    </row>
    <row r="1673" spans="1:5">
      <c r="A1673" t="s">
        <v>7061</v>
      </c>
      <c r="B1673" t="s">
        <v>6263</v>
      </c>
      <c r="C1673" t="s">
        <v>4551</v>
      </c>
      <c r="D1673" t="s">
        <v>588</v>
      </c>
      <c r="E1673" t="s">
        <v>4929</v>
      </c>
    </row>
    <row r="1674" spans="1:5">
      <c r="A1674" t="s">
        <v>7283</v>
      </c>
      <c r="B1674" t="s">
        <v>4469</v>
      </c>
      <c r="C1674" t="s">
        <v>4931</v>
      </c>
      <c r="D1674" t="s">
        <v>588</v>
      </c>
      <c r="E1674" t="s">
        <v>4384</v>
      </c>
    </row>
    <row r="1675" spans="1:5">
      <c r="A1675" t="s">
        <v>5597</v>
      </c>
      <c r="B1675" t="s">
        <v>5468</v>
      </c>
      <c r="C1675" t="s">
        <v>4824</v>
      </c>
      <c r="D1675" t="s">
        <v>588</v>
      </c>
      <c r="E1675" t="s">
        <v>4934</v>
      </c>
    </row>
    <row r="1676" spans="1:5">
      <c r="A1676" t="s">
        <v>7284</v>
      </c>
      <c r="B1676" t="s">
        <v>4964</v>
      </c>
      <c r="C1676" t="s">
        <v>1708</v>
      </c>
      <c r="D1676" t="s">
        <v>588</v>
      </c>
      <c r="E1676" t="s">
        <v>2610</v>
      </c>
    </row>
    <row r="1677" spans="1:5">
      <c r="A1677" t="s">
        <v>786</v>
      </c>
      <c r="B1677" t="s">
        <v>2423</v>
      </c>
      <c r="C1677" t="s">
        <v>6395</v>
      </c>
      <c r="D1677" t="s">
        <v>786</v>
      </c>
    </row>
    <row r="1678" spans="1:5">
      <c r="A1678" t="s">
        <v>2328</v>
      </c>
      <c r="B1678" t="s">
        <v>4681</v>
      </c>
      <c r="C1678" t="s">
        <v>2680</v>
      </c>
      <c r="D1678" t="s">
        <v>786</v>
      </c>
      <c r="E1678" t="s">
        <v>1366</v>
      </c>
    </row>
    <row r="1679" spans="1:5">
      <c r="A1679" t="s">
        <v>7189</v>
      </c>
      <c r="B1679" t="s">
        <v>6264</v>
      </c>
      <c r="C1679" t="s">
        <v>311</v>
      </c>
      <c r="D1679" t="s">
        <v>786</v>
      </c>
      <c r="E1679" t="s">
        <v>1394</v>
      </c>
    </row>
    <row r="1680" spans="1:5">
      <c r="A1680" t="s">
        <v>7285</v>
      </c>
      <c r="B1680" t="s">
        <v>6266</v>
      </c>
      <c r="C1680" t="s">
        <v>3894</v>
      </c>
      <c r="D1680" t="s">
        <v>786</v>
      </c>
      <c r="E1680" t="s">
        <v>4588</v>
      </c>
    </row>
    <row r="1681" spans="1:5">
      <c r="A1681" t="s">
        <v>7286</v>
      </c>
      <c r="B1681" t="s">
        <v>6267</v>
      </c>
      <c r="C1681" t="s">
        <v>4935</v>
      </c>
      <c r="D1681" t="s">
        <v>786</v>
      </c>
      <c r="E1681" t="s">
        <v>4936</v>
      </c>
    </row>
    <row r="1682" spans="1:5">
      <c r="A1682" t="s">
        <v>5896</v>
      </c>
      <c r="B1682" t="s">
        <v>6269</v>
      </c>
      <c r="C1682" t="s">
        <v>2910</v>
      </c>
      <c r="D1682" t="s">
        <v>786</v>
      </c>
      <c r="E1682" t="s">
        <v>2504</v>
      </c>
    </row>
    <row r="1683" spans="1:5">
      <c r="A1683" t="s">
        <v>2186</v>
      </c>
      <c r="B1683" t="s">
        <v>4285</v>
      </c>
      <c r="C1683" t="s">
        <v>4938</v>
      </c>
      <c r="D1683" t="s">
        <v>786</v>
      </c>
      <c r="E1683" t="s">
        <v>2904</v>
      </c>
    </row>
    <row r="1684" spans="1:5">
      <c r="A1684" t="s">
        <v>2613</v>
      </c>
      <c r="B1684" t="s">
        <v>2340</v>
      </c>
      <c r="C1684" t="s">
        <v>4940</v>
      </c>
      <c r="D1684" t="s">
        <v>786</v>
      </c>
      <c r="E1684" t="s">
        <v>4941</v>
      </c>
    </row>
    <row r="1685" spans="1:5">
      <c r="A1685" t="s">
        <v>5815</v>
      </c>
      <c r="B1685" t="s">
        <v>4005</v>
      </c>
      <c r="C1685" t="s">
        <v>4945</v>
      </c>
      <c r="D1685" t="s">
        <v>786</v>
      </c>
      <c r="E1685" t="s">
        <v>4946</v>
      </c>
    </row>
    <row r="1686" spans="1:5">
      <c r="A1686" t="s">
        <v>7287</v>
      </c>
      <c r="B1686" t="s">
        <v>5057</v>
      </c>
      <c r="C1686" t="s">
        <v>4949</v>
      </c>
      <c r="D1686" t="s">
        <v>786</v>
      </c>
      <c r="E1686" t="s">
        <v>4950</v>
      </c>
    </row>
    <row r="1687" spans="1:5">
      <c r="A1687" t="s">
        <v>7288</v>
      </c>
      <c r="B1687" t="s">
        <v>3494</v>
      </c>
      <c r="C1687" t="s">
        <v>4951</v>
      </c>
      <c r="D1687" t="s">
        <v>786</v>
      </c>
      <c r="E1687" t="s">
        <v>4952</v>
      </c>
    </row>
    <row r="1688" spans="1:5">
      <c r="A1688" t="s">
        <v>3784</v>
      </c>
      <c r="B1688" t="s">
        <v>6270</v>
      </c>
      <c r="C1688" t="s">
        <v>2346</v>
      </c>
      <c r="D1688" t="s">
        <v>786</v>
      </c>
      <c r="E1688" t="s">
        <v>1875</v>
      </c>
    </row>
    <row r="1689" spans="1:5">
      <c r="A1689" t="s">
        <v>3102</v>
      </c>
      <c r="B1689" t="s">
        <v>6271</v>
      </c>
      <c r="C1689" t="s">
        <v>2153</v>
      </c>
      <c r="D1689" t="s">
        <v>786</v>
      </c>
      <c r="E1689" t="s">
        <v>3502</v>
      </c>
    </row>
    <row r="1690" spans="1:5">
      <c r="A1690" t="s">
        <v>2987</v>
      </c>
      <c r="B1690" t="s">
        <v>6273</v>
      </c>
      <c r="C1690" t="s">
        <v>4120</v>
      </c>
      <c r="D1690" t="s">
        <v>786</v>
      </c>
      <c r="E1690" t="s">
        <v>4954</v>
      </c>
    </row>
    <row r="1691" spans="1:5">
      <c r="A1691" t="s">
        <v>7289</v>
      </c>
      <c r="B1691" t="s">
        <v>6274</v>
      </c>
      <c r="C1691" t="s">
        <v>4957</v>
      </c>
      <c r="D1691" t="s">
        <v>786</v>
      </c>
      <c r="E1691" t="s">
        <v>4958</v>
      </c>
    </row>
    <row r="1692" spans="1:5">
      <c r="A1692" t="s">
        <v>4255</v>
      </c>
      <c r="B1692" t="s">
        <v>2625</v>
      </c>
      <c r="C1692" t="s">
        <v>4962</v>
      </c>
      <c r="D1692" t="s">
        <v>786</v>
      </c>
      <c r="E1692" t="s">
        <v>4148</v>
      </c>
    </row>
    <row r="1693" spans="1:5">
      <c r="A1693" t="s">
        <v>7290</v>
      </c>
      <c r="B1693" t="s">
        <v>6276</v>
      </c>
      <c r="C1693" t="s">
        <v>4963</v>
      </c>
      <c r="D1693" t="s">
        <v>786</v>
      </c>
      <c r="E1693" t="s">
        <v>4039</v>
      </c>
    </row>
    <row r="1694" spans="1:5">
      <c r="A1694" t="s">
        <v>212</v>
      </c>
      <c r="B1694" t="s">
        <v>5393</v>
      </c>
      <c r="C1694" t="s">
        <v>2040</v>
      </c>
      <c r="D1694" t="s">
        <v>786</v>
      </c>
      <c r="E1694" t="s">
        <v>512</v>
      </c>
    </row>
    <row r="1695" spans="1:5">
      <c r="A1695" t="s">
        <v>7291</v>
      </c>
      <c r="B1695" t="s">
        <v>2435</v>
      </c>
      <c r="C1695" t="s">
        <v>4117</v>
      </c>
      <c r="D1695" t="s">
        <v>786</v>
      </c>
      <c r="E1695" t="s">
        <v>510</v>
      </c>
    </row>
    <row r="1696" spans="1:5">
      <c r="A1696" t="s">
        <v>7292</v>
      </c>
      <c r="B1696" t="s">
        <v>2830</v>
      </c>
      <c r="C1696" t="s">
        <v>3642</v>
      </c>
      <c r="D1696" t="s">
        <v>786</v>
      </c>
      <c r="E1696" t="s">
        <v>4965</v>
      </c>
    </row>
    <row r="1697" spans="1:5">
      <c r="A1697" t="s">
        <v>7293</v>
      </c>
      <c r="B1697" t="s">
        <v>6278</v>
      </c>
      <c r="C1697" t="s">
        <v>4704</v>
      </c>
      <c r="D1697" t="s">
        <v>786</v>
      </c>
      <c r="E1697" t="s">
        <v>4771</v>
      </c>
    </row>
    <row r="1698" spans="1:5">
      <c r="A1698" t="s">
        <v>2</v>
      </c>
      <c r="B1698" t="s">
        <v>2656</v>
      </c>
      <c r="C1698" t="s">
        <v>3374</v>
      </c>
      <c r="D1698" t="s">
        <v>786</v>
      </c>
      <c r="E1698" t="s">
        <v>4815</v>
      </c>
    </row>
    <row r="1699" spans="1:5">
      <c r="A1699" t="s">
        <v>7169</v>
      </c>
      <c r="B1699" t="s">
        <v>6279</v>
      </c>
      <c r="C1699" t="s">
        <v>4966</v>
      </c>
      <c r="D1699" t="s">
        <v>786</v>
      </c>
      <c r="E1699" t="s">
        <v>2086</v>
      </c>
    </row>
    <row r="1700" spans="1:5">
      <c r="A1700" t="s">
        <v>573</v>
      </c>
      <c r="B1700" t="s">
        <v>7381</v>
      </c>
      <c r="C1700" t="s">
        <v>6396</v>
      </c>
      <c r="D1700" t="s">
        <v>786</v>
      </c>
      <c r="E1700" t="s">
        <v>1261</v>
      </c>
    </row>
    <row r="1701" spans="1:5">
      <c r="A1701" t="s">
        <v>7294</v>
      </c>
      <c r="B1701" t="s">
        <v>5327</v>
      </c>
      <c r="C1701" t="s">
        <v>2025</v>
      </c>
      <c r="D1701" t="s">
        <v>786</v>
      </c>
      <c r="E1701" t="s">
        <v>3444</v>
      </c>
    </row>
    <row r="1702" spans="1:5">
      <c r="A1702" t="s">
        <v>7296</v>
      </c>
      <c r="B1702" t="s">
        <v>4161</v>
      </c>
      <c r="C1702" t="s">
        <v>2256</v>
      </c>
      <c r="D1702" t="s">
        <v>786</v>
      </c>
      <c r="E1702" t="s">
        <v>4968</v>
      </c>
    </row>
    <row r="1703" spans="1:5">
      <c r="A1703" t="s">
        <v>2202</v>
      </c>
      <c r="B1703" t="s">
        <v>6280</v>
      </c>
      <c r="C1703" t="s">
        <v>3425</v>
      </c>
      <c r="D1703" t="s">
        <v>786</v>
      </c>
      <c r="E1703" t="s">
        <v>4970</v>
      </c>
    </row>
    <row r="1704" spans="1:5">
      <c r="A1704" t="s">
        <v>4972</v>
      </c>
      <c r="B1704" t="s">
        <v>6012</v>
      </c>
      <c r="C1704" t="s">
        <v>4158</v>
      </c>
      <c r="D1704" t="s">
        <v>4972</v>
      </c>
    </row>
    <row r="1705" spans="1:5">
      <c r="A1705" t="s">
        <v>1167</v>
      </c>
      <c r="B1705" t="s">
        <v>6281</v>
      </c>
      <c r="C1705" t="s">
        <v>4971</v>
      </c>
      <c r="D1705" t="s">
        <v>4972</v>
      </c>
      <c r="E1705" t="s">
        <v>561</v>
      </c>
    </row>
    <row r="1706" spans="1:5">
      <c r="A1706" t="s">
        <v>3589</v>
      </c>
      <c r="B1706" t="s">
        <v>3858</v>
      </c>
      <c r="C1706" t="s">
        <v>1615</v>
      </c>
      <c r="D1706" t="s">
        <v>4972</v>
      </c>
      <c r="E1706" t="s">
        <v>4973</v>
      </c>
    </row>
    <row r="1707" spans="1:5">
      <c r="A1707" t="s">
        <v>3185</v>
      </c>
      <c r="B1707" t="s">
        <v>6282</v>
      </c>
      <c r="C1707" t="s">
        <v>3064</v>
      </c>
      <c r="D1707" t="s">
        <v>4972</v>
      </c>
      <c r="E1707" t="s">
        <v>406</v>
      </c>
    </row>
    <row r="1708" spans="1:5">
      <c r="A1708" t="s">
        <v>7297</v>
      </c>
      <c r="B1708" t="s">
        <v>3093</v>
      </c>
      <c r="C1708" t="s">
        <v>3764</v>
      </c>
      <c r="D1708" t="s">
        <v>4972</v>
      </c>
      <c r="E1708" t="s">
        <v>138</v>
      </c>
    </row>
    <row r="1709" spans="1:5">
      <c r="A1709" t="s">
        <v>7298</v>
      </c>
      <c r="B1709" t="s">
        <v>6283</v>
      </c>
      <c r="C1709" t="s">
        <v>4975</v>
      </c>
      <c r="D1709" t="s">
        <v>4972</v>
      </c>
      <c r="E1709" t="s">
        <v>3242</v>
      </c>
    </row>
    <row r="1710" spans="1:5">
      <c r="A1710" t="s">
        <v>7299</v>
      </c>
      <c r="B1710" t="s">
        <v>4245</v>
      </c>
      <c r="C1710" t="s">
        <v>4976</v>
      </c>
      <c r="D1710" t="s">
        <v>4972</v>
      </c>
      <c r="E1710" t="s">
        <v>1474</v>
      </c>
    </row>
    <row r="1711" spans="1:5">
      <c r="A1711" t="s">
        <v>2166</v>
      </c>
      <c r="B1711" t="s">
        <v>3289</v>
      </c>
      <c r="C1711" t="s">
        <v>4978</v>
      </c>
      <c r="D1711" t="s">
        <v>4972</v>
      </c>
      <c r="E1711" t="s">
        <v>47</v>
      </c>
    </row>
    <row r="1712" spans="1:5">
      <c r="A1712" t="s">
        <v>7300</v>
      </c>
      <c r="B1712" t="s">
        <v>6284</v>
      </c>
      <c r="C1712" t="s">
        <v>3016</v>
      </c>
      <c r="D1712" t="s">
        <v>4972</v>
      </c>
      <c r="E1712" t="s">
        <v>4980</v>
      </c>
    </row>
    <row r="1713" spans="1:5">
      <c r="A1713" t="s">
        <v>7301</v>
      </c>
      <c r="B1713" t="s">
        <v>5796</v>
      </c>
      <c r="C1713" t="s">
        <v>2436</v>
      </c>
      <c r="D1713" t="s">
        <v>4972</v>
      </c>
      <c r="E1713" t="s">
        <v>2317</v>
      </c>
    </row>
    <row r="1714" spans="1:5">
      <c r="A1714" t="s">
        <v>2553</v>
      </c>
      <c r="B1714" t="s">
        <v>5018</v>
      </c>
      <c r="C1714" t="s">
        <v>2379</v>
      </c>
      <c r="D1714" t="s">
        <v>4972</v>
      </c>
      <c r="E1714" t="s">
        <v>4981</v>
      </c>
    </row>
    <row r="1715" spans="1:5">
      <c r="A1715" t="s">
        <v>7302</v>
      </c>
      <c r="B1715" t="s">
        <v>6286</v>
      </c>
      <c r="C1715" t="s">
        <v>4374</v>
      </c>
      <c r="D1715" t="s">
        <v>4972</v>
      </c>
      <c r="E1715" t="s">
        <v>4937</v>
      </c>
    </row>
    <row r="1716" spans="1:5">
      <c r="A1716" t="s">
        <v>7303</v>
      </c>
      <c r="B1716" t="s">
        <v>3092</v>
      </c>
      <c r="C1716" t="s">
        <v>1357</v>
      </c>
      <c r="D1716" t="s">
        <v>4972</v>
      </c>
      <c r="E1716" t="s">
        <v>4614</v>
      </c>
    </row>
    <row r="1717" spans="1:5">
      <c r="A1717" t="s">
        <v>7304</v>
      </c>
      <c r="B1717" t="s">
        <v>6287</v>
      </c>
      <c r="C1717" t="s">
        <v>2080</v>
      </c>
      <c r="D1717" t="s">
        <v>4972</v>
      </c>
      <c r="E1717" t="s">
        <v>4180</v>
      </c>
    </row>
    <row r="1718" spans="1:5">
      <c r="A1718" t="s">
        <v>7305</v>
      </c>
      <c r="B1718" t="s">
        <v>2866</v>
      </c>
      <c r="C1718" t="s">
        <v>4982</v>
      </c>
      <c r="D1718" t="s">
        <v>4972</v>
      </c>
      <c r="E1718" t="s">
        <v>4984</v>
      </c>
    </row>
    <row r="1719" spans="1:5">
      <c r="A1719" t="s">
        <v>1250</v>
      </c>
      <c r="B1719" t="s">
        <v>5316</v>
      </c>
      <c r="C1719" t="s">
        <v>4987</v>
      </c>
      <c r="D1719" t="s">
        <v>4972</v>
      </c>
      <c r="E1719" t="s">
        <v>4988</v>
      </c>
    </row>
    <row r="1720" spans="1:5">
      <c r="A1720" t="s">
        <v>3126</v>
      </c>
      <c r="B1720" t="s">
        <v>6288</v>
      </c>
      <c r="C1720" t="s">
        <v>3970</v>
      </c>
      <c r="D1720" t="s">
        <v>4972</v>
      </c>
      <c r="E1720" t="s">
        <v>1679</v>
      </c>
    </row>
    <row r="1721" spans="1:5">
      <c r="A1721" t="s">
        <v>7306</v>
      </c>
      <c r="B1721" t="s">
        <v>3912</v>
      </c>
      <c r="C1721" t="s">
        <v>4989</v>
      </c>
      <c r="D1721" t="s">
        <v>4972</v>
      </c>
      <c r="E1721" t="s">
        <v>4991</v>
      </c>
    </row>
    <row r="1722" spans="1:5">
      <c r="A1722" t="s">
        <v>3892</v>
      </c>
      <c r="B1722" t="s">
        <v>783</v>
      </c>
      <c r="C1722" t="s">
        <v>3203</v>
      </c>
      <c r="D1722" t="s">
        <v>4972</v>
      </c>
      <c r="E1722" t="s">
        <v>4993</v>
      </c>
    </row>
    <row r="1723" spans="1:5">
      <c r="A1723" t="s">
        <v>7308</v>
      </c>
      <c r="B1723" t="s">
        <v>6289</v>
      </c>
      <c r="C1723" t="s">
        <v>991</v>
      </c>
      <c r="D1723" t="s">
        <v>4972</v>
      </c>
      <c r="E1723" t="s">
        <v>139</v>
      </c>
    </row>
    <row r="1724" spans="1:5">
      <c r="A1724" t="s">
        <v>7309</v>
      </c>
      <c r="B1724" t="s">
        <v>793</v>
      </c>
      <c r="C1724" t="s">
        <v>3421</v>
      </c>
      <c r="D1724" t="s">
        <v>4972</v>
      </c>
      <c r="E1724" t="s">
        <v>4994</v>
      </c>
    </row>
    <row r="1725" spans="1:5">
      <c r="A1725" t="s">
        <v>2405</v>
      </c>
      <c r="B1725" t="s">
        <v>6290</v>
      </c>
      <c r="C1725" t="s">
        <v>4996</v>
      </c>
      <c r="D1725" t="s">
        <v>4972</v>
      </c>
      <c r="E1725" t="s">
        <v>4997</v>
      </c>
    </row>
    <row r="1726" spans="1:5">
      <c r="A1726" t="s">
        <v>7310</v>
      </c>
      <c r="B1726" t="s">
        <v>6291</v>
      </c>
      <c r="C1726" t="s">
        <v>4998</v>
      </c>
      <c r="D1726" t="s">
        <v>4972</v>
      </c>
      <c r="E1726" t="s">
        <v>2404</v>
      </c>
    </row>
    <row r="1727" spans="1:5">
      <c r="A1727" t="s">
        <v>5166</v>
      </c>
      <c r="B1727" t="s">
        <v>2571</v>
      </c>
      <c r="C1727" t="s">
        <v>5002</v>
      </c>
      <c r="D1727" t="s">
        <v>4972</v>
      </c>
      <c r="E1727" t="s">
        <v>3054</v>
      </c>
    </row>
    <row r="1728" spans="1:5">
      <c r="A1728" t="s">
        <v>7311</v>
      </c>
      <c r="B1728" t="s">
        <v>2179</v>
      </c>
      <c r="C1728" t="s">
        <v>5003</v>
      </c>
      <c r="D1728" t="s">
        <v>4972</v>
      </c>
      <c r="E1728" t="s">
        <v>2041</v>
      </c>
    </row>
    <row r="1729" spans="1:5">
      <c r="A1729" t="s">
        <v>7312</v>
      </c>
      <c r="B1729" t="s">
        <v>1539</v>
      </c>
      <c r="C1729" t="s">
        <v>1099</v>
      </c>
      <c r="D1729" t="s">
        <v>4972</v>
      </c>
      <c r="E1729" t="s">
        <v>3496</v>
      </c>
    </row>
    <row r="1730" spans="1:5">
      <c r="A1730" t="s">
        <v>7313</v>
      </c>
      <c r="B1730" t="s">
        <v>1936</v>
      </c>
      <c r="C1730" t="s">
        <v>5004</v>
      </c>
      <c r="D1730" t="s">
        <v>4972</v>
      </c>
      <c r="E1730" t="s">
        <v>5005</v>
      </c>
    </row>
    <row r="1731" spans="1:5">
      <c r="A1731" t="s">
        <v>7314</v>
      </c>
      <c r="B1731" t="s">
        <v>6292</v>
      </c>
      <c r="C1731" t="s">
        <v>56</v>
      </c>
      <c r="D1731" t="s">
        <v>4972</v>
      </c>
      <c r="E1731" t="s">
        <v>3695</v>
      </c>
    </row>
    <row r="1732" spans="1:5">
      <c r="A1732" t="s">
        <v>6877</v>
      </c>
      <c r="B1732" t="s">
        <v>41</v>
      </c>
      <c r="C1732" t="s">
        <v>714</v>
      </c>
      <c r="D1732" t="s">
        <v>4972</v>
      </c>
      <c r="E1732" t="s">
        <v>5009</v>
      </c>
    </row>
    <row r="1733" spans="1:5">
      <c r="A1733" t="s">
        <v>4849</v>
      </c>
      <c r="B1733" t="s">
        <v>6293</v>
      </c>
      <c r="C1733" t="s">
        <v>3190</v>
      </c>
      <c r="D1733" t="s">
        <v>4972</v>
      </c>
      <c r="E1733" t="s">
        <v>5011</v>
      </c>
    </row>
    <row r="1734" spans="1:5">
      <c r="A1734" t="s">
        <v>7315</v>
      </c>
      <c r="B1734" t="s">
        <v>325</v>
      </c>
      <c r="C1734" t="s">
        <v>4513</v>
      </c>
      <c r="D1734" t="s">
        <v>4972</v>
      </c>
      <c r="E1734" t="s">
        <v>2134</v>
      </c>
    </row>
    <row r="1735" spans="1:5">
      <c r="A1735" t="s">
        <v>3050</v>
      </c>
      <c r="B1735" t="s">
        <v>6294</v>
      </c>
      <c r="C1735" t="s">
        <v>5014</v>
      </c>
      <c r="D1735" t="s">
        <v>4972</v>
      </c>
      <c r="E1735" t="s">
        <v>5015</v>
      </c>
    </row>
    <row r="1736" spans="1:5">
      <c r="A1736" t="s">
        <v>362</v>
      </c>
      <c r="B1736" t="s">
        <v>4251</v>
      </c>
      <c r="C1736" t="s">
        <v>976</v>
      </c>
      <c r="D1736" t="s">
        <v>4972</v>
      </c>
      <c r="E1736" t="s">
        <v>4327</v>
      </c>
    </row>
    <row r="1737" spans="1:5">
      <c r="A1737" t="s">
        <v>7316</v>
      </c>
      <c r="B1737" t="s">
        <v>811</v>
      </c>
      <c r="C1737" t="s">
        <v>5017</v>
      </c>
      <c r="D1737" t="s">
        <v>4972</v>
      </c>
      <c r="E1737" t="s">
        <v>5020</v>
      </c>
    </row>
    <row r="1738" spans="1:5">
      <c r="A1738" t="s">
        <v>7317</v>
      </c>
      <c r="B1738" t="s">
        <v>4197</v>
      </c>
      <c r="C1738" t="s">
        <v>5021</v>
      </c>
      <c r="D1738" t="s">
        <v>4972</v>
      </c>
      <c r="E1738" t="s">
        <v>5022</v>
      </c>
    </row>
    <row r="1739" spans="1:5">
      <c r="A1739" t="s">
        <v>7318</v>
      </c>
      <c r="B1739" t="s">
        <v>6295</v>
      </c>
      <c r="C1739" t="s">
        <v>1791</v>
      </c>
      <c r="D1739" t="s">
        <v>4972</v>
      </c>
      <c r="E1739" t="s">
        <v>112</v>
      </c>
    </row>
    <row r="1740" spans="1:5">
      <c r="A1740" t="s">
        <v>1238</v>
      </c>
      <c r="B1740" t="s">
        <v>5268</v>
      </c>
      <c r="C1740" t="s">
        <v>5023</v>
      </c>
      <c r="D1740" t="s">
        <v>4972</v>
      </c>
      <c r="E1740" t="s">
        <v>5024</v>
      </c>
    </row>
    <row r="1741" spans="1:5">
      <c r="A1741" t="s">
        <v>3655</v>
      </c>
      <c r="B1741" t="s">
        <v>6296</v>
      </c>
      <c r="C1741" t="s">
        <v>4331</v>
      </c>
      <c r="D1741" t="s">
        <v>4972</v>
      </c>
      <c r="E1741" t="s">
        <v>5025</v>
      </c>
    </row>
    <row r="1742" spans="1:5">
      <c r="A1742" t="s">
        <v>4254</v>
      </c>
      <c r="B1742" t="s">
        <v>210</v>
      </c>
      <c r="C1742" t="s">
        <v>5027</v>
      </c>
      <c r="D1742" t="s">
        <v>4972</v>
      </c>
      <c r="E1742" t="s">
        <v>5028</v>
      </c>
    </row>
    <row r="1743" spans="1:5">
      <c r="A1743" t="s">
        <v>7319</v>
      </c>
      <c r="B1743" t="s">
        <v>3140</v>
      </c>
      <c r="C1743" t="s">
        <v>5030</v>
      </c>
      <c r="D1743" t="s">
        <v>4972</v>
      </c>
      <c r="E1743" t="s">
        <v>564</v>
      </c>
    </row>
    <row r="1744" spans="1:5">
      <c r="A1744" t="s">
        <v>356</v>
      </c>
      <c r="B1744" t="s">
        <v>6297</v>
      </c>
      <c r="C1744" t="s">
        <v>5031</v>
      </c>
      <c r="D1744" t="s">
        <v>4972</v>
      </c>
      <c r="E1744" t="s">
        <v>5033</v>
      </c>
    </row>
    <row r="1745" spans="1:5">
      <c r="A1745" t="s">
        <v>7320</v>
      </c>
      <c r="B1745" t="s">
        <v>4693</v>
      </c>
      <c r="C1745" t="s">
        <v>5036</v>
      </c>
      <c r="D1745" t="s">
        <v>4972</v>
      </c>
      <c r="E1745" t="s">
        <v>4724</v>
      </c>
    </row>
    <row r="1746" spans="1:5">
      <c r="A1746" t="s">
        <v>2296</v>
      </c>
      <c r="B1746" t="s">
        <v>6299</v>
      </c>
      <c r="C1746" t="s">
        <v>2675</v>
      </c>
      <c r="D1746" t="s">
        <v>4972</v>
      </c>
      <c r="E1746" t="s">
        <v>5039</v>
      </c>
    </row>
    <row r="1747" spans="1:5">
      <c r="A1747" t="s">
        <v>5120</v>
      </c>
      <c r="B1747" t="s">
        <v>6300</v>
      </c>
      <c r="C1747" t="s">
        <v>5041</v>
      </c>
      <c r="D1747" t="s">
        <v>4972</v>
      </c>
      <c r="E1747" t="s">
        <v>3507</v>
      </c>
    </row>
    <row r="1748" spans="1:5">
      <c r="A1748" t="s">
        <v>4621</v>
      </c>
      <c r="B1748" t="s">
        <v>153</v>
      </c>
      <c r="C1748" t="s">
        <v>3992</v>
      </c>
      <c r="D1748" t="s">
        <v>4621</v>
      </c>
    </row>
    <row r="1749" spans="1:5">
      <c r="A1749" t="s">
        <v>2966</v>
      </c>
      <c r="B1749" t="s">
        <v>6302</v>
      </c>
      <c r="C1749" t="s">
        <v>5042</v>
      </c>
      <c r="D1749" t="s">
        <v>4621</v>
      </c>
      <c r="E1749" t="s">
        <v>4763</v>
      </c>
    </row>
    <row r="1750" spans="1:5">
      <c r="A1750" t="s">
        <v>7321</v>
      </c>
      <c r="B1750" t="s">
        <v>6303</v>
      </c>
      <c r="C1750" t="s">
        <v>5044</v>
      </c>
      <c r="D1750" t="s">
        <v>4621</v>
      </c>
      <c r="E1750" t="s">
        <v>904</v>
      </c>
    </row>
    <row r="1751" spans="1:5">
      <c r="A1751" t="s">
        <v>5037</v>
      </c>
      <c r="B1751" t="s">
        <v>6304</v>
      </c>
      <c r="C1751" t="s">
        <v>4157</v>
      </c>
      <c r="D1751" t="s">
        <v>4621</v>
      </c>
      <c r="E1751" t="s">
        <v>5045</v>
      </c>
    </row>
    <row r="1752" spans="1:5">
      <c r="A1752" t="s">
        <v>7322</v>
      </c>
      <c r="B1752" t="s">
        <v>6306</v>
      </c>
      <c r="C1752" t="s">
        <v>4656</v>
      </c>
      <c r="D1752" t="s">
        <v>4621</v>
      </c>
      <c r="E1752" t="s">
        <v>3534</v>
      </c>
    </row>
    <row r="1753" spans="1:5">
      <c r="A1753" t="s">
        <v>1842</v>
      </c>
      <c r="B1753" t="s">
        <v>6308</v>
      </c>
      <c r="C1753" t="s">
        <v>2002</v>
      </c>
      <c r="D1753" t="s">
        <v>4621</v>
      </c>
      <c r="E1753" t="s">
        <v>5046</v>
      </c>
    </row>
    <row r="1754" spans="1:5">
      <c r="A1754" t="s">
        <v>4933</v>
      </c>
      <c r="B1754" t="s">
        <v>2627</v>
      </c>
      <c r="C1754" t="s">
        <v>3068</v>
      </c>
      <c r="D1754" t="s">
        <v>4621</v>
      </c>
      <c r="E1754" t="s">
        <v>1921</v>
      </c>
    </row>
    <row r="1755" spans="1:5">
      <c r="A1755" t="s">
        <v>3047</v>
      </c>
      <c r="B1755" t="s">
        <v>6309</v>
      </c>
      <c r="C1755" t="s">
        <v>3042</v>
      </c>
      <c r="D1755" t="s">
        <v>4621</v>
      </c>
      <c r="E1755" t="s">
        <v>4735</v>
      </c>
    </row>
    <row r="1756" spans="1:5">
      <c r="A1756" t="s">
        <v>7324</v>
      </c>
      <c r="B1756" t="s">
        <v>6310</v>
      </c>
      <c r="C1756" t="s">
        <v>3914</v>
      </c>
      <c r="D1756" t="s">
        <v>4621</v>
      </c>
      <c r="E1756" t="s">
        <v>4831</v>
      </c>
    </row>
    <row r="1757" spans="1:5">
      <c r="A1757" t="s">
        <v>7325</v>
      </c>
      <c r="B1757" t="s">
        <v>6311</v>
      </c>
      <c r="C1757" t="s">
        <v>5047</v>
      </c>
      <c r="D1757" t="s">
        <v>4621</v>
      </c>
      <c r="E1757" t="s">
        <v>1374</v>
      </c>
    </row>
    <row r="1758" spans="1:5">
      <c r="A1758" t="s">
        <v>2721</v>
      </c>
      <c r="B1758" t="s">
        <v>6312</v>
      </c>
      <c r="C1758" t="s">
        <v>3727</v>
      </c>
      <c r="D1758" t="s">
        <v>4621</v>
      </c>
      <c r="E1758" t="s">
        <v>3229</v>
      </c>
    </row>
    <row r="1759" spans="1:5">
      <c r="A1759" t="s">
        <v>7024</v>
      </c>
      <c r="B1759" t="s">
        <v>6313</v>
      </c>
      <c r="C1759" t="s">
        <v>2576</v>
      </c>
      <c r="D1759" t="s">
        <v>4621</v>
      </c>
      <c r="E1759" t="s">
        <v>1060</v>
      </c>
    </row>
    <row r="1760" spans="1:5">
      <c r="A1760" t="s">
        <v>7326</v>
      </c>
      <c r="B1760" t="s">
        <v>6315</v>
      </c>
      <c r="C1760" t="s">
        <v>894</v>
      </c>
      <c r="D1760" t="s">
        <v>4621</v>
      </c>
      <c r="E1760" t="s">
        <v>2793</v>
      </c>
    </row>
    <row r="1761" spans="1:5">
      <c r="A1761" t="s">
        <v>1494</v>
      </c>
      <c r="B1761" t="s">
        <v>2661</v>
      </c>
      <c r="C1761" t="s">
        <v>5048</v>
      </c>
      <c r="D1761" t="s">
        <v>4621</v>
      </c>
      <c r="E1761" t="s">
        <v>5049</v>
      </c>
    </row>
    <row r="1762" spans="1:5">
      <c r="A1762" t="s">
        <v>7327</v>
      </c>
      <c r="B1762" t="s">
        <v>6316</v>
      </c>
      <c r="C1762" t="s">
        <v>5</v>
      </c>
      <c r="D1762" t="s">
        <v>4621</v>
      </c>
      <c r="E1762" t="s">
        <v>1847</v>
      </c>
    </row>
    <row r="1763" spans="1:5">
      <c r="A1763" t="s">
        <v>7328</v>
      </c>
      <c r="B1763" t="s">
        <v>6317</v>
      </c>
      <c r="C1763" t="s">
        <v>4392</v>
      </c>
      <c r="D1763" t="s">
        <v>4621</v>
      </c>
      <c r="E1763" t="s">
        <v>5052</v>
      </c>
    </row>
    <row r="1764" spans="1:5">
      <c r="A1764" t="s">
        <v>7329</v>
      </c>
      <c r="B1764" t="s">
        <v>6320</v>
      </c>
      <c r="C1764" t="s">
        <v>3910</v>
      </c>
      <c r="D1764" t="s">
        <v>4621</v>
      </c>
      <c r="E1764" t="s">
        <v>3244</v>
      </c>
    </row>
    <row r="1765" spans="1:5">
      <c r="A1765" t="s">
        <v>7330</v>
      </c>
      <c r="B1765" t="s">
        <v>2064</v>
      </c>
      <c r="C1765" t="s">
        <v>4686</v>
      </c>
      <c r="D1765" t="s">
        <v>4621</v>
      </c>
      <c r="E1765" t="s">
        <v>5054</v>
      </c>
    </row>
    <row r="1766" spans="1:5">
      <c r="A1766" t="s">
        <v>7331</v>
      </c>
      <c r="B1766" t="s">
        <v>5719</v>
      </c>
      <c r="C1766" t="s">
        <v>2496</v>
      </c>
      <c r="D1766" t="s">
        <v>4621</v>
      </c>
      <c r="E1766" t="s">
        <v>1610</v>
      </c>
    </row>
    <row r="1767" spans="1:5">
      <c r="A1767" t="s">
        <v>7332</v>
      </c>
      <c r="B1767" t="s">
        <v>6321</v>
      </c>
      <c r="C1767" t="s">
        <v>5055</v>
      </c>
      <c r="D1767" t="s">
        <v>4621</v>
      </c>
      <c r="E1767" t="s">
        <v>5058</v>
      </c>
    </row>
    <row r="1768" spans="1:5">
      <c r="A1768" t="s">
        <v>3699</v>
      </c>
      <c r="B1768" t="s">
        <v>6323</v>
      </c>
      <c r="C1768" t="s">
        <v>4943</v>
      </c>
      <c r="D1768" t="s">
        <v>4621</v>
      </c>
      <c r="E1768" t="s">
        <v>1031</v>
      </c>
    </row>
    <row r="1769" spans="1:5">
      <c r="A1769" t="s">
        <v>7333</v>
      </c>
      <c r="B1769" t="s">
        <v>6324</v>
      </c>
      <c r="C1769" t="s">
        <v>5059</v>
      </c>
      <c r="D1769" t="s">
        <v>4621</v>
      </c>
      <c r="E1769" t="s">
        <v>5062</v>
      </c>
    </row>
    <row r="1770" spans="1:5">
      <c r="A1770" t="s">
        <v>7334</v>
      </c>
      <c r="B1770" t="s">
        <v>6325</v>
      </c>
      <c r="C1770" t="s">
        <v>4107</v>
      </c>
      <c r="D1770" t="s">
        <v>4621</v>
      </c>
      <c r="E1770" t="s">
        <v>4896</v>
      </c>
    </row>
    <row r="1771" spans="1:5">
      <c r="A1771" t="s">
        <v>6354</v>
      </c>
      <c r="B1771" t="s">
        <v>5434</v>
      </c>
      <c r="C1771" t="s">
        <v>5064</v>
      </c>
      <c r="D1771" t="s">
        <v>4621</v>
      </c>
      <c r="E1771" t="s">
        <v>2563</v>
      </c>
    </row>
    <row r="1772" spans="1:5">
      <c r="A1772" t="s">
        <v>2893</v>
      </c>
      <c r="B1772" t="s">
        <v>6097</v>
      </c>
      <c r="C1772" t="s">
        <v>5067</v>
      </c>
      <c r="D1772" t="s">
        <v>4621</v>
      </c>
      <c r="E1772" t="s">
        <v>2544</v>
      </c>
    </row>
    <row r="1773" spans="1:5">
      <c r="A1773" t="s">
        <v>7336</v>
      </c>
      <c r="B1773" t="s">
        <v>3446</v>
      </c>
      <c r="C1773" t="s">
        <v>2131</v>
      </c>
      <c r="D1773" t="s">
        <v>4621</v>
      </c>
      <c r="E1773" t="s">
        <v>5068</v>
      </c>
    </row>
    <row r="1774" spans="1:5">
      <c r="A1774" t="s">
        <v>958</v>
      </c>
      <c r="B1774" t="s">
        <v>6059</v>
      </c>
      <c r="C1774" t="s">
        <v>5069</v>
      </c>
      <c r="D1774" t="s">
        <v>4621</v>
      </c>
      <c r="E1774" t="s">
        <v>5070</v>
      </c>
    </row>
    <row r="1775" spans="1:5">
      <c r="A1775" t="s">
        <v>7337</v>
      </c>
      <c r="B1775" t="s">
        <v>6326</v>
      </c>
      <c r="C1775" t="s">
        <v>5071</v>
      </c>
      <c r="D1775" t="s">
        <v>4621</v>
      </c>
      <c r="E1775" t="s">
        <v>2816</v>
      </c>
    </row>
    <row r="1776" spans="1:5">
      <c r="A1776" t="s">
        <v>7338</v>
      </c>
      <c r="B1776" t="s">
        <v>6327</v>
      </c>
      <c r="C1776" t="s">
        <v>5073</v>
      </c>
      <c r="D1776" t="s">
        <v>4621</v>
      </c>
      <c r="E1776" t="s">
        <v>2616</v>
      </c>
    </row>
    <row r="1777" spans="1:5">
      <c r="A1777" t="s">
        <v>7172</v>
      </c>
      <c r="B1777" t="s">
        <v>3640</v>
      </c>
      <c r="C1777" t="s">
        <v>2713</v>
      </c>
      <c r="D1777" t="s">
        <v>4621</v>
      </c>
      <c r="E1777" t="s">
        <v>3658</v>
      </c>
    </row>
    <row r="1778" spans="1:5">
      <c r="A1778" t="s">
        <v>7339</v>
      </c>
      <c r="B1778" t="s">
        <v>6328</v>
      </c>
      <c r="C1778" t="s">
        <v>1980</v>
      </c>
      <c r="D1778" t="s">
        <v>4621</v>
      </c>
      <c r="E1778" t="s">
        <v>2857</v>
      </c>
    </row>
    <row r="1779" spans="1:5">
      <c r="A1779" t="s">
        <v>6251</v>
      </c>
      <c r="B1779" t="s">
        <v>2968</v>
      </c>
      <c r="C1779" t="s">
        <v>5074</v>
      </c>
      <c r="D1779" t="s">
        <v>4621</v>
      </c>
      <c r="E1779" t="s">
        <v>4026</v>
      </c>
    </row>
    <row r="1780" spans="1:5">
      <c r="A1780" t="s">
        <v>546</v>
      </c>
      <c r="B1780" t="s">
        <v>6329</v>
      </c>
      <c r="C1780" t="s">
        <v>3838</v>
      </c>
      <c r="D1780" t="s">
        <v>4621</v>
      </c>
      <c r="E1780" t="s">
        <v>5078</v>
      </c>
    </row>
    <row r="1781" spans="1:5">
      <c r="A1781" t="s">
        <v>2294</v>
      </c>
      <c r="B1781" t="s">
        <v>4013</v>
      </c>
      <c r="C1781" t="s">
        <v>918</v>
      </c>
      <c r="D1781" t="s">
        <v>4621</v>
      </c>
      <c r="E1781" t="s">
        <v>472</v>
      </c>
    </row>
    <row r="1782" spans="1:5">
      <c r="A1782" t="s">
        <v>6068</v>
      </c>
      <c r="B1782" t="s">
        <v>5012</v>
      </c>
      <c r="C1782" t="s">
        <v>4231</v>
      </c>
      <c r="D1782" t="s">
        <v>4621</v>
      </c>
      <c r="E1782" t="s">
        <v>172</v>
      </c>
    </row>
    <row r="1783" spans="1:5">
      <c r="A1783" t="s">
        <v>3919</v>
      </c>
      <c r="B1783" t="s">
        <v>5636</v>
      </c>
      <c r="C1783" t="s">
        <v>5080</v>
      </c>
      <c r="D1783" t="s">
        <v>4621</v>
      </c>
      <c r="E1783" t="s">
        <v>5081</v>
      </c>
    </row>
    <row r="1784" spans="1:5">
      <c r="A1784" t="s">
        <v>7340</v>
      </c>
      <c r="B1784" t="s">
        <v>3084</v>
      </c>
      <c r="C1784" t="s">
        <v>5082</v>
      </c>
      <c r="D1784" t="s">
        <v>4621</v>
      </c>
      <c r="E1784" t="s">
        <v>5083</v>
      </c>
    </row>
    <row r="1785" spans="1:5">
      <c r="A1785" t="s">
        <v>673</v>
      </c>
      <c r="B1785" t="s">
        <v>6242</v>
      </c>
      <c r="C1785" t="s">
        <v>5084</v>
      </c>
      <c r="D1785" t="s">
        <v>4621</v>
      </c>
      <c r="E1785" t="s">
        <v>5085</v>
      </c>
    </row>
    <row r="1786" spans="1:5">
      <c r="A1786" t="s">
        <v>5440</v>
      </c>
      <c r="B1786" t="s">
        <v>4045</v>
      </c>
      <c r="C1786" t="s">
        <v>5086</v>
      </c>
      <c r="D1786" t="s">
        <v>4621</v>
      </c>
      <c r="E1786" t="s">
        <v>5088</v>
      </c>
    </row>
    <row r="1787" spans="1:5">
      <c r="A1787" t="s">
        <v>7341</v>
      </c>
      <c r="B1787" t="s">
        <v>6331</v>
      </c>
      <c r="C1787" t="s">
        <v>3716</v>
      </c>
      <c r="D1787" t="s">
        <v>4621</v>
      </c>
      <c r="E1787" t="s">
        <v>5089</v>
      </c>
    </row>
    <row r="1788" spans="1:5">
      <c r="A1788" t="s">
        <v>6232</v>
      </c>
      <c r="B1788" t="s">
        <v>169</v>
      </c>
      <c r="C1788" t="s">
        <v>1218</v>
      </c>
      <c r="D1788" t="s">
        <v>4621</v>
      </c>
      <c r="E1788" t="s">
        <v>2761</v>
      </c>
    </row>
    <row r="1789" spans="1:5">
      <c r="A1789" t="s">
        <v>2518</v>
      </c>
      <c r="B1789" t="s">
        <v>2318</v>
      </c>
      <c r="C1789" t="s">
        <v>5090</v>
      </c>
      <c r="D1789" t="s">
        <v>4621</v>
      </c>
      <c r="E1789" t="s">
        <v>2307</v>
      </c>
    </row>
  </sheetData>
  <phoneticPr fontId="20"/>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M621"/>
  <sheetViews>
    <sheetView showGridLines="0" tabSelected="1" view="pageBreakPreview" topLeftCell="M1" zoomScale="70" zoomScaleNormal="50" zoomScaleSheetLayoutView="70" workbookViewId="0">
      <selection activeCell="W7" sqref="W7:Z7"/>
    </sheetView>
  </sheetViews>
  <sheetFormatPr defaultColWidth="9" defaultRowHeight="17.25"/>
  <cols>
    <col min="1" max="3" width="4.33203125" style="2" customWidth="1"/>
    <col min="4" max="4" width="11.6640625" style="2" customWidth="1"/>
    <col min="5" max="5" width="14.77734375" style="2" customWidth="1"/>
    <col min="6" max="6" width="16.109375" style="2" customWidth="1"/>
    <col min="7" max="7" width="15.44140625" style="2" customWidth="1"/>
    <col min="8" max="8" width="14.109375" style="2" customWidth="1"/>
    <col min="9" max="9" width="23.77734375" style="2" customWidth="1"/>
    <col min="10" max="10" width="11.21875" style="3" customWidth="1"/>
    <col min="11" max="11" width="17.88671875" style="3" customWidth="1"/>
    <col min="12" max="12" width="44.109375" style="3" customWidth="1"/>
    <col min="13" max="13" width="17" style="3" customWidth="1"/>
    <col min="14" max="18" width="15" style="2" customWidth="1"/>
    <col min="19" max="19" width="16.33203125" style="2" customWidth="1"/>
    <col min="20" max="20" width="15.109375" style="2" customWidth="1"/>
    <col min="21" max="21" width="69.88671875" style="2" customWidth="1"/>
    <col min="22" max="27" width="14.109375" style="2" customWidth="1"/>
    <col min="28" max="28" width="38" style="2" customWidth="1"/>
    <col min="29" max="29" width="38.44140625" style="2" customWidth="1"/>
    <col min="30" max="32" width="25.6640625" style="2" customWidth="1"/>
    <col min="33" max="33" width="20.88671875" style="2" customWidth="1"/>
    <col min="34" max="34" width="17.77734375" style="2" customWidth="1"/>
    <col min="35" max="35" width="19.77734375" style="2" customWidth="1"/>
    <col min="36" max="36" width="14.88671875" style="2" customWidth="1"/>
    <col min="37" max="16384" width="9" style="2"/>
  </cols>
  <sheetData>
    <row r="1" spans="1:37" ht="45.75" customHeight="1">
      <c r="A1" s="5" t="s">
        <v>2645</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row>
    <row r="2" spans="1:37" ht="24.75" customHeight="1">
      <c r="A2" s="6"/>
      <c r="B2" s="6"/>
      <c r="C2" s="6"/>
      <c r="D2" s="6"/>
      <c r="E2" s="6"/>
      <c r="F2" s="62"/>
      <c r="G2" s="62"/>
      <c r="H2" s="62"/>
      <c r="I2" s="62"/>
      <c r="J2" s="62"/>
      <c r="K2" s="62"/>
      <c r="L2" s="62"/>
      <c r="M2" s="62"/>
      <c r="N2" s="62"/>
      <c r="O2" s="62"/>
      <c r="P2" s="62"/>
      <c r="Q2" s="62"/>
      <c r="R2" s="62"/>
      <c r="S2" s="62"/>
      <c r="T2" s="62"/>
      <c r="U2" s="62"/>
      <c r="V2" s="62"/>
      <c r="W2" s="62"/>
      <c r="X2" s="62"/>
      <c r="Y2" s="62"/>
      <c r="Z2" s="195"/>
      <c r="AA2" s="195"/>
      <c r="AB2" s="195"/>
      <c r="AC2" s="62"/>
      <c r="AD2" s="62"/>
      <c r="AE2" s="62"/>
      <c r="AF2" s="62"/>
      <c r="AG2" s="238" t="s">
        <v>407</v>
      </c>
      <c r="AH2" s="257"/>
    </row>
    <row r="3" spans="1:37" ht="39" customHeight="1">
      <c r="A3" s="7" t="s">
        <v>12</v>
      </c>
      <c r="B3" s="24"/>
      <c r="C3" s="24"/>
      <c r="D3" s="24"/>
      <c r="E3" s="24"/>
      <c r="F3" s="63"/>
      <c r="G3" s="71" t="s">
        <v>4678</v>
      </c>
      <c r="H3" s="86"/>
      <c r="I3" s="86"/>
      <c r="J3" s="98"/>
      <c r="K3" s="104" t="s">
        <v>23</v>
      </c>
      <c r="L3" s="104"/>
      <c r="M3" s="104"/>
      <c r="N3" s="104"/>
      <c r="O3" s="104"/>
      <c r="P3" s="104"/>
      <c r="Q3" s="156" t="s">
        <v>7532</v>
      </c>
      <c r="R3" s="156"/>
      <c r="S3" s="156"/>
      <c r="T3" s="164"/>
      <c r="U3" s="175" t="s">
        <v>1403</v>
      </c>
      <c r="V3" s="182"/>
      <c r="W3" s="186">
        <v>114371</v>
      </c>
      <c r="X3" s="191"/>
      <c r="Y3" s="191"/>
      <c r="Z3" s="196"/>
      <c r="AA3" s="202"/>
      <c r="AB3" s="209" t="s">
        <v>3497</v>
      </c>
      <c r="AC3" s="219"/>
      <c r="AD3" s="221">
        <v>93000</v>
      </c>
      <c r="AE3" s="227"/>
      <c r="AF3" s="227"/>
      <c r="AG3" s="239"/>
      <c r="AH3" s="258" t="s">
        <v>6935</v>
      </c>
      <c r="AI3" s="279" t="s">
        <v>7444</v>
      </c>
      <c r="AJ3" s="279" t="s">
        <v>7445</v>
      </c>
      <c r="AK3" s="279" t="s">
        <v>4388</v>
      </c>
    </row>
    <row r="4" spans="1:37" ht="39" customHeight="1">
      <c r="A4" s="8" t="s">
        <v>30</v>
      </c>
      <c r="B4" s="25"/>
      <c r="C4" s="25"/>
      <c r="D4" s="25"/>
      <c r="E4" s="25"/>
      <c r="F4" s="64"/>
      <c r="G4" s="72" t="s">
        <v>4753</v>
      </c>
      <c r="H4" s="87"/>
      <c r="I4" s="87"/>
      <c r="J4" s="99"/>
      <c r="K4" s="105" t="s">
        <v>7</v>
      </c>
      <c r="L4" s="105"/>
      <c r="M4" s="105"/>
      <c r="N4" s="105"/>
      <c r="O4" s="105"/>
      <c r="P4" s="105"/>
      <c r="Q4" s="157" t="s">
        <v>7533</v>
      </c>
      <c r="R4" s="157"/>
      <c r="S4" s="157"/>
      <c r="T4" s="165"/>
      <c r="U4" s="176" t="s">
        <v>7509</v>
      </c>
      <c r="V4" s="183"/>
      <c r="W4" s="187">
        <v>55681</v>
      </c>
      <c r="X4" s="192"/>
      <c r="Y4" s="192"/>
      <c r="Z4" s="197"/>
      <c r="AA4" s="203"/>
      <c r="AB4" s="210" t="s">
        <v>5576</v>
      </c>
      <c r="AC4" s="183"/>
      <c r="AD4" s="187">
        <v>2810</v>
      </c>
      <c r="AE4" s="192"/>
      <c r="AF4" s="192"/>
      <c r="AG4" s="197"/>
      <c r="AH4" s="258"/>
      <c r="AI4" s="279"/>
      <c r="AJ4" s="279"/>
      <c r="AK4" s="279"/>
    </row>
    <row r="5" spans="1:37" ht="39" customHeight="1">
      <c r="A5" s="9" t="s">
        <v>38</v>
      </c>
      <c r="B5" s="26"/>
      <c r="C5" s="26"/>
      <c r="D5" s="26"/>
      <c r="E5" s="26"/>
      <c r="F5" s="65"/>
      <c r="G5" s="73" t="str">
        <f>VLOOKUP(G3&amp;G4,自治体コード!$A$2:$B$1789,2,FALSE)</f>
        <v>40503</v>
      </c>
      <c r="H5" s="88"/>
      <c r="I5" s="88"/>
      <c r="J5" s="100"/>
      <c r="K5" s="106" t="s">
        <v>2465</v>
      </c>
      <c r="L5" s="110"/>
      <c r="M5" s="118" t="s">
        <v>7484</v>
      </c>
      <c r="N5" s="118"/>
      <c r="O5" s="118"/>
      <c r="P5" s="152"/>
      <c r="Q5" s="158">
        <f>SUM(O22:O621)</f>
        <v>130002</v>
      </c>
      <c r="R5" s="158"/>
      <c r="S5" s="158"/>
      <c r="T5" s="166"/>
      <c r="U5" s="176" t="s">
        <v>2517</v>
      </c>
      <c r="V5" s="183"/>
      <c r="W5" s="187">
        <v>47866</v>
      </c>
      <c r="X5" s="192"/>
      <c r="Y5" s="192"/>
      <c r="Z5" s="197"/>
      <c r="AA5" s="203"/>
      <c r="AB5" s="210" t="s">
        <v>2658</v>
      </c>
      <c r="AC5" s="183"/>
      <c r="AD5" s="222">
        <v>6497</v>
      </c>
      <c r="AE5" s="228"/>
      <c r="AF5" s="228"/>
      <c r="AG5" s="240"/>
      <c r="AH5" s="258"/>
      <c r="AI5" s="279"/>
      <c r="AJ5" s="279"/>
      <c r="AK5" s="279"/>
    </row>
    <row r="6" spans="1:37" ht="39" customHeight="1">
      <c r="A6" s="9" t="s">
        <v>7391</v>
      </c>
      <c r="B6" s="26"/>
      <c r="C6" s="26"/>
      <c r="D6" s="26"/>
      <c r="E6" s="26"/>
      <c r="F6" s="65"/>
      <c r="G6" s="74" t="s">
        <v>6469</v>
      </c>
      <c r="H6" s="87"/>
      <c r="I6" s="87"/>
      <c r="J6" s="99"/>
      <c r="K6" s="107"/>
      <c r="L6" s="111"/>
      <c r="M6" s="119"/>
      <c r="N6" s="136" t="s">
        <v>5698</v>
      </c>
      <c r="O6" s="141"/>
      <c r="P6" s="153"/>
      <c r="Q6" s="159">
        <f>SUMIF(C22:C621,"単",O22:O621)</f>
        <v>129582</v>
      </c>
      <c r="R6" s="141"/>
      <c r="S6" s="141"/>
      <c r="T6" s="167"/>
      <c r="U6" s="176" t="s">
        <v>4757</v>
      </c>
      <c r="V6" s="183"/>
      <c r="W6" s="188">
        <v>0</v>
      </c>
      <c r="X6" s="193"/>
      <c r="Y6" s="193"/>
      <c r="Z6" s="198"/>
      <c r="AA6" s="203"/>
      <c r="AB6" s="210" t="s">
        <v>7525</v>
      </c>
      <c r="AC6" s="183"/>
      <c r="AD6" s="223">
        <v>18561</v>
      </c>
      <c r="AE6" s="229"/>
      <c r="AF6" s="229"/>
      <c r="AG6" s="241"/>
      <c r="AH6" s="259"/>
      <c r="AI6" s="279"/>
      <c r="AJ6" s="279"/>
      <c r="AK6" s="279"/>
    </row>
    <row r="7" spans="1:37" ht="39" customHeight="1">
      <c r="A7" s="9" t="s">
        <v>59</v>
      </c>
      <c r="B7" s="26"/>
      <c r="C7" s="26"/>
      <c r="D7" s="26"/>
      <c r="E7" s="26"/>
      <c r="F7" s="65"/>
      <c r="G7" s="74" t="s">
        <v>7136</v>
      </c>
      <c r="H7" s="87"/>
      <c r="I7" s="87"/>
      <c r="J7" s="99"/>
      <c r="K7" s="107"/>
      <c r="L7" s="111"/>
      <c r="M7" s="119"/>
      <c r="N7" s="137" t="s">
        <v>7443</v>
      </c>
      <c r="O7" s="142"/>
      <c r="P7" s="154"/>
      <c r="Q7" s="160">
        <f>SUMIF(C22:C621,"補",O22:O621)</f>
        <v>420</v>
      </c>
      <c r="R7" s="142"/>
      <c r="S7" s="142"/>
      <c r="T7" s="168"/>
      <c r="U7" s="176" t="s">
        <v>379</v>
      </c>
      <c r="V7" s="183"/>
      <c r="W7" s="159">
        <f>MAX(MIN(Q5,AD7)-W3,0)</f>
        <v>6497</v>
      </c>
      <c r="X7" s="141"/>
      <c r="Y7" s="141"/>
      <c r="Z7" s="167"/>
      <c r="AA7" s="204" t="s">
        <v>5141</v>
      </c>
      <c r="AB7" s="210"/>
      <c r="AC7" s="183"/>
      <c r="AD7" s="224">
        <f>SUM(AD3:AG6)</f>
        <v>120868</v>
      </c>
      <c r="AE7" s="230"/>
      <c r="AF7" s="230"/>
      <c r="AG7" s="242"/>
      <c r="AH7" s="260" t="str">
        <f>IF(ISERROR(G5)=TRUE,"error","")</f>
        <v/>
      </c>
      <c r="AI7" s="280" t="str">
        <f>IF(OR(G6="",G7="",Q3="",Q4=""),"error","")</f>
        <v/>
      </c>
      <c r="AJ7" s="280" t="str">
        <f>IF(OR(W3="",W4="",W5="",W6=""),"error","")</f>
        <v/>
      </c>
      <c r="AK7" s="280" t="str">
        <f>IF(OR(AD3="",AD4="",AD5="",AD6="",AD8="",AD9="",AD10=""),"error","")</f>
        <v/>
      </c>
    </row>
    <row r="8" spans="1:37" ht="39" customHeight="1">
      <c r="A8" s="10"/>
      <c r="B8" s="27"/>
      <c r="C8" s="27"/>
      <c r="D8" s="27"/>
      <c r="E8" s="27"/>
      <c r="F8" s="27"/>
      <c r="G8" s="75"/>
      <c r="H8" s="75"/>
      <c r="I8" s="75"/>
      <c r="J8" s="101"/>
      <c r="K8" s="107"/>
      <c r="L8" s="111"/>
      <c r="M8" s="118" t="s">
        <v>7505</v>
      </c>
      <c r="N8" s="118"/>
      <c r="O8" s="118"/>
      <c r="P8" s="152"/>
      <c r="Q8" s="158">
        <f>SUM(P22:P621)</f>
        <v>63973</v>
      </c>
      <c r="R8" s="158"/>
      <c r="S8" s="158"/>
      <c r="T8" s="166"/>
      <c r="U8" s="176" t="s">
        <v>5110</v>
      </c>
      <c r="V8" s="183"/>
      <c r="W8" s="159">
        <f>MAX(IF(AD8&gt;Q8,MIN(AD8-W4-AD13,Q8-W4),MIN(Q8-W4-AD13,AD8-W4-AD13)),0)</f>
        <v>0</v>
      </c>
      <c r="X8" s="141"/>
      <c r="Y8" s="141"/>
      <c r="Z8" s="167"/>
      <c r="AA8" s="176" t="s">
        <v>7526</v>
      </c>
      <c r="AB8" s="210"/>
      <c r="AC8" s="183"/>
      <c r="AD8" s="223">
        <v>55681</v>
      </c>
      <c r="AE8" s="229"/>
      <c r="AF8" s="229"/>
      <c r="AG8" s="241"/>
      <c r="AH8" s="261"/>
      <c r="AI8" s="261"/>
      <c r="AJ8" s="261"/>
      <c r="AK8" s="261"/>
    </row>
    <row r="9" spans="1:37" ht="39" customHeight="1">
      <c r="A9" s="10"/>
      <c r="B9" s="27"/>
      <c r="C9" s="27"/>
      <c r="D9" s="27"/>
      <c r="E9" s="27"/>
      <c r="F9" s="27"/>
      <c r="G9" s="75"/>
      <c r="H9" s="75"/>
      <c r="I9" s="75"/>
      <c r="J9" s="101"/>
      <c r="K9" s="107"/>
      <c r="L9" s="111"/>
      <c r="M9" s="120"/>
      <c r="N9" s="136" t="s">
        <v>5698</v>
      </c>
      <c r="O9" s="141"/>
      <c r="P9" s="153"/>
      <c r="Q9" s="160">
        <f>SUMIF(C22:C621,"単",P22:P621)</f>
        <v>58115</v>
      </c>
      <c r="R9" s="142"/>
      <c r="S9" s="142"/>
      <c r="T9" s="168"/>
      <c r="U9" s="176" t="s">
        <v>3475</v>
      </c>
      <c r="V9" s="183"/>
      <c r="W9" s="159">
        <f>MAX(IF(AD9&gt;Q11,MIN(AD9-W5-AD14,Q11-W5),MIN(Q11-W5-AD14,AD9-W5-AD14)),0)</f>
        <v>0</v>
      </c>
      <c r="X9" s="141"/>
      <c r="Y9" s="141"/>
      <c r="Z9" s="167"/>
      <c r="AA9" s="176" t="s">
        <v>1324</v>
      </c>
      <c r="AB9" s="210"/>
      <c r="AC9" s="183"/>
      <c r="AD9" s="223">
        <v>47866</v>
      </c>
      <c r="AE9" s="229"/>
      <c r="AF9" s="229"/>
      <c r="AG9" s="241"/>
      <c r="AH9" s="262" t="s">
        <v>1503</v>
      </c>
      <c r="AI9" s="262">
        <f>COUNTIF(C22:C621,"&lt;&gt;")</f>
        <v>32</v>
      </c>
      <c r="AJ9" s="291" t="s">
        <v>7451</v>
      </c>
      <c r="AK9" s="262">
        <f>COUNTIF(Y22:Y621,"○")</f>
        <v>0</v>
      </c>
    </row>
    <row r="10" spans="1:37" ht="39" customHeight="1">
      <c r="A10" s="10"/>
      <c r="B10" s="27"/>
      <c r="C10" s="27"/>
      <c r="D10" s="27"/>
      <c r="E10" s="27"/>
      <c r="F10" s="27"/>
      <c r="G10" s="75"/>
      <c r="H10" s="75"/>
      <c r="I10" s="75"/>
      <c r="J10" s="101"/>
      <c r="K10" s="107"/>
      <c r="L10" s="111"/>
      <c r="M10" s="119"/>
      <c r="N10" s="137" t="s">
        <v>7443</v>
      </c>
      <c r="O10" s="142"/>
      <c r="P10" s="154"/>
      <c r="Q10" s="160">
        <f>SUMIF(C22:C621,"補",P22:P621)</f>
        <v>5858</v>
      </c>
      <c r="R10" s="142"/>
      <c r="S10" s="142"/>
      <c r="T10" s="168"/>
      <c r="U10" s="176" t="s">
        <v>4106</v>
      </c>
      <c r="V10" s="183"/>
      <c r="W10" s="159">
        <f>MAX(IF(AD10&gt;Q14,MIN(AD10-W6-AD15,Q14-W6),MIN(Q14-W6-AD15,AD10-W6-AD15)),0)</f>
        <v>0</v>
      </c>
      <c r="X10" s="141"/>
      <c r="Y10" s="141"/>
      <c r="Z10" s="167"/>
      <c r="AA10" s="176" t="s">
        <v>7513</v>
      </c>
      <c r="AB10" s="210"/>
      <c r="AC10" s="183"/>
      <c r="AD10" s="222">
        <v>0</v>
      </c>
      <c r="AE10" s="228"/>
      <c r="AF10" s="228"/>
      <c r="AG10" s="240"/>
      <c r="AH10" s="263"/>
      <c r="AI10" s="281"/>
      <c r="AJ10" s="292"/>
      <c r="AK10" s="281"/>
    </row>
    <row r="11" spans="1:37" ht="39" customHeight="1">
      <c r="A11" s="10"/>
      <c r="B11" s="27"/>
      <c r="C11" s="27"/>
      <c r="D11" s="27"/>
      <c r="E11" s="27"/>
      <c r="F11" s="27"/>
      <c r="G11" s="75"/>
      <c r="H11" s="75"/>
      <c r="I11" s="75"/>
      <c r="J11" s="101"/>
      <c r="K11" s="107"/>
      <c r="L11" s="111"/>
      <c r="M11" s="118" t="s">
        <v>4532</v>
      </c>
      <c r="N11" s="118"/>
      <c r="O11" s="118"/>
      <c r="P11" s="152"/>
      <c r="Q11" s="158">
        <f>SUM(Q22:Q621)</f>
        <v>51000</v>
      </c>
      <c r="R11" s="158"/>
      <c r="S11" s="158"/>
      <c r="T11" s="166"/>
      <c r="U11" s="176" t="s">
        <v>7510</v>
      </c>
      <c r="V11" s="183"/>
      <c r="W11" s="159">
        <f>SUM(W3,W7)</f>
        <v>120868</v>
      </c>
      <c r="X11" s="141"/>
      <c r="Y11" s="141"/>
      <c r="Z11" s="167"/>
      <c r="AA11" s="107"/>
      <c r="AB11" s="112"/>
      <c r="AC11" s="112"/>
      <c r="AD11" s="225"/>
      <c r="AE11" s="225"/>
      <c r="AF11" s="225"/>
      <c r="AG11" s="243"/>
      <c r="AH11" s="264"/>
      <c r="AI11" s="261"/>
      <c r="AJ11" s="293"/>
      <c r="AK11" s="261"/>
    </row>
    <row r="12" spans="1:37" ht="39" customHeight="1">
      <c r="A12" s="10"/>
      <c r="B12" s="27"/>
      <c r="C12" s="27"/>
      <c r="D12" s="27"/>
      <c r="E12" s="27"/>
      <c r="F12" s="27"/>
      <c r="G12" s="75"/>
      <c r="H12" s="75"/>
      <c r="I12" s="75"/>
      <c r="J12" s="101"/>
      <c r="K12" s="107"/>
      <c r="L12" s="112"/>
      <c r="M12" s="121"/>
      <c r="N12" s="137" t="s">
        <v>5698</v>
      </c>
      <c r="O12" s="142"/>
      <c r="P12" s="154"/>
      <c r="Q12" s="160">
        <f>SUMIF(C22:C621,"単",Q22:Q621)</f>
        <v>51000</v>
      </c>
      <c r="R12" s="142"/>
      <c r="S12" s="142"/>
      <c r="T12" s="168"/>
      <c r="U12" s="176" t="s">
        <v>7511</v>
      </c>
      <c r="V12" s="183"/>
      <c r="W12" s="159">
        <f>SUM(W4,W8)</f>
        <v>55681</v>
      </c>
      <c r="X12" s="141"/>
      <c r="Y12" s="141"/>
      <c r="Z12" s="167"/>
      <c r="AA12" s="205"/>
      <c r="AB12" s="211"/>
      <c r="AC12" s="211"/>
      <c r="AD12" s="211"/>
      <c r="AE12" s="211"/>
      <c r="AF12" s="211"/>
      <c r="AG12" s="244"/>
      <c r="AH12" s="264"/>
      <c r="AI12" s="261"/>
      <c r="AJ12" s="293"/>
      <c r="AK12" s="261"/>
    </row>
    <row r="13" spans="1:37" ht="39" customHeight="1">
      <c r="A13" s="10"/>
      <c r="B13" s="27"/>
      <c r="C13" s="27"/>
      <c r="D13" s="27"/>
      <c r="E13" s="27"/>
      <c r="F13" s="27"/>
      <c r="G13" s="75"/>
      <c r="H13" s="75"/>
      <c r="I13" s="75"/>
      <c r="J13" s="101"/>
      <c r="K13" s="107"/>
      <c r="L13" s="112"/>
      <c r="M13" s="122"/>
      <c r="N13" s="137" t="s">
        <v>7443</v>
      </c>
      <c r="O13" s="142"/>
      <c r="P13" s="154"/>
      <c r="Q13" s="160">
        <f>SUMIF(C22:C621,"補",Q22:Q621)</f>
        <v>0</v>
      </c>
      <c r="R13" s="142"/>
      <c r="S13" s="142"/>
      <c r="T13" s="168"/>
      <c r="U13" s="176" t="s">
        <v>5332</v>
      </c>
      <c r="V13" s="183"/>
      <c r="W13" s="159">
        <f>SUM(W5,W9)</f>
        <v>47866</v>
      </c>
      <c r="X13" s="141"/>
      <c r="Y13" s="141"/>
      <c r="Z13" s="167"/>
      <c r="AA13" s="206" t="s">
        <v>3796</v>
      </c>
      <c r="AB13" s="194"/>
      <c r="AC13" s="220"/>
      <c r="AD13" s="226"/>
      <c r="AE13" s="231"/>
      <c r="AF13" s="231"/>
      <c r="AG13" s="245"/>
      <c r="AH13" s="264"/>
      <c r="AI13" s="261"/>
      <c r="AJ13" s="293"/>
      <c r="AK13" s="261"/>
    </row>
    <row r="14" spans="1:37" ht="39" customHeight="1">
      <c r="A14" s="10"/>
      <c r="B14" s="27"/>
      <c r="C14" s="27"/>
      <c r="D14" s="27"/>
      <c r="E14" s="27"/>
      <c r="F14" s="27"/>
      <c r="G14" s="75"/>
      <c r="H14" s="75"/>
      <c r="I14" s="75"/>
      <c r="J14" s="101"/>
      <c r="K14" s="107"/>
      <c r="L14" s="112"/>
      <c r="M14" s="123" t="s">
        <v>7512</v>
      </c>
      <c r="N14" s="118"/>
      <c r="O14" s="118"/>
      <c r="P14" s="152"/>
      <c r="Q14" s="158">
        <f>SUM(R22:R621)</f>
        <v>0</v>
      </c>
      <c r="R14" s="158"/>
      <c r="S14" s="158"/>
      <c r="T14" s="166"/>
      <c r="U14" s="176" t="s">
        <v>5065</v>
      </c>
      <c r="V14" s="183"/>
      <c r="W14" s="159">
        <f>SUM(W6,W10)</f>
        <v>0</v>
      </c>
      <c r="X14" s="141"/>
      <c r="Y14" s="141"/>
      <c r="Z14" s="167"/>
      <c r="AA14" s="206" t="s">
        <v>6943</v>
      </c>
      <c r="AB14" s="194"/>
      <c r="AC14" s="220"/>
      <c r="AD14" s="226"/>
      <c r="AE14" s="231"/>
      <c r="AF14" s="231"/>
      <c r="AG14" s="245"/>
      <c r="AH14" s="265" t="s">
        <v>7528</v>
      </c>
      <c r="AI14" s="265" t="s">
        <v>7529</v>
      </c>
      <c r="AJ14" s="265" t="s">
        <v>5922</v>
      </c>
      <c r="AK14" s="261"/>
    </row>
    <row r="15" spans="1:37" ht="39" customHeight="1">
      <c r="A15" s="10"/>
      <c r="B15" s="27"/>
      <c r="C15" s="27"/>
      <c r="D15" s="27"/>
      <c r="E15" s="27"/>
      <c r="F15" s="27"/>
      <c r="G15" s="75"/>
      <c r="H15" s="75"/>
      <c r="I15" s="75"/>
      <c r="J15" s="101"/>
      <c r="K15" s="107"/>
      <c r="L15" s="112"/>
      <c r="M15" s="124"/>
      <c r="N15" s="136" t="s">
        <v>5698</v>
      </c>
      <c r="O15" s="141"/>
      <c r="P15" s="153"/>
      <c r="Q15" s="159">
        <f>SUMIF(C22:C621,"単",R22:R621)</f>
        <v>0</v>
      </c>
      <c r="R15" s="141"/>
      <c r="S15" s="141"/>
      <c r="T15" s="167"/>
      <c r="U15" s="177" t="s">
        <v>2274</v>
      </c>
      <c r="V15" s="184"/>
      <c r="W15" s="161">
        <f>SUM(W11:Z14)</f>
        <v>224415</v>
      </c>
      <c r="X15" s="143"/>
      <c r="Y15" s="143"/>
      <c r="Z15" s="169"/>
      <c r="AA15" s="206" t="s">
        <v>3352</v>
      </c>
      <c r="AB15" s="194"/>
      <c r="AC15" s="220"/>
      <c r="AD15" s="226"/>
      <c r="AE15" s="231"/>
      <c r="AF15" s="231"/>
      <c r="AG15" s="245"/>
      <c r="AH15" s="260" t="str">
        <f>IF(AD13&gt;AD8-W4,"error","")</f>
        <v/>
      </c>
      <c r="AI15" s="280" t="str">
        <f>IF(AD14&gt;AD9-W5,"error","")</f>
        <v/>
      </c>
      <c r="AJ15" s="280" t="str">
        <f>IF(AD15&gt;AD10-W6,"error","")</f>
        <v/>
      </c>
      <c r="AK15" s="261"/>
    </row>
    <row r="16" spans="1:37" ht="39" customHeight="1">
      <c r="A16" s="11"/>
      <c r="B16" s="28"/>
      <c r="C16" s="28"/>
      <c r="D16" s="28"/>
      <c r="E16" s="28"/>
      <c r="F16" s="28"/>
      <c r="G16" s="76"/>
      <c r="H16" s="76"/>
      <c r="I16" s="76"/>
      <c r="J16" s="102"/>
      <c r="K16" s="108"/>
      <c r="L16" s="113"/>
      <c r="M16" s="125"/>
      <c r="N16" s="138" t="s">
        <v>7443</v>
      </c>
      <c r="O16" s="143"/>
      <c r="P16" s="155"/>
      <c r="Q16" s="161">
        <f>SUMIF(C22:C621,"補",R22:R621)</f>
        <v>0</v>
      </c>
      <c r="R16" s="143"/>
      <c r="S16" s="143"/>
      <c r="T16" s="169"/>
      <c r="U16" s="178" t="s">
        <v>7343</v>
      </c>
      <c r="V16" s="185"/>
      <c r="W16" s="189" t="s">
        <v>243</v>
      </c>
      <c r="X16" s="194"/>
      <c r="Y16" s="194"/>
      <c r="Z16" s="199"/>
      <c r="AA16" s="207" t="s">
        <v>629</v>
      </c>
      <c r="AB16" s="194"/>
      <c r="AC16" s="220"/>
      <c r="AD16" s="189">
        <f>SUM(AD7:AG10)</f>
        <v>224415</v>
      </c>
      <c r="AE16" s="194"/>
      <c r="AF16" s="194"/>
      <c r="AG16" s="199"/>
      <c r="AH16" s="266"/>
      <c r="AI16" s="282"/>
      <c r="AJ16" s="294"/>
      <c r="AK16" s="282"/>
    </row>
    <row r="17" spans="1:65" ht="30.75" customHeight="1">
      <c r="A17" s="12" t="s">
        <v>69</v>
      </c>
      <c r="B17" s="29" t="s">
        <v>7519</v>
      </c>
      <c r="C17" s="40" t="s">
        <v>76</v>
      </c>
      <c r="D17" s="49" t="s">
        <v>7485</v>
      </c>
      <c r="E17" s="49" t="s">
        <v>17</v>
      </c>
      <c r="F17" s="40" t="s">
        <v>87</v>
      </c>
      <c r="G17" s="49" t="s">
        <v>3896</v>
      </c>
      <c r="H17" s="89"/>
      <c r="I17" s="93"/>
      <c r="J17" s="103" t="s">
        <v>7472</v>
      </c>
      <c r="K17" s="109" t="s">
        <v>3930</v>
      </c>
      <c r="L17" s="114"/>
      <c r="M17" s="109" t="s">
        <v>26</v>
      </c>
      <c r="N17" s="139"/>
      <c r="O17" s="139"/>
      <c r="P17" s="139"/>
      <c r="Q17" s="139"/>
      <c r="R17" s="139"/>
      <c r="S17" s="139"/>
      <c r="T17" s="170"/>
      <c r="U17" s="179" t="s">
        <v>7437</v>
      </c>
      <c r="V17" s="103" t="s">
        <v>2286</v>
      </c>
      <c r="W17" s="103" t="s">
        <v>2374</v>
      </c>
      <c r="X17" s="103" t="s">
        <v>5034</v>
      </c>
      <c r="Y17" s="103" t="s">
        <v>7384</v>
      </c>
      <c r="Z17" s="49" t="s">
        <v>43</v>
      </c>
      <c r="AA17" s="49" t="s">
        <v>91</v>
      </c>
      <c r="AB17" s="103" t="s">
        <v>7392</v>
      </c>
      <c r="AC17" s="103" t="s">
        <v>6682</v>
      </c>
      <c r="AD17" s="103" t="s">
        <v>6333</v>
      </c>
      <c r="AE17" s="103" t="s">
        <v>7385</v>
      </c>
      <c r="AF17" s="103" t="s">
        <v>7522</v>
      </c>
      <c r="AG17" s="246" t="s">
        <v>7383</v>
      </c>
      <c r="AH17" s="267" t="s">
        <v>7499</v>
      </c>
      <c r="AI17" s="267" t="s">
        <v>7499</v>
      </c>
      <c r="AJ17" s="267" t="s">
        <v>565</v>
      </c>
      <c r="AK17" s="267" t="s">
        <v>3660</v>
      </c>
      <c r="AL17" s="267" t="s">
        <v>7489</v>
      </c>
      <c r="AM17" s="267" t="s">
        <v>1562</v>
      </c>
      <c r="AN17" s="327" t="s">
        <v>7500</v>
      </c>
      <c r="AO17" s="267" t="s">
        <v>6852</v>
      </c>
      <c r="AP17" s="327" t="s">
        <v>7501</v>
      </c>
      <c r="AQ17" s="327" t="s">
        <v>7344</v>
      </c>
      <c r="AR17" s="327" t="s">
        <v>6262</v>
      </c>
      <c r="AS17" s="267" t="s">
        <v>4036</v>
      </c>
      <c r="AT17" s="327" t="s">
        <v>6193</v>
      </c>
      <c r="AU17" s="267" t="s">
        <v>7502</v>
      </c>
      <c r="AV17" s="327" t="s">
        <v>5171</v>
      </c>
      <c r="AW17" s="327" t="s">
        <v>7503</v>
      </c>
      <c r="AX17" s="327" t="s">
        <v>7504</v>
      </c>
      <c r="AY17" s="327" t="s">
        <v>7515</v>
      </c>
      <c r="AZ17" s="327" t="s">
        <v>7516</v>
      </c>
      <c r="BA17" s="327" t="s">
        <v>3740</v>
      </c>
      <c r="BB17" s="327" t="s">
        <v>949</v>
      </c>
      <c r="BC17" s="327" t="s">
        <v>530</v>
      </c>
      <c r="BD17" s="327" t="s">
        <v>6374</v>
      </c>
      <c r="BE17" s="327" t="s">
        <v>239</v>
      </c>
      <c r="BF17" s="327" t="s">
        <v>2624</v>
      </c>
      <c r="BG17" s="339" t="s">
        <v>6792</v>
      </c>
      <c r="BH17" s="327" t="s">
        <v>3343</v>
      </c>
      <c r="BI17" s="327" t="s">
        <v>1464</v>
      </c>
      <c r="BJ17" s="327" t="s">
        <v>4420</v>
      </c>
      <c r="BK17" s="327" t="s">
        <v>6206</v>
      </c>
      <c r="BL17" s="327" t="s">
        <v>7473</v>
      </c>
      <c r="BM17" s="342" t="s">
        <v>1704</v>
      </c>
    </row>
    <row r="18" spans="1:65" ht="37.5" customHeight="1">
      <c r="A18" s="13"/>
      <c r="B18" s="30"/>
      <c r="C18" s="41"/>
      <c r="D18" s="50"/>
      <c r="E18" s="50"/>
      <c r="F18" s="41"/>
      <c r="G18" s="50"/>
      <c r="H18" s="90" t="s">
        <v>290</v>
      </c>
      <c r="I18" s="94"/>
      <c r="J18" s="90"/>
      <c r="K18" s="90"/>
      <c r="L18" s="115" t="s">
        <v>7493</v>
      </c>
      <c r="M18" s="126" t="s">
        <v>408</v>
      </c>
      <c r="N18" s="140" t="s">
        <v>50</v>
      </c>
      <c r="O18" s="144"/>
      <c r="P18" s="144"/>
      <c r="Q18" s="144"/>
      <c r="R18" s="162"/>
      <c r="S18" s="163" t="s">
        <v>120</v>
      </c>
      <c r="T18" s="171" t="s">
        <v>7439</v>
      </c>
      <c r="U18" s="180"/>
      <c r="V18" s="90"/>
      <c r="W18" s="90"/>
      <c r="X18" s="90"/>
      <c r="Y18" s="90"/>
      <c r="Z18" s="200"/>
      <c r="AA18" s="200"/>
      <c r="AB18" s="90"/>
      <c r="AC18" s="90"/>
      <c r="AD18" s="90"/>
      <c r="AE18" s="90"/>
      <c r="AF18" s="90"/>
      <c r="AG18" s="247"/>
      <c r="AH18" s="268"/>
      <c r="AI18" s="268"/>
      <c r="AJ18" s="268"/>
      <c r="AK18" s="268"/>
      <c r="AL18" s="268"/>
      <c r="AM18" s="268"/>
      <c r="AN18" s="328"/>
      <c r="AO18" s="268"/>
      <c r="AP18" s="328"/>
      <c r="AQ18" s="328"/>
      <c r="AR18" s="328"/>
      <c r="AS18" s="268"/>
      <c r="AT18" s="328"/>
      <c r="AU18" s="268"/>
      <c r="AV18" s="328"/>
      <c r="AW18" s="328"/>
      <c r="AX18" s="328"/>
      <c r="AY18" s="328"/>
      <c r="AZ18" s="328"/>
      <c r="BA18" s="328"/>
      <c r="BB18" s="328"/>
      <c r="BC18" s="328"/>
      <c r="BD18" s="328"/>
      <c r="BE18" s="328"/>
      <c r="BF18" s="328"/>
      <c r="BG18" s="340"/>
      <c r="BH18" s="328"/>
      <c r="BI18" s="328"/>
      <c r="BJ18" s="328"/>
      <c r="BK18" s="328"/>
      <c r="BL18" s="328"/>
      <c r="BM18" s="343"/>
    </row>
    <row r="19" spans="1:65" ht="22.5" customHeight="1">
      <c r="A19" s="13"/>
      <c r="B19" s="30"/>
      <c r="C19" s="41"/>
      <c r="D19" s="50"/>
      <c r="E19" s="50"/>
      <c r="F19" s="41"/>
      <c r="G19" s="50"/>
      <c r="H19" s="90"/>
      <c r="I19" s="95"/>
      <c r="J19" s="90"/>
      <c r="K19" s="90"/>
      <c r="L19" s="90"/>
      <c r="M19" s="126"/>
      <c r="N19" s="90"/>
      <c r="O19" s="90" t="s">
        <v>2244</v>
      </c>
      <c r="P19" s="90" t="s">
        <v>666</v>
      </c>
      <c r="Q19" s="90" t="s">
        <v>7491</v>
      </c>
      <c r="R19" s="90" t="s">
        <v>2714</v>
      </c>
      <c r="S19" s="90"/>
      <c r="T19" s="172"/>
      <c r="U19" s="180"/>
      <c r="V19" s="90"/>
      <c r="W19" s="90"/>
      <c r="X19" s="90"/>
      <c r="Y19" s="90"/>
      <c r="Z19" s="200"/>
      <c r="AA19" s="200"/>
      <c r="AB19" s="90"/>
      <c r="AC19" s="90"/>
      <c r="AD19" s="90"/>
      <c r="AE19" s="90"/>
      <c r="AF19" s="90"/>
      <c r="AG19" s="247"/>
      <c r="AH19" s="268"/>
      <c r="AI19" s="268"/>
      <c r="AJ19" s="268"/>
      <c r="AK19" s="268"/>
      <c r="AL19" s="268"/>
      <c r="AM19" s="268"/>
      <c r="AN19" s="328"/>
      <c r="AO19" s="268"/>
      <c r="AP19" s="328"/>
      <c r="AQ19" s="328"/>
      <c r="AR19" s="328"/>
      <c r="AS19" s="268"/>
      <c r="AT19" s="328"/>
      <c r="AU19" s="268"/>
      <c r="AV19" s="328"/>
      <c r="AW19" s="328"/>
      <c r="AX19" s="328"/>
      <c r="AY19" s="328"/>
      <c r="AZ19" s="328"/>
      <c r="BA19" s="328"/>
      <c r="BB19" s="328"/>
      <c r="BC19" s="328"/>
      <c r="BD19" s="328"/>
      <c r="BE19" s="328"/>
      <c r="BF19" s="328"/>
      <c r="BG19" s="340"/>
      <c r="BH19" s="328"/>
      <c r="BI19" s="328"/>
      <c r="BJ19" s="328"/>
      <c r="BK19" s="328"/>
      <c r="BL19" s="328"/>
      <c r="BM19" s="343"/>
    </row>
    <row r="20" spans="1:65" ht="114.75" customHeight="1">
      <c r="A20" s="14"/>
      <c r="B20" s="31"/>
      <c r="C20" s="42"/>
      <c r="D20" s="51"/>
      <c r="E20" s="51"/>
      <c r="F20" s="42"/>
      <c r="G20" s="51"/>
      <c r="H20" s="91"/>
      <c r="I20" s="96" t="s">
        <v>7471</v>
      </c>
      <c r="J20" s="91"/>
      <c r="K20" s="91"/>
      <c r="L20" s="91"/>
      <c r="M20" s="127"/>
      <c r="N20" s="127" t="s">
        <v>2465</v>
      </c>
      <c r="O20" s="127" t="s">
        <v>7482</v>
      </c>
      <c r="P20" s="127" t="s">
        <v>7483</v>
      </c>
      <c r="Q20" s="127" t="s">
        <v>6586</v>
      </c>
      <c r="R20" s="127" t="s">
        <v>4083</v>
      </c>
      <c r="S20" s="127" t="s">
        <v>908</v>
      </c>
      <c r="T20" s="173" t="s">
        <v>7438</v>
      </c>
      <c r="U20" s="181"/>
      <c r="V20" s="91"/>
      <c r="W20" s="91"/>
      <c r="X20" s="91"/>
      <c r="Y20" s="91"/>
      <c r="Z20" s="201"/>
      <c r="AA20" s="201"/>
      <c r="AB20" s="91"/>
      <c r="AC20" s="91"/>
      <c r="AD20" s="91"/>
      <c r="AE20" s="91"/>
      <c r="AF20" s="91"/>
      <c r="AG20" s="248"/>
      <c r="AH20" s="269"/>
      <c r="AI20" s="269"/>
      <c r="AJ20" s="269"/>
      <c r="AK20" s="269"/>
      <c r="AL20" s="269"/>
      <c r="AM20" s="269"/>
      <c r="AN20" s="329"/>
      <c r="AO20" s="269"/>
      <c r="AP20" s="329"/>
      <c r="AQ20" s="329"/>
      <c r="AR20" s="329"/>
      <c r="AS20" s="269"/>
      <c r="AT20" s="329"/>
      <c r="AU20" s="269"/>
      <c r="AV20" s="329"/>
      <c r="AW20" s="329"/>
      <c r="AX20" s="329"/>
      <c r="AY20" s="329"/>
      <c r="AZ20" s="329"/>
      <c r="BA20" s="329"/>
      <c r="BB20" s="329"/>
      <c r="BC20" s="329"/>
      <c r="BD20" s="329"/>
      <c r="BE20" s="329"/>
      <c r="BF20" s="329"/>
      <c r="BG20" s="341"/>
      <c r="BH20" s="329"/>
      <c r="BI20" s="329"/>
      <c r="BJ20" s="329"/>
      <c r="BK20" s="329"/>
      <c r="BL20" s="329"/>
      <c r="BM20" s="344"/>
    </row>
    <row r="21" spans="1:65" ht="57.75" customHeight="1">
      <c r="A21" s="15"/>
      <c r="B21" s="32"/>
      <c r="C21" s="43"/>
      <c r="D21" s="43"/>
      <c r="E21" s="43"/>
      <c r="F21" s="43"/>
      <c r="G21" s="43"/>
      <c r="H21" s="43"/>
      <c r="I21" s="43"/>
      <c r="J21" s="43"/>
      <c r="K21" s="43"/>
      <c r="L21" s="116" t="s">
        <v>154</v>
      </c>
      <c r="M21" s="128">
        <f>IF(SUM(M22:M621)=SUM(N21,S21,T21),SUM(M22:M621),"B~Dの合計としてください")</f>
        <v>274721</v>
      </c>
      <c r="N21" s="128">
        <f t="shared" ref="N21:T21" si="0">SUM(N22:N621)</f>
        <v>244975</v>
      </c>
      <c r="O21" s="128">
        <f t="shared" si="0"/>
        <v>130002</v>
      </c>
      <c r="P21" s="128">
        <f t="shared" si="0"/>
        <v>63973</v>
      </c>
      <c r="Q21" s="128">
        <f t="shared" si="0"/>
        <v>51000</v>
      </c>
      <c r="R21" s="128">
        <f t="shared" si="0"/>
        <v>0</v>
      </c>
      <c r="S21" s="128">
        <f t="shared" si="0"/>
        <v>23887</v>
      </c>
      <c r="T21" s="174">
        <f t="shared" si="0"/>
        <v>5859</v>
      </c>
      <c r="U21" s="43"/>
      <c r="V21" s="43"/>
      <c r="W21" s="190"/>
      <c r="X21" s="190"/>
      <c r="Y21" s="43"/>
      <c r="Z21" s="43"/>
      <c r="AA21" s="208"/>
      <c r="AB21" s="212"/>
      <c r="AC21" s="212"/>
      <c r="AD21" s="211"/>
      <c r="AE21" s="211"/>
      <c r="AF21" s="211"/>
      <c r="AG21" s="249"/>
      <c r="AH21" s="270"/>
      <c r="AI21" s="270"/>
      <c r="AJ21" s="270"/>
      <c r="AK21" s="270"/>
      <c r="AL21" s="270"/>
      <c r="AM21" s="270"/>
      <c r="AN21" s="270"/>
      <c r="AV21" s="338"/>
      <c r="AW21" s="338"/>
      <c r="AX21" s="338"/>
      <c r="AY21" s="338"/>
      <c r="AZ21" s="338"/>
      <c r="BA21" s="338"/>
      <c r="BB21" s="338"/>
      <c r="BC21" s="338"/>
    </row>
    <row r="22" spans="1:65" ht="138">
      <c r="A22" s="16">
        <v>1</v>
      </c>
      <c r="B22" s="33" t="s">
        <v>3922</v>
      </c>
      <c r="C22" s="33" t="s">
        <v>220</v>
      </c>
      <c r="D22" s="52" t="s">
        <v>5117</v>
      </c>
      <c r="E22" s="54" t="s">
        <v>7534</v>
      </c>
      <c r="F22" s="66" t="str">
        <f>IF(C22="補",VLOOKUP(E22,'事業名一覧 '!$A$3:$C$55,3,FALSE),"")</f>
        <v/>
      </c>
      <c r="G22" s="77" t="s">
        <v>4712</v>
      </c>
      <c r="H22" s="92" t="s">
        <v>7448</v>
      </c>
      <c r="I22" s="97" t="s">
        <v>7547</v>
      </c>
      <c r="J22" s="97" t="s">
        <v>7448</v>
      </c>
      <c r="K22" s="97" t="s">
        <v>5117</v>
      </c>
      <c r="L22" s="117"/>
      <c r="M22" s="129">
        <f t="shared" ref="M22:M85" si="1">IF(C22="","",SUM(N22,S22,T22))</f>
        <v>10</v>
      </c>
      <c r="N22" s="129">
        <f t="shared" ref="N22:N85" si="2">IF(C22="","",SUM(O22:R22))</f>
        <v>10</v>
      </c>
      <c r="O22" s="145">
        <v>10</v>
      </c>
      <c r="P22" s="145"/>
      <c r="Q22" s="145"/>
      <c r="R22" s="145"/>
      <c r="S22" s="145"/>
      <c r="T22" s="145"/>
      <c r="U22" s="117" t="s">
        <v>7552</v>
      </c>
      <c r="V22" s="97" t="s">
        <v>5117</v>
      </c>
      <c r="W22" s="97" t="s">
        <v>5117</v>
      </c>
      <c r="X22" s="97" t="s">
        <v>5117</v>
      </c>
      <c r="Y22" s="33" t="s">
        <v>5117</v>
      </c>
      <c r="Z22" s="33" t="s">
        <v>628</v>
      </c>
      <c r="AA22" s="33" t="s">
        <v>2432</v>
      </c>
      <c r="AB22" s="213" t="s">
        <v>2788</v>
      </c>
      <c r="AC22" s="213" t="s">
        <v>7553</v>
      </c>
      <c r="AD22" s="117"/>
      <c r="AE22" s="117"/>
      <c r="AF22" s="232"/>
      <c r="AG22" s="250" t="s">
        <v>5056</v>
      </c>
      <c r="AH22" s="271"/>
      <c r="AI22" s="283"/>
      <c r="AJ22" s="295" t="str">
        <f t="shared" ref="AJ22:AJ85" si="3">IF(C22="","",IF(B22="","error",""))</f>
        <v/>
      </c>
      <c r="AK22" s="303" t="str">
        <f>IF(C22="","",IF(AND(フラグ管理用!B22=2,O22&gt;0),"error",IF(AND(フラグ管理用!B22=1,SUM(P22:R22)&gt;0),"error","")))</f>
        <v/>
      </c>
      <c r="AL22" s="311" t="str">
        <f t="shared" ref="AL22:AL85" si="4">IF(C22="","",IF(D22="","error",""))</f>
        <v/>
      </c>
      <c r="AM22" s="319" t="str">
        <f t="shared" ref="AM22:AM85" si="5">IF(C22="","",IF(G22="","error",""))</f>
        <v/>
      </c>
      <c r="AN22" s="330" t="str">
        <f>IF(C22="","",IF(フラグ管理用!AP22=1,"",IF(AND(フラグ管理用!C22=1,フラグ管理用!G22=1),"",IF(AND(フラグ管理用!C22=2,フラグ管理用!D22=1,フラグ管理用!G22=1),"",IF(AND(フラグ管理用!C22=2,フラグ管理用!D22=2),"","error")))))</f>
        <v/>
      </c>
      <c r="AO22" s="334" t="str">
        <f t="shared" ref="AO22:AO85" si="6">IF(C22="","",IF(ISERROR(F22)=TRUE,"error",""))</f>
        <v/>
      </c>
      <c r="AP22" s="334" t="str">
        <f t="shared" ref="AP22:AP85" si="7">IF(C22="","",IF(OR(H22="",I22="",J22=""),"error",""))</f>
        <v/>
      </c>
      <c r="AQ22" s="334" t="str">
        <f>IF(C22="","",IF(AND(フラグ管理用!B22=1,フラグ管理用!I22&gt;0),"",IF(AND(フラグ管理用!B22=2,フラグ管理用!I22&gt;14),"","error")))</f>
        <v/>
      </c>
      <c r="AR22" s="334" t="str">
        <f>IF(C22="","",IF(PRODUCT(フラグ管理用!H22:J22)=0,"error",""))</f>
        <v/>
      </c>
      <c r="AS22" s="319" t="str">
        <f t="shared" ref="AS22:AS85" si="8">IF(C22="","",IF(K22="","error",""))</f>
        <v/>
      </c>
      <c r="AT22" s="330" t="str">
        <f>IF(C22="","",IF(AND(フラグ管理用!G22=1,フラグ管理用!K22=1),"",IF(AND(フラグ管理用!G22=2,フラグ管理用!K22&gt;1),"","error")))</f>
        <v/>
      </c>
      <c r="AU22" s="319" t="str">
        <f>IF(C22="","",IF(AND(フラグ管理用!K22=10,ISBLANK(L22)=FALSE),"",IF(AND(フラグ管理用!K22&lt;10,ISBLANK(L22)=TRUE),"","error")))</f>
        <v/>
      </c>
      <c r="AV22" s="330" t="str">
        <f t="shared" ref="AV22:AV85" si="9">IF(C22="","",IF(C22="単",IF(S22&lt;&gt;0,"error",""),""))</f>
        <v/>
      </c>
      <c r="AW22" s="330" t="str">
        <f t="shared" ref="AW22:AW85" si="10">IF(C22="","",IF(D22="－",IF(OR(P22&lt;&gt;0,Q22&lt;&gt;0),"error",""),""))</f>
        <v/>
      </c>
      <c r="AX22" s="330" t="str">
        <f>IF(C22="","",IF(AND(フラグ管理用!D22=2,フラグ管理用!G22=1),IF(Q22&lt;&gt;0,"error",""),""))</f>
        <v/>
      </c>
      <c r="AY22" s="330" t="str">
        <f>IF(C22="","",IF(フラグ管理用!G22=2,IF(OR(O22&lt;&gt;0,P22&lt;&gt;0,R22&lt;&gt;0),"error",""),""))</f>
        <v/>
      </c>
      <c r="AZ22" s="330" t="str">
        <f t="shared" ref="AZ22:AZ85" si="11">IF(C22="","",IF(OR(AND(O22&lt;&gt;0,P22&lt;&gt;0),AND(O22&lt;&gt;0,Q22&lt;&gt;0),AND(O22&lt;&gt;0,R22&lt;&gt;0),AND(P22&lt;&gt;0,Q22&lt;&gt;0),AND(P22&lt;&gt;0,R22&lt;&gt;0),AND(Q22&lt;&gt;0,R22&lt;&gt;0)),"error",""))</f>
        <v/>
      </c>
      <c r="BA22" s="330" t="str">
        <f t="shared" ref="BA22:BA85" si="12">IF(C22="","",IF(N22&gt;0,"","error"))</f>
        <v/>
      </c>
      <c r="BB22" s="330" t="str">
        <f t="shared" ref="BB22:BB85" si="13">IF(C22="","",IF(OR(V22="",W22="",X22="",Y22=""),"error",""))</f>
        <v/>
      </c>
      <c r="BC22" s="330" t="str">
        <f>IF(C22="","",IF(フラグ管理用!Y22=2,IF(AND(フラグ管理用!C22=2,フラグ管理用!V22=1),"","error"),""))</f>
        <v/>
      </c>
      <c r="BD22" s="330" t="str">
        <f t="shared" ref="BD22:BD85" si="14">IF(C22="","",IF(Z22="","error",""))</f>
        <v/>
      </c>
      <c r="BE22" s="330" t="str">
        <f>IF(C22="","",IF(フラグ管理用!Z22=30,"error",IF(AND(フラグ管理用!AI22="事業始期_通常",フラグ管理用!Z22&lt;18),"error",IF(AND(フラグ管理用!AI22="事業始期_補助",フラグ管理用!Z22&lt;15),"error",""))))</f>
        <v/>
      </c>
      <c r="BF22" s="330" t="str">
        <f t="shared" ref="BF22:BF85" si="15">IF(C22="","",IF(AA22="","error",""))</f>
        <v/>
      </c>
      <c r="BG22" s="330" t="str">
        <f>IF(C22="","",IF(AND(フラグ管理用!AJ22="事業終期_通常",OR(フラグ管理用!AA22&lt;18,フラグ管理用!AA22&gt;29)),"error",IF(AND(フラグ管理用!AJ22="事業終期_R3基金・R4",フラグ管理用!AA22&lt;18),"error","")))</f>
        <v/>
      </c>
      <c r="BH22" s="330" t="str">
        <f>IF(C22="","",IF(VLOOKUP(Z22,―!$X$2:$Y$31,2,FALSE)&lt;=VLOOKUP(AA22,―!$X$2:$Y$31,2,FALSE),"","error"))</f>
        <v/>
      </c>
      <c r="BI22" s="330" t="str">
        <f t="shared" ref="BI22:BI85" si="16">IF(C22="","",IF(OR(AB22="",AC22=""),"error",""))</f>
        <v/>
      </c>
      <c r="BJ22" s="330" t="str">
        <f t="shared" ref="BJ22:BJ85" si="17">IF(C22="","",IF(AND(Y22="－",AA22="R5.4以降",AF22=""),"error",""))</f>
        <v/>
      </c>
      <c r="BK22" s="330" t="str">
        <f t="shared" ref="BK22:BK85" si="18">IF(C22="","",IF(AG22="","error",""))</f>
        <v/>
      </c>
      <c r="BL22" s="330" t="str">
        <f>IF(C22="","",IF(AND(フラグ管理用!AK22="予算区分_地単_通常",フラグ管理用!AF22&gt;4),"error",IF(AND(フラグ管理用!AK22="予算区分_地単_協力金等",フラグ管理用!AF22&gt;9),"error",IF(AND(フラグ管理用!AK22="予算区分_補助",フラグ管理用!AF22&lt;9),"error",""))))</f>
        <v/>
      </c>
      <c r="BM22" s="345" t="str">
        <f>フラグ管理用!AO22</f>
        <v/>
      </c>
    </row>
    <row r="23" spans="1:65" ht="155.25">
      <c r="A23" s="17">
        <v>2</v>
      </c>
      <c r="B23" s="34" t="s">
        <v>3922</v>
      </c>
      <c r="C23" s="44" t="s">
        <v>220</v>
      </c>
      <c r="D23" s="53" t="s">
        <v>5117</v>
      </c>
      <c r="E23" s="55" t="s">
        <v>6996</v>
      </c>
      <c r="F23" s="67" t="str">
        <f>IF(C23="補",VLOOKUP(E23,'事業名一覧 '!$A$3:$C$55,3,FALSE),"")</f>
        <v/>
      </c>
      <c r="G23" s="78" t="s">
        <v>4712</v>
      </c>
      <c r="H23" s="81" t="s">
        <v>7448</v>
      </c>
      <c r="I23" s="81" t="s">
        <v>7370</v>
      </c>
      <c r="J23" s="81" t="s">
        <v>7448</v>
      </c>
      <c r="K23" s="81" t="s">
        <v>5117</v>
      </c>
      <c r="L23" s="55"/>
      <c r="M23" s="130">
        <f t="shared" si="1"/>
        <v>2621</v>
      </c>
      <c r="N23" s="130">
        <f t="shared" si="2"/>
        <v>2621</v>
      </c>
      <c r="O23" s="146">
        <v>2621</v>
      </c>
      <c r="P23" s="146"/>
      <c r="Q23" s="146"/>
      <c r="R23" s="146"/>
      <c r="S23" s="146"/>
      <c r="T23" s="146"/>
      <c r="U23" s="55" t="s">
        <v>4344</v>
      </c>
      <c r="V23" s="81" t="s">
        <v>5117</v>
      </c>
      <c r="W23" s="81" t="s">
        <v>5117</v>
      </c>
      <c r="X23" s="81" t="s">
        <v>5117</v>
      </c>
      <c r="Y23" s="44" t="s">
        <v>5117</v>
      </c>
      <c r="Z23" s="44" t="s">
        <v>628</v>
      </c>
      <c r="AA23" s="44" t="s">
        <v>2432</v>
      </c>
      <c r="AB23" s="214" t="s">
        <v>4944</v>
      </c>
      <c r="AC23" s="214" t="s">
        <v>2310</v>
      </c>
      <c r="AD23" s="55"/>
      <c r="AE23" s="55"/>
      <c r="AF23" s="233"/>
      <c r="AG23" s="251" t="s">
        <v>5056</v>
      </c>
      <c r="AH23" s="272"/>
      <c r="AI23" s="284"/>
      <c r="AJ23" s="296" t="str">
        <f t="shared" si="3"/>
        <v/>
      </c>
      <c r="AK23" s="304" t="str">
        <f>IF(C23="","",IF(AND(フラグ管理用!B23=2,O23&gt;0),"error",IF(AND(フラグ管理用!B23=1,SUM(P23:R23)&gt;0),"error","")))</f>
        <v/>
      </c>
      <c r="AL23" s="312" t="str">
        <f t="shared" si="4"/>
        <v/>
      </c>
      <c r="AM23" s="320" t="str">
        <f t="shared" si="5"/>
        <v/>
      </c>
      <c r="AN23" s="331" t="str">
        <f>IF(C23="","",IF(フラグ管理用!AP23=1,"",IF(AND(フラグ管理用!C23=1,フラグ管理用!G23=1),"",IF(AND(フラグ管理用!C23=2,フラグ管理用!D23=1,フラグ管理用!G23=1),"",IF(AND(フラグ管理用!C23=2,フラグ管理用!D23=2),"","error")))))</f>
        <v/>
      </c>
      <c r="AO23" s="335" t="str">
        <f t="shared" si="6"/>
        <v/>
      </c>
      <c r="AP23" s="335" t="str">
        <f t="shared" si="7"/>
        <v/>
      </c>
      <c r="AQ23" s="335" t="str">
        <f>IF(C23="","",IF(AND(フラグ管理用!B23=1,フラグ管理用!I23&gt;0),"",IF(AND(フラグ管理用!B23=2,フラグ管理用!I23&gt;14),"","error")))</f>
        <v/>
      </c>
      <c r="AR23" s="335" t="str">
        <f>IF(C23="","",IF(PRODUCT(フラグ管理用!H23:J23)=0,"error",""))</f>
        <v/>
      </c>
      <c r="AS23" s="335" t="str">
        <f t="shared" si="8"/>
        <v/>
      </c>
      <c r="AT23" s="335" t="str">
        <f>IF(C23="","",IF(AND(フラグ管理用!G23=1,フラグ管理用!K23=1),"",IF(AND(フラグ管理用!G23=2,フラグ管理用!K23&gt;1),"","error")))</f>
        <v/>
      </c>
      <c r="AU23" s="335" t="str">
        <f>IF(C23="","",IF(AND(フラグ管理用!K23=10,ISBLANK(L23)=FALSE),"",IF(AND(フラグ管理用!K23&lt;10,ISBLANK(L23)=TRUE),"","error")))</f>
        <v/>
      </c>
      <c r="AV23" s="331" t="str">
        <f t="shared" si="9"/>
        <v/>
      </c>
      <c r="AW23" s="331" t="str">
        <f t="shared" si="10"/>
        <v/>
      </c>
      <c r="AX23" s="331" t="str">
        <f>IF(C23="","",IF(AND(フラグ管理用!D23=2,フラグ管理用!G23=1),IF(Q23&lt;&gt;0,"error",""),""))</f>
        <v/>
      </c>
      <c r="AY23" s="331" t="str">
        <f>IF(C23="","",IF(フラグ管理用!G23=2,IF(OR(O23&lt;&gt;0,P23&lt;&gt;0,R23&lt;&gt;0),"error",""),""))</f>
        <v/>
      </c>
      <c r="AZ23" s="331" t="str">
        <f t="shared" si="11"/>
        <v/>
      </c>
      <c r="BA23" s="331" t="str">
        <f t="shared" si="12"/>
        <v/>
      </c>
      <c r="BB23" s="331" t="str">
        <f t="shared" si="13"/>
        <v/>
      </c>
      <c r="BC23" s="331" t="str">
        <f>IF(C23="","",IF(フラグ管理用!Y23=2,IF(AND(フラグ管理用!C23=2,フラグ管理用!V23=1),"","error"),""))</f>
        <v/>
      </c>
      <c r="BD23" s="331" t="str">
        <f t="shared" si="14"/>
        <v/>
      </c>
      <c r="BE23" s="331" t="str">
        <f>IF(C23="","",IF(フラグ管理用!Z23=30,"error",IF(AND(フラグ管理用!AI23="事業始期_通常",フラグ管理用!Z23&lt;18),"error",IF(AND(フラグ管理用!AI23="事業始期_補助",フラグ管理用!Z23&lt;15),"error",""))))</f>
        <v/>
      </c>
      <c r="BF23" s="331" t="str">
        <f t="shared" si="15"/>
        <v/>
      </c>
      <c r="BG23" s="331" t="str">
        <f>IF(C23="","",IF(AND(フラグ管理用!AJ23="事業終期_通常",OR(フラグ管理用!AA23&lt;18,フラグ管理用!AA23&gt;29)),"error",IF(AND(フラグ管理用!AJ23="事業終期_R3基金・R4",フラグ管理用!AA23&lt;18),"error","")))</f>
        <v/>
      </c>
      <c r="BH23" s="331" t="str">
        <f>IF(C23="","",IF(VLOOKUP(Z23,―!$X$2:$Y$31,2,FALSE)&lt;=VLOOKUP(AA23,―!$X$2:$Y$31,2,FALSE),"","error"))</f>
        <v/>
      </c>
      <c r="BI23" s="331" t="str">
        <f t="shared" si="16"/>
        <v/>
      </c>
      <c r="BJ23" s="331" t="str">
        <f t="shared" si="17"/>
        <v/>
      </c>
      <c r="BK23" s="331" t="str">
        <f t="shared" si="18"/>
        <v/>
      </c>
      <c r="BL23" s="331" t="str">
        <f>IF(C23="","",IF(AND(フラグ管理用!AK23="予算区分_地単_通常",フラグ管理用!AF23&gt;4),"error",IF(AND(フラグ管理用!AK23="予算区分_地単_協力金等",フラグ管理用!AF23&gt;9),"error",IF(AND(フラグ管理用!AK23="予算区分_補助",フラグ管理用!AF23&lt;9),"error",""))))</f>
        <v/>
      </c>
      <c r="BM23" s="346" t="str">
        <f>フラグ管理用!AO23</f>
        <v/>
      </c>
    </row>
    <row r="24" spans="1:65" ht="103.5">
      <c r="A24" s="17">
        <v>3</v>
      </c>
      <c r="B24" s="34" t="s">
        <v>3922</v>
      </c>
      <c r="C24" s="44" t="s">
        <v>220</v>
      </c>
      <c r="D24" s="53" t="s">
        <v>5117</v>
      </c>
      <c r="E24" s="56" t="s">
        <v>7535</v>
      </c>
      <c r="F24" s="67" t="str">
        <f>IF(C24="補",VLOOKUP(E24,'事業名一覧 '!$A$3:$C$55,3,FALSE),"")</f>
        <v/>
      </c>
      <c r="G24" s="78" t="s">
        <v>4712</v>
      </c>
      <c r="H24" s="81" t="s">
        <v>7448</v>
      </c>
      <c r="I24" s="81" t="s">
        <v>7370</v>
      </c>
      <c r="J24" s="81" t="s">
        <v>7448</v>
      </c>
      <c r="K24" s="81" t="s">
        <v>5117</v>
      </c>
      <c r="L24" s="55"/>
      <c r="M24" s="130">
        <f t="shared" si="1"/>
        <v>49740</v>
      </c>
      <c r="N24" s="130">
        <f t="shared" si="2"/>
        <v>49740</v>
      </c>
      <c r="O24" s="146">
        <v>49740</v>
      </c>
      <c r="P24" s="146"/>
      <c r="Q24" s="146"/>
      <c r="R24" s="146"/>
      <c r="S24" s="146"/>
      <c r="T24" s="146"/>
      <c r="U24" s="55" t="s">
        <v>7554</v>
      </c>
      <c r="V24" s="81" t="s">
        <v>5117</v>
      </c>
      <c r="W24" s="81" t="s">
        <v>5117</v>
      </c>
      <c r="X24" s="81" t="s">
        <v>5117</v>
      </c>
      <c r="Y24" s="44" t="s">
        <v>5117</v>
      </c>
      <c r="Z24" s="44" t="s">
        <v>628</v>
      </c>
      <c r="AA24" s="44" t="s">
        <v>2432</v>
      </c>
      <c r="AB24" s="214" t="s">
        <v>4944</v>
      </c>
      <c r="AC24" s="214" t="s">
        <v>2310</v>
      </c>
      <c r="AD24" s="55"/>
      <c r="AE24" s="55"/>
      <c r="AF24" s="233"/>
      <c r="AG24" s="251" t="s">
        <v>5056</v>
      </c>
      <c r="AH24" s="272"/>
      <c r="AI24" s="284"/>
      <c r="AJ24" s="296" t="str">
        <f t="shared" si="3"/>
        <v/>
      </c>
      <c r="AK24" s="304" t="str">
        <f>IF(C24="","",IF(AND(フラグ管理用!B24=2,O24&gt;0),"error",IF(AND(フラグ管理用!B24=1,SUM(P24:R24)&gt;0),"error","")))</f>
        <v/>
      </c>
      <c r="AL24" s="312" t="str">
        <f t="shared" si="4"/>
        <v/>
      </c>
      <c r="AM24" s="320" t="str">
        <f t="shared" si="5"/>
        <v/>
      </c>
      <c r="AN24" s="331" t="str">
        <f>IF(C24="","",IF(フラグ管理用!AP24=1,"",IF(AND(フラグ管理用!C24=1,フラグ管理用!G24=1),"",IF(AND(フラグ管理用!C24=2,フラグ管理用!D24=1,フラグ管理用!G24=1),"",IF(AND(フラグ管理用!C24=2,フラグ管理用!D24=2),"","error")))))</f>
        <v/>
      </c>
      <c r="AO24" s="335" t="str">
        <f t="shared" si="6"/>
        <v/>
      </c>
      <c r="AP24" s="335" t="str">
        <f t="shared" si="7"/>
        <v/>
      </c>
      <c r="AQ24" s="335" t="str">
        <f>IF(C24="","",IF(AND(フラグ管理用!B24=1,フラグ管理用!I24&gt;0),"",IF(AND(フラグ管理用!B24=2,フラグ管理用!I24&gt;14),"","error")))</f>
        <v/>
      </c>
      <c r="AR24" s="335" t="str">
        <f>IF(C24="","",IF(PRODUCT(フラグ管理用!H24:J24)=0,"error",""))</f>
        <v/>
      </c>
      <c r="AS24" s="335" t="str">
        <f t="shared" si="8"/>
        <v/>
      </c>
      <c r="AT24" s="335" t="str">
        <f>IF(C24="","",IF(AND(フラグ管理用!G24=1,フラグ管理用!K24=1),"",IF(AND(フラグ管理用!G24=2,フラグ管理用!K24&gt;1),"","error")))</f>
        <v/>
      </c>
      <c r="AU24" s="335" t="str">
        <f>IF(C24="","",IF(AND(フラグ管理用!K24=10,ISBLANK(L24)=FALSE),"",IF(AND(フラグ管理用!K24&lt;10,ISBLANK(L24)=TRUE),"","error")))</f>
        <v/>
      </c>
      <c r="AV24" s="331" t="str">
        <f t="shared" si="9"/>
        <v/>
      </c>
      <c r="AW24" s="331" t="str">
        <f t="shared" si="10"/>
        <v/>
      </c>
      <c r="AX24" s="331" t="str">
        <f>IF(C24="","",IF(AND(フラグ管理用!D24=2,フラグ管理用!G24=1),IF(Q24&lt;&gt;0,"error",""),""))</f>
        <v/>
      </c>
      <c r="AY24" s="331" t="str">
        <f>IF(C24="","",IF(フラグ管理用!G24=2,IF(OR(O24&lt;&gt;0,P24&lt;&gt;0,R24&lt;&gt;0),"error",""),""))</f>
        <v/>
      </c>
      <c r="AZ24" s="331" t="str">
        <f t="shared" si="11"/>
        <v/>
      </c>
      <c r="BA24" s="331" t="str">
        <f t="shared" si="12"/>
        <v/>
      </c>
      <c r="BB24" s="331" t="str">
        <f t="shared" si="13"/>
        <v/>
      </c>
      <c r="BC24" s="331" t="str">
        <f>IF(C24="","",IF(フラグ管理用!Y24=2,IF(AND(フラグ管理用!C24=2,フラグ管理用!V24=1),"","error"),""))</f>
        <v/>
      </c>
      <c r="BD24" s="331" t="str">
        <f t="shared" si="14"/>
        <v/>
      </c>
      <c r="BE24" s="331" t="str">
        <f>IF(C24="","",IF(フラグ管理用!Z24=30,"error",IF(AND(フラグ管理用!AI24="事業始期_通常",フラグ管理用!Z24&lt;18),"error",IF(AND(フラグ管理用!AI24="事業始期_補助",フラグ管理用!Z24&lt;15),"error",""))))</f>
        <v/>
      </c>
      <c r="BF24" s="331" t="str">
        <f t="shared" si="15"/>
        <v/>
      </c>
      <c r="BG24" s="331" t="str">
        <f>IF(C24="","",IF(AND(フラグ管理用!AJ24="事業終期_通常",OR(フラグ管理用!AA24&lt;18,フラグ管理用!AA24&gt;29)),"error",IF(AND(フラグ管理用!AJ24="事業終期_R3基金・R4",フラグ管理用!AA24&lt;18),"error","")))</f>
        <v/>
      </c>
      <c r="BH24" s="331" t="str">
        <f>IF(C24="","",IF(VLOOKUP(Z24,―!$X$2:$Y$31,2,FALSE)&lt;=VLOOKUP(AA24,―!$X$2:$Y$31,2,FALSE),"","error"))</f>
        <v/>
      </c>
      <c r="BI24" s="331" t="str">
        <f t="shared" si="16"/>
        <v/>
      </c>
      <c r="BJ24" s="331" t="str">
        <f t="shared" si="17"/>
        <v/>
      </c>
      <c r="BK24" s="331" t="str">
        <f t="shared" si="18"/>
        <v/>
      </c>
      <c r="BL24" s="331" t="str">
        <f>IF(C24="","",IF(AND(フラグ管理用!AK24="予算区分_地単_通常",フラグ管理用!AF24&gt;4),"error",IF(AND(フラグ管理用!AK24="予算区分_地単_協力金等",フラグ管理用!AF24&gt;9),"error",IF(AND(フラグ管理用!AK24="予算区分_補助",フラグ管理用!AF24&lt;9),"error",""))))</f>
        <v/>
      </c>
      <c r="BM24" s="346" t="str">
        <f>フラグ管理用!AO24</f>
        <v/>
      </c>
    </row>
    <row r="25" spans="1:65" ht="138">
      <c r="A25" s="17">
        <v>4</v>
      </c>
      <c r="B25" s="34" t="s">
        <v>3922</v>
      </c>
      <c r="C25" s="44" t="s">
        <v>220</v>
      </c>
      <c r="D25" s="53" t="s">
        <v>5117</v>
      </c>
      <c r="E25" s="57" t="s">
        <v>2458</v>
      </c>
      <c r="F25" s="67" t="str">
        <f>IF(C25="補",VLOOKUP(E25,'事業名一覧 '!$A$3:$C$55,3,FALSE),"")</f>
        <v/>
      </c>
      <c r="G25" s="79" t="s">
        <v>4712</v>
      </c>
      <c r="H25" s="81" t="s">
        <v>7448</v>
      </c>
      <c r="I25" s="81" t="s">
        <v>7370</v>
      </c>
      <c r="J25" s="81" t="s">
        <v>7448</v>
      </c>
      <c r="K25" s="81" t="s">
        <v>5117</v>
      </c>
      <c r="L25" s="55"/>
      <c r="M25" s="130">
        <f t="shared" si="1"/>
        <v>2741</v>
      </c>
      <c r="N25" s="130">
        <f t="shared" si="2"/>
        <v>2741</v>
      </c>
      <c r="O25" s="146">
        <v>2741</v>
      </c>
      <c r="P25" s="146"/>
      <c r="Q25" s="146"/>
      <c r="R25" s="146"/>
      <c r="S25" s="146"/>
      <c r="T25" s="146"/>
      <c r="U25" s="55" t="s">
        <v>7058</v>
      </c>
      <c r="V25" s="81" t="s">
        <v>5117</v>
      </c>
      <c r="W25" s="81" t="s">
        <v>5117</v>
      </c>
      <c r="X25" s="81" t="s">
        <v>5117</v>
      </c>
      <c r="Y25" s="81" t="s">
        <v>5117</v>
      </c>
      <c r="Z25" s="44" t="s">
        <v>628</v>
      </c>
      <c r="AA25" s="44" t="s">
        <v>2432</v>
      </c>
      <c r="AB25" s="214" t="s">
        <v>6994</v>
      </c>
      <c r="AC25" s="214" t="s">
        <v>2310</v>
      </c>
      <c r="AD25" s="55"/>
      <c r="AE25" s="55"/>
      <c r="AF25" s="233"/>
      <c r="AG25" s="252" t="s">
        <v>5056</v>
      </c>
      <c r="AH25" s="273"/>
      <c r="AI25" s="285"/>
      <c r="AJ25" s="297" t="str">
        <f t="shared" si="3"/>
        <v/>
      </c>
      <c r="AK25" s="305" t="str">
        <f>IF(C25="","",IF(AND(フラグ管理用!B25=2,O25&gt;0),"error",IF(AND(フラグ管理用!B25=1,SUM(P25:R25)&gt;0),"error","")))</f>
        <v/>
      </c>
      <c r="AL25" s="313" t="str">
        <f t="shared" si="4"/>
        <v/>
      </c>
      <c r="AM25" s="321" t="str">
        <f t="shared" si="5"/>
        <v/>
      </c>
      <c r="AN25" s="331" t="str">
        <f>IF(C25="","",IF(フラグ管理用!AP25=1,"",IF(AND(フラグ管理用!C25=1,フラグ管理用!G25=1),"",IF(AND(フラグ管理用!C25=2,フラグ管理用!D25=1,フラグ管理用!G25=1),"",IF(AND(フラグ管理用!C25=2,フラグ管理用!D25=2),"","error")))))</f>
        <v/>
      </c>
      <c r="AO25" s="335" t="str">
        <f t="shared" si="6"/>
        <v/>
      </c>
      <c r="AP25" s="335" t="str">
        <f t="shared" si="7"/>
        <v/>
      </c>
      <c r="AQ25" s="335" t="str">
        <f>IF(C25="","",IF(AND(フラグ管理用!B25=1,フラグ管理用!I25&gt;0),"",IF(AND(フラグ管理用!B25=2,フラグ管理用!I25&gt;14),"","error")))</f>
        <v/>
      </c>
      <c r="AR25" s="335" t="str">
        <f>IF(C25="","",IF(PRODUCT(フラグ管理用!H25:J25)=0,"error",""))</f>
        <v/>
      </c>
      <c r="AS25" s="335" t="str">
        <f t="shared" si="8"/>
        <v/>
      </c>
      <c r="AT25" s="335" t="str">
        <f>IF(C25="","",IF(AND(フラグ管理用!G25=1,フラグ管理用!K25=1),"",IF(AND(フラグ管理用!G25=2,フラグ管理用!K25&gt;1),"","error")))</f>
        <v/>
      </c>
      <c r="AU25" s="335" t="str">
        <f>IF(C25="","",IF(AND(フラグ管理用!K25=10,ISBLANK(L25)=FALSE),"",IF(AND(フラグ管理用!K25&lt;10,ISBLANK(L25)=TRUE),"","error")))</f>
        <v/>
      </c>
      <c r="AV25" s="331" t="str">
        <f t="shared" si="9"/>
        <v/>
      </c>
      <c r="AW25" s="331" t="str">
        <f t="shared" si="10"/>
        <v/>
      </c>
      <c r="AX25" s="331" t="str">
        <f>IF(C25="","",IF(AND(フラグ管理用!D25=2,フラグ管理用!G25=1),IF(Q25&lt;&gt;0,"error",""),""))</f>
        <v/>
      </c>
      <c r="AY25" s="331" t="str">
        <f>IF(C25="","",IF(フラグ管理用!G25=2,IF(OR(O25&lt;&gt;0,P25&lt;&gt;0,R25&lt;&gt;0),"error",""),""))</f>
        <v/>
      </c>
      <c r="AZ25" s="331" t="str">
        <f t="shared" si="11"/>
        <v/>
      </c>
      <c r="BA25" s="331" t="str">
        <f t="shared" si="12"/>
        <v/>
      </c>
      <c r="BB25" s="331" t="str">
        <f t="shared" si="13"/>
        <v/>
      </c>
      <c r="BC25" s="331" t="str">
        <f>IF(C25="","",IF(フラグ管理用!Y25=2,IF(AND(フラグ管理用!C25=2,フラグ管理用!V25=1),"","error"),""))</f>
        <v/>
      </c>
      <c r="BD25" s="331" t="str">
        <f t="shared" si="14"/>
        <v/>
      </c>
      <c r="BE25" s="331" t="str">
        <f>IF(C25="","",IF(フラグ管理用!Z25=30,"error",IF(AND(フラグ管理用!AI25="事業始期_通常",フラグ管理用!Z25&lt;18),"error",IF(AND(フラグ管理用!AI25="事業始期_補助",フラグ管理用!Z25&lt;15),"error",""))))</f>
        <v/>
      </c>
      <c r="BF25" s="331" t="str">
        <f t="shared" si="15"/>
        <v/>
      </c>
      <c r="BG25" s="331" t="str">
        <f>IF(C25="","",IF(AND(フラグ管理用!AJ25="事業終期_通常",OR(フラグ管理用!AA25&lt;18,フラグ管理用!AA25&gt;29)),"error",IF(AND(フラグ管理用!AJ25="事業終期_R3基金・R4",フラグ管理用!AA25&lt;18),"error","")))</f>
        <v/>
      </c>
      <c r="BH25" s="331" t="str">
        <f>IF(C25="","",IF(VLOOKUP(Z25,―!$X$2:$Y$31,2,FALSE)&lt;=VLOOKUP(AA25,―!$X$2:$Y$31,2,FALSE),"","error"))</f>
        <v/>
      </c>
      <c r="BI25" s="331" t="str">
        <f t="shared" si="16"/>
        <v/>
      </c>
      <c r="BJ25" s="331" t="str">
        <f t="shared" si="17"/>
        <v/>
      </c>
      <c r="BK25" s="331" t="str">
        <f t="shared" si="18"/>
        <v/>
      </c>
      <c r="BL25" s="331" t="str">
        <f>IF(C25="","",IF(AND(フラグ管理用!AK25="予算区分_地単_通常",フラグ管理用!AF25&gt;4),"error",IF(AND(フラグ管理用!AK25="予算区分_地単_協力金等",フラグ管理用!AF25&gt;9),"error",IF(AND(フラグ管理用!AK25="予算区分_補助",フラグ管理用!AF25&lt;9),"error",""))))</f>
        <v/>
      </c>
      <c r="BM25" s="346" t="str">
        <f>フラグ管理用!AO25</f>
        <v/>
      </c>
    </row>
    <row r="26" spans="1:65" ht="258.75">
      <c r="A26" s="17">
        <v>5</v>
      </c>
      <c r="B26" s="34" t="s">
        <v>3922</v>
      </c>
      <c r="C26" s="44" t="s">
        <v>220</v>
      </c>
      <c r="D26" s="47" t="s">
        <v>5117</v>
      </c>
      <c r="E26" s="55" t="s">
        <v>7536</v>
      </c>
      <c r="F26" s="67" t="str">
        <f>IF(C26="補",VLOOKUP(E26,'事業名一覧 '!$A$3:$C$55,3,FALSE),"")</f>
        <v/>
      </c>
      <c r="G26" s="80" t="s">
        <v>4712</v>
      </c>
      <c r="H26" s="81" t="s">
        <v>7448</v>
      </c>
      <c r="I26" s="81" t="s">
        <v>7370</v>
      </c>
      <c r="J26" s="81" t="s">
        <v>7448</v>
      </c>
      <c r="K26" s="81" t="s">
        <v>5117</v>
      </c>
      <c r="L26" s="55"/>
      <c r="M26" s="130">
        <f t="shared" si="1"/>
        <v>37295</v>
      </c>
      <c r="N26" s="130">
        <f t="shared" si="2"/>
        <v>37295</v>
      </c>
      <c r="O26" s="146">
        <v>37295</v>
      </c>
      <c r="P26" s="146"/>
      <c r="Q26" s="146"/>
      <c r="R26" s="146"/>
      <c r="S26" s="146"/>
      <c r="T26" s="146"/>
      <c r="U26" s="55" t="s">
        <v>823</v>
      </c>
      <c r="V26" s="81" t="s">
        <v>5117</v>
      </c>
      <c r="W26" s="81" t="s">
        <v>5117</v>
      </c>
      <c r="X26" s="81" t="s">
        <v>5117</v>
      </c>
      <c r="Y26" s="44" t="s">
        <v>5117</v>
      </c>
      <c r="Z26" s="44" t="s">
        <v>628</v>
      </c>
      <c r="AA26" s="44" t="s">
        <v>2432</v>
      </c>
      <c r="AB26" s="214" t="s">
        <v>5050</v>
      </c>
      <c r="AC26" s="214" t="s">
        <v>2310</v>
      </c>
      <c r="AD26" s="55"/>
      <c r="AE26" s="55"/>
      <c r="AF26" s="233"/>
      <c r="AG26" s="251" t="s">
        <v>5056</v>
      </c>
      <c r="AH26" s="272"/>
      <c r="AI26" s="284"/>
      <c r="AJ26" s="296" t="str">
        <f t="shared" si="3"/>
        <v/>
      </c>
      <c r="AK26" s="304" t="str">
        <f>IF(C26="","",IF(AND(フラグ管理用!B26=2,O26&gt;0),"error",IF(AND(フラグ管理用!B26=1,SUM(P26:R26)&gt;0),"error","")))</f>
        <v/>
      </c>
      <c r="AL26" s="312" t="str">
        <f t="shared" si="4"/>
        <v/>
      </c>
      <c r="AM26" s="320" t="str">
        <f t="shared" si="5"/>
        <v/>
      </c>
      <c r="AN26" s="331" t="str">
        <f>IF(C26="","",IF(フラグ管理用!AP26=1,"",IF(AND(フラグ管理用!C26=1,フラグ管理用!G26=1),"",IF(AND(フラグ管理用!C26=2,フラグ管理用!D26=1,フラグ管理用!G26=1),"",IF(AND(フラグ管理用!C26=2,フラグ管理用!D26=2),"","error")))))</f>
        <v/>
      </c>
      <c r="AO26" s="335" t="str">
        <f t="shared" si="6"/>
        <v/>
      </c>
      <c r="AP26" s="335" t="str">
        <f t="shared" si="7"/>
        <v/>
      </c>
      <c r="AQ26" s="335" t="str">
        <f>IF(C26="","",IF(AND(フラグ管理用!B26=1,フラグ管理用!I26&gt;0),"",IF(AND(フラグ管理用!B26=2,フラグ管理用!I26&gt;14),"","error")))</f>
        <v/>
      </c>
      <c r="AR26" s="335" t="str">
        <f>IF(C26="","",IF(PRODUCT(フラグ管理用!H26:J26)=0,"error",""))</f>
        <v/>
      </c>
      <c r="AS26" s="335" t="str">
        <f t="shared" si="8"/>
        <v/>
      </c>
      <c r="AT26" s="335" t="str">
        <f>IF(C26="","",IF(AND(フラグ管理用!G26=1,フラグ管理用!K26=1),"",IF(AND(フラグ管理用!G26=2,フラグ管理用!K26&gt;1),"","error")))</f>
        <v/>
      </c>
      <c r="AU26" s="335" t="str">
        <f>IF(C26="","",IF(AND(フラグ管理用!K26=10,ISBLANK(L26)=FALSE),"",IF(AND(フラグ管理用!K26&lt;10,ISBLANK(L26)=TRUE),"","error")))</f>
        <v/>
      </c>
      <c r="AV26" s="331" t="str">
        <f t="shared" si="9"/>
        <v/>
      </c>
      <c r="AW26" s="331" t="str">
        <f t="shared" si="10"/>
        <v/>
      </c>
      <c r="AX26" s="331" t="str">
        <f>IF(C26="","",IF(AND(フラグ管理用!D26=2,フラグ管理用!G26=1),IF(Q26&lt;&gt;0,"error",""),""))</f>
        <v/>
      </c>
      <c r="AY26" s="331" t="str">
        <f>IF(C26="","",IF(フラグ管理用!G26=2,IF(OR(O26&lt;&gt;0,P26&lt;&gt;0,R26&lt;&gt;0),"error",""),""))</f>
        <v/>
      </c>
      <c r="AZ26" s="331" t="str">
        <f t="shared" si="11"/>
        <v/>
      </c>
      <c r="BA26" s="331" t="str">
        <f t="shared" si="12"/>
        <v/>
      </c>
      <c r="BB26" s="331" t="str">
        <f t="shared" si="13"/>
        <v/>
      </c>
      <c r="BC26" s="331" t="str">
        <f>IF(C26="","",IF(フラグ管理用!Y26=2,IF(AND(フラグ管理用!C26=2,フラグ管理用!V26=1),"","error"),""))</f>
        <v/>
      </c>
      <c r="BD26" s="331" t="str">
        <f t="shared" si="14"/>
        <v/>
      </c>
      <c r="BE26" s="331" t="str">
        <f>IF(C26="","",IF(フラグ管理用!Z26=30,"error",IF(AND(フラグ管理用!AI26="事業始期_通常",フラグ管理用!Z26&lt;18),"error",IF(AND(フラグ管理用!AI26="事業始期_補助",フラグ管理用!Z26&lt;15),"error",""))))</f>
        <v/>
      </c>
      <c r="BF26" s="331" t="str">
        <f t="shared" si="15"/>
        <v/>
      </c>
      <c r="BG26" s="331" t="str">
        <f>IF(C26="","",IF(AND(フラグ管理用!AJ26="事業終期_通常",OR(フラグ管理用!AA26&lt;18,フラグ管理用!AA26&gt;29)),"error",IF(AND(フラグ管理用!AJ26="事業終期_R3基金・R4",フラグ管理用!AA26&lt;18),"error","")))</f>
        <v/>
      </c>
      <c r="BH26" s="331" t="str">
        <f>IF(C26="","",IF(VLOOKUP(Z26,―!$X$2:$Y$31,2,FALSE)&lt;=VLOOKUP(AA26,―!$X$2:$Y$31,2,FALSE),"","error"))</f>
        <v/>
      </c>
      <c r="BI26" s="331" t="str">
        <f t="shared" si="16"/>
        <v/>
      </c>
      <c r="BJ26" s="331" t="str">
        <f t="shared" si="17"/>
        <v/>
      </c>
      <c r="BK26" s="331" t="str">
        <f t="shared" si="18"/>
        <v/>
      </c>
      <c r="BL26" s="331" t="str">
        <f>IF(C26="","",IF(AND(フラグ管理用!AK26="予算区分_地単_通常",フラグ管理用!AF26&gt;4),"error",IF(AND(フラグ管理用!AK26="予算区分_地単_協力金等",フラグ管理用!AF26&gt;9),"error",IF(AND(フラグ管理用!AK26="予算区分_補助",フラグ管理用!AF26&lt;9),"error",""))))</f>
        <v/>
      </c>
      <c r="BM26" s="346" t="str">
        <f>フラグ管理用!AO26</f>
        <v/>
      </c>
    </row>
    <row r="27" spans="1:65" ht="189.75">
      <c r="A27" s="17">
        <v>6</v>
      </c>
      <c r="B27" s="34" t="s">
        <v>3922</v>
      </c>
      <c r="C27" s="44" t="s">
        <v>220</v>
      </c>
      <c r="D27" s="44" t="s">
        <v>5117</v>
      </c>
      <c r="E27" s="55" t="s">
        <v>6277</v>
      </c>
      <c r="F27" s="67" t="str">
        <f>IF(C27="補",VLOOKUP(E27,'事業名一覧 '!$A$3:$C$55,3,FALSE),"")</f>
        <v/>
      </c>
      <c r="G27" s="81" t="s">
        <v>4712</v>
      </c>
      <c r="H27" s="81" t="s">
        <v>7448</v>
      </c>
      <c r="I27" s="81" t="s">
        <v>4072</v>
      </c>
      <c r="J27" s="81" t="s">
        <v>7448</v>
      </c>
      <c r="K27" s="81" t="s">
        <v>5117</v>
      </c>
      <c r="L27" s="55"/>
      <c r="M27" s="130">
        <f t="shared" si="1"/>
        <v>3000</v>
      </c>
      <c r="N27" s="130">
        <f t="shared" si="2"/>
        <v>3000</v>
      </c>
      <c r="O27" s="146">
        <v>3000</v>
      </c>
      <c r="P27" s="146"/>
      <c r="Q27" s="146"/>
      <c r="R27" s="146"/>
      <c r="S27" s="146"/>
      <c r="T27" s="146"/>
      <c r="U27" s="55" t="s">
        <v>7307</v>
      </c>
      <c r="V27" s="81" t="s">
        <v>5117</v>
      </c>
      <c r="W27" s="81" t="s">
        <v>5117</v>
      </c>
      <c r="X27" s="81" t="s">
        <v>5117</v>
      </c>
      <c r="Y27" s="44" t="s">
        <v>5117</v>
      </c>
      <c r="Z27" s="44" t="s">
        <v>628</v>
      </c>
      <c r="AA27" s="44" t="s">
        <v>2432</v>
      </c>
      <c r="AB27" s="214" t="s">
        <v>7240</v>
      </c>
      <c r="AC27" s="214" t="s">
        <v>7555</v>
      </c>
      <c r="AD27" s="55"/>
      <c r="AE27" s="55"/>
      <c r="AF27" s="233"/>
      <c r="AG27" s="251" t="s">
        <v>5056</v>
      </c>
      <c r="AH27" s="272"/>
      <c r="AI27" s="284"/>
      <c r="AJ27" s="296" t="str">
        <f t="shared" si="3"/>
        <v/>
      </c>
      <c r="AK27" s="304" t="str">
        <f>IF(C27="","",IF(AND(フラグ管理用!B27=2,O27&gt;0),"error",IF(AND(フラグ管理用!B27=1,SUM(P27:R27)&gt;0),"error","")))</f>
        <v/>
      </c>
      <c r="AL27" s="312" t="str">
        <f t="shared" si="4"/>
        <v/>
      </c>
      <c r="AM27" s="320" t="str">
        <f t="shared" si="5"/>
        <v/>
      </c>
      <c r="AN27" s="331" t="str">
        <f>IF(C27="","",IF(フラグ管理用!AP27=1,"",IF(AND(フラグ管理用!C27=1,フラグ管理用!G27=1),"",IF(AND(フラグ管理用!C27=2,フラグ管理用!D27=1,フラグ管理用!G27=1),"",IF(AND(フラグ管理用!C27=2,フラグ管理用!D27=2),"","error")))))</f>
        <v/>
      </c>
      <c r="AO27" s="335" t="str">
        <f t="shared" si="6"/>
        <v/>
      </c>
      <c r="AP27" s="335" t="str">
        <f t="shared" si="7"/>
        <v/>
      </c>
      <c r="AQ27" s="335" t="str">
        <f>IF(C27="","",IF(AND(フラグ管理用!B27=1,フラグ管理用!I27&gt;0),"",IF(AND(フラグ管理用!B27=2,フラグ管理用!I27&gt;14),"","error")))</f>
        <v/>
      </c>
      <c r="AR27" s="335" t="str">
        <f>IF(C27="","",IF(PRODUCT(フラグ管理用!H27:J27)=0,"error",""))</f>
        <v/>
      </c>
      <c r="AS27" s="335" t="str">
        <f t="shared" si="8"/>
        <v/>
      </c>
      <c r="AT27" s="335" t="str">
        <f>IF(C27="","",IF(AND(フラグ管理用!G27=1,フラグ管理用!K27=1),"",IF(AND(フラグ管理用!G27=2,フラグ管理用!K27&gt;1),"","error")))</f>
        <v/>
      </c>
      <c r="AU27" s="335" t="str">
        <f>IF(C27="","",IF(AND(フラグ管理用!K27=10,ISBLANK(L27)=FALSE),"",IF(AND(フラグ管理用!K27&lt;10,ISBLANK(L27)=TRUE),"","error")))</f>
        <v/>
      </c>
      <c r="AV27" s="331" t="str">
        <f t="shared" si="9"/>
        <v/>
      </c>
      <c r="AW27" s="331" t="str">
        <f t="shared" si="10"/>
        <v/>
      </c>
      <c r="AX27" s="331" t="str">
        <f>IF(C27="","",IF(AND(フラグ管理用!D27=2,フラグ管理用!G27=1),IF(Q27&lt;&gt;0,"error",""),""))</f>
        <v/>
      </c>
      <c r="AY27" s="331" t="str">
        <f>IF(C27="","",IF(フラグ管理用!G27=2,IF(OR(O27&lt;&gt;0,P27&lt;&gt;0,R27&lt;&gt;0),"error",""),""))</f>
        <v/>
      </c>
      <c r="AZ27" s="331" t="str">
        <f t="shared" si="11"/>
        <v/>
      </c>
      <c r="BA27" s="331" t="str">
        <f t="shared" si="12"/>
        <v/>
      </c>
      <c r="BB27" s="331" t="str">
        <f t="shared" si="13"/>
        <v/>
      </c>
      <c r="BC27" s="331" t="str">
        <f>IF(C27="","",IF(フラグ管理用!Y27=2,IF(AND(フラグ管理用!C27=2,フラグ管理用!V27=1),"","error"),""))</f>
        <v/>
      </c>
      <c r="BD27" s="331" t="str">
        <f t="shared" si="14"/>
        <v/>
      </c>
      <c r="BE27" s="331" t="str">
        <f>IF(C27="","",IF(フラグ管理用!Z27=30,"error",IF(AND(フラグ管理用!AI27="事業始期_通常",フラグ管理用!Z27&lt;18),"error",IF(AND(フラグ管理用!AI27="事業始期_補助",フラグ管理用!Z27&lt;15),"error",""))))</f>
        <v/>
      </c>
      <c r="BF27" s="331" t="str">
        <f t="shared" si="15"/>
        <v/>
      </c>
      <c r="BG27" s="331" t="str">
        <f>IF(C27="","",IF(AND(フラグ管理用!AJ27="事業終期_通常",OR(フラグ管理用!AA27&lt;18,フラグ管理用!AA27&gt;29)),"error",IF(AND(フラグ管理用!AJ27="事業終期_R3基金・R4",フラグ管理用!AA27&lt;18),"error","")))</f>
        <v/>
      </c>
      <c r="BH27" s="331" t="str">
        <f>IF(C27="","",IF(VLOOKUP(Z27,―!$X$2:$Y$31,2,FALSE)&lt;=VLOOKUP(AA27,―!$X$2:$Y$31,2,FALSE),"","error"))</f>
        <v/>
      </c>
      <c r="BI27" s="331" t="str">
        <f t="shared" si="16"/>
        <v/>
      </c>
      <c r="BJ27" s="331" t="str">
        <f t="shared" si="17"/>
        <v/>
      </c>
      <c r="BK27" s="331" t="str">
        <f t="shared" si="18"/>
        <v/>
      </c>
      <c r="BL27" s="331" t="str">
        <f>IF(C27="","",IF(AND(フラグ管理用!AK27="予算区分_地単_通常",フラグ管理用!AF27&gt;4),"error",IF(AND(フラグ管理用!AK27="予算区分_地単_協力金等",フラグ管理用!AF27&gt;9),"error",IF(AND(フラグ管理用!AK27="予算区分_補助",フラグ管理用!AF27&lt;9),"error",""))))</f>
        <v/>
      </c>
      <c r="BM27" s="346" t="str">
        <f>フラグ管理用!AO27</f>
        <v/>
      </c>
    </row>
    <row r="28" spans="1:65" ht="138">
      <c r="A28" s="17">
        <v>7</v>
      </c>
      <c r="B28" s="34" t="s">
        <v>3922</v>
      </c>
      <c r="C28" s="44" t="s">
        <v>220</v>
      </c>
      <c r="D28" s="44" t="s">
        <v>5117</v>
      </c>
      <c r="E28" s="55" t="s">
        <v>2427</v>
      </c>
      <c r="F28" s="67" t="str">
        <f>IF(C28="補",VLOOKUP(E28,'事業名一覧 '!$A$3:$C$55,3,FALSE),"")</f>
        <v/>
      </c>
      <c r="G28" s="81" t="s">
        <v>4712</v>
      </c>
      <c r="H28" s="81" t="s">
        <v>7448</v>
      </c>
      <c r="I28" s="81" t="s">
        <v>7370</v>
      </c>
      <c r="J28" s="81" t="s">
        <v>7448</v>
      </c>
      <c r="K28" s="81" t="s">
        <v>5117</v>
      </c>
      <c r="L28" s="55"/>
      <c r="M28" s="130">
        <f t="shared" si="1"/>
        <v>300</v>
      </c>
      <c r="N28" s="130">
        <f t="shared" si="2"/>
        <v>300</v>
      </c>
      <c r="O28" s="146">
        <v>300</v>
      </c>
      <c r="P28" s="146"/>
      <c r="Q28" s="146"/>
      <c r="R28" s="146"/>
      <c r="S28" s="146"/>
      <c r="T28" s="146"/>
      <c r="U28" s="55" t="s">
        <v>7556</v>
      </c>
      <c r="V28" s="81" t="s">
        <v>5117</v>
      </c>
      <c r="W28" s="81" t="s">
        <v>5117</v>
      </c>
      <c r="X28" s="81" t="s">
        <v>5117</v>
      </c>
      <c r="Y28" s="44" t="s">
        <v>5117</v>
      </c>
      <c r="Z28" s="44" t="s">
        <v>628</v>
      </c>
      <c r="AA28" s="44" t="s">
        <v>2432</v>
      </c>
      <c r="AB28" s="214" t="s">
        <v>6994</v>
      </c>
      <c r="AC28" s="214" t="s">
        <v>2310</v>
      </c>
      <c r="AD28" s="55"/>
      <c r="AE28" s="55"/>
      <c r="AF28" s="233"/>
      <c r="AG28" s="251" t="s">
        <v>5056</v>
      </c>
      <c r="AH28" s="272"/>
      <c r="AI28" s="284"/>
      <c r="AJ28" s="296" t="str">
        <f t="shared" si="3"/>
        <v/>
      </c>
      <c r="AK28" s="304" t="str">
        <f>IF(C28="","",IF(AND(フラグ管理用!B28=2,O28&gt;0),"error",IF(AND(フラグ管理用!B28=1,SUM(P28:R28)&gt;0),"error","")))</f>
        <v/>
      </c>
      <c r="AL28" s="312" t="str">
        <f t="shared" si="4"/>
        <v/>
      </c>
      <c r="AM28" s="320" t="str">
        <f t="shared" si="5"/>
        <v/>
      </c>
      <c r="AN28" s="331" t="str">
        <f>IF(C28="","",IF(フラグ管理用!AP28=1,"",IF(AND(フラグ管理用!C28=1,フラグ管理用!G28=1),"",IF(AND(フラグ管理用!C28=2,フラグ管理用!D28=1,フラグ管理用!G28=1),"",IF(AND(フラグ管理用!C28=2,フラグ管理用!D28=2),"","error")))))</f>
        <v/>
      </c>
      <c r="AO28" s="335" t="str">
        <f t="shared" si="6"/>
        <v/>
      </c>
      <c r="AP28" s="335" t="str">
        <f t="shared" si="7"/>
        <v/>
      </c>
      <c r="AQ28" s="335" t="str">
        <f>IF(C28="","",IF(AND(フラグ管理用!B28=1,フラグ管理用!I28&gt;0),"",IF(AND(フラグ管理用!B28=2,フラグ管理用!I28&gt;14),"","error")))</f>
        <v/>
      </c>
      <c r="AR28" s="335" t="str">
        <f>IF(C28="","",IF(PRODUCT(フラグ管理用!H28:J28)=0,"error",""))</f>
        <v/>
      </c>
      <c r="AS28" s="335" t="str">
        <f t="shared" si="8"/>
        <v/>
      </c>
      <c r="AT28" s="335" t="str">
        <f>IF(C28="","",IF(AND(フラグ管理用!G28=1,フラグ管理用!K28=1),"",IF(AND(フラグ管理用!G28=2,フラグ管理用!K28&gt;1),"","error")))</f>
        <v/>
      </c>
      <c r="AU28" s="335" t="str">
        <f>IF(C28="","",IF(AND(フラグ管理用!K28=10,ISBLANK(L28)=FALSE),"",IF(AND(フラグ管理用!K28&lt;10,ISBLANK(L28)=TRUE),"","error")))</f>
        <v/>
      </c>
      <c r="AV28" s="331" t="str">
        <f t="shared" si="9"/>
        <v/>
      </c>
      <c r="AW28" s="331" t="str">
        <f t="shared" si="10"/>
        <v/>
      </c>
      <c r="AX28" s="331" t="str">
        <f>IF(C28="","",IF(AND(フラグ管理用!D28=2,フラグ管理用!G28=1),IF(Q28&lt;&gt;0,"error",""),""))</f>
        <v/>
      </c>
      <c r="AY28" s="331" t="str">
        <f>IF(C28="","",IF(フラグ管理用!G28=2,IF(OR(O28&lt;&gt;0,P28&lt;&gt;0,R28&lt;&gt;0),"error",""),""))</f>
        <v/>
      </c>
      <c r="AZ28" s="331" t="str">
        <f t="shared" si="11"/>
        <v/>
      </c>
      <c r="BA28" s="331" t="str">
        <f t="shared" si="12"/>
        <v/>
      </c>
      <c r="BB28" s="331" t="str">
        <f t="shared" si="13"/>
        <v/>
      </c>
      <c r="BC28" s="331" t="str">
        <f>IF(C28="","",IF(フラグ管理用!Y28=2,IF(AND(フラグ管理用!C28=2,フラグ管理用!V28=1),"","error"),""))</f>
        <v/>
      </c>
      <c r="BD28" s="331" t="str">
        <f t="shared" si="14"/>
        <v/>
      </c>
      <c r="BE28" s="331" t="str">
        <f>IF(C28="","",IF(フラグ管理用!Z28=30,"error",IF(AND(フラグ管理用!AI28="事業始期_通常",フラグ管理用!Z28&lt;18),"error",IF(AND(フラグ管理用!AI28="事業始期_補助",フラグ管理用!Z28&lt;15),"error",""))))</f>
        <v/>
      </c>
      <c r="BF28" s="331" t="str">
        <f t="shared" si="15"/>
        <v/>
      </c>
      <c r="BG28" s="331" t="str">
        <f>IF(C28="","",IF(AND(フラグ管理用!AJ28="事業終期_通常",OR(フラグ管理用!AA28&lt;18,フラグ管理用!AA28&gt;29)),"error",IF(AND(フラグ管理用!AJ28="事業終期_R3基金・R4",フラグ管理用!AA28&lt;18),"error","")))</f>
        <v/>
      </c>
      <c r="BH28" s="331" t="str">
        <f>IF(C28="","",IF(VLOOKUP(Z28,―!$X$2:$Y$31,2,FALSE)&lt;=VLOOKUP(AA28,―!$X$2:$Y$31,2,FALSE),"","error"))</f>
        <v/>
      </c>
      <c r="BI28" s="331" t="str">
        <f t="shared" si="16"/>
        <v/>
      </c>
      <c r="BJ28" s="331" t="str">
        <f t="shared" si="17"/>
        <v/>
      </c>
      <c r="BK28" s="331" t="str">
        <f t="shared" si="18"/>
        <v/>
      </c>
      <c r="BL28" s="331" t="str">
        <f>IF(C28="","",IF(AND(フラグ管理用!AK28="予算区分_地単_通常",フラグ管理用!AF28&gt;4),"error",IF(AND(フラグ管理用!AK28="予算区分_地単_協力金等",フラグ管理用!AF28&gt;9),"error",IF(AND(フラグ管理用!AK28="予算区分_補助",フラグ管理用!AF28&lt;9),"error",""))))</f>
        <v/>
      </c>
      <c r="BM28" s="346" t="str">
        <f>フラグ管理用!AO28</f>
        <v/>
      </c>
    </row>
    <row r="29" spans="1:65" ht="138">
      <c r="A29" s="17">
        <v>8</v>
      </c>
      <c r="B29" s="34" t="s">
        <v>3922</v>
      </c>
      <c r="C29" s="44" t="s">
        <v>220</v>
      </c>
      <c r="D29" s="44" t="s">
        <v>5117</v>
      </c>
      <c r="E29" s="55" t="s">
        <v>7537</v>
      </c>
      <c r="F29" s="67" t="str">
        <f>IF(C29="補",VLOOKUP(E29,'事業名一覧 '!$A$3:$C$55,3,FALSE),"")</f>
        <v/>
      </c>
      <c r="G29" s="81" t="s">
        <v>4712</v>
      </c>
      <c r="H29" s="81" t="s">
        <v>7448</v>
      </c>
      <c r="I29" s="81" t="s">
        <v>7547</v>
      </c>
      <c r="J29" s="81" t="s">
        <v>7448</v>
      </c>
      <c r="K29" s="81" t="s">
        <v>5117</v>
      </c>
      <c r="L29" s="55"/>
      <c r="M29" s="130">
        <f t="shared" si="1"/>
        <v>150</v>
      </c>
      <c r="N29" s="130">
        <f t="shared" si="2"/>
        <v>150</v>
      </c>
      <c r="O29" s="146">
        <v>150</v>
      </c>
      <c r="P29" s="146"/>
      <c r="Q29" s="146"/>
      <c r="R29" s="146"/>
      <c r="S29" s="146"/>
      <c r="T29" s="146"/>
      <c r="U29" s="55" t="s">
        <v>3724</v>
      </c>
      <c r="V29" s="81" t="s">
        <v>5117</v>
      </c>
      <c r="W29" s="81" t="s">
        <v>5117</v>
      </c>
      <c r="X29" s="81" t="s">
        <v>5117</v>
      </c>
      <c r="Y29" s="44" t="s">
        <v>5117</v>
      </c>
      <c r="Z29" s="44" t="s">
        <v>628</v>
      </c>
      <c r="AA29" s="44" t="s">
        <v>2432</v>
      </c>
      <c r="AB29" s="214" t="s">
        <v>6994</v>
      </c>
      <c r="AC29" s="214" t="s">
        <v>2310</v>
      </c>
      <c r="AD29" s="55"/>
      <c r="AE29" s="55"/>
      <c r="AF29" s="233"/>
      <c r="AG29" s="251" t="s">
        <v>5056</v>
      </c>
      <c r="AH29" s="272"/>
      <c r="AI29" s="284"/>
      <c r="AJ29" s="296" t="str">
        <f t="shared" si="3"/>
        <v/>
      </c>
      <c r="AK29" s="304" t="str">
        <f>IF(C29="","",IF(AND(フラグ管理用!B29=2,O29&gt;0),"error",IF(AND(フラグ管理用!B29=1,SUM(P29:R29)&gt;0),"error","")))</f>
        <v/>
      </c>
      <c r="AL29" s="312" t="str">
        <f t="shared" si="4"/>
        <v/>
      </c>
      <c r="AM29" s="320" t="str">
        <f t="shared" si="5"/>
        <v/>
      </c>
      <c r="AN29" s="331" t="str">
        <f>IF(C29="","",IF(フラグ管理用!AP29=1,"",IF(AND(フラグ管理用!C29=1,フラグ管理用!G29=1),"",IF(AND(フラグ管理用!C29=2,フラグ管理用!D29=1,フラグ管理用!G29=1),"",IF(AND(フラグ管理用!C29=2,フラグ管理用!D29=2),"","error")))))</f>
        <v/>
      </c>
      <c r="AO29" s="335" t="str">
        <f t="shared" si="6"/>
        <v/>
      </c>
      <c r="AP29" s="335" t="str">
        <f t="shared" si="7"/>
        <v/>
      </c>
      <c r="AQ29" s="335" t="str">
        <f>IF(C29="","",IF(AND(フラグ管理用!B29=1,フラグ管理用!I29&gt;0),"",IF(AND(フラグ管理用!B29=2,フラグ管理用!I29&gt;14),"","error")))</f>
        <v/>
      </c>
      <c r="AR29" s="335" t="str">
        <f>IF(C29="","",IF(PRODUCT(フラグ管理用!H29:J29)=0,"error",""))</f>
        <v/>
      </c>
      <c r="AS29" s="335" t="str">
        <f t="shared" si="8"/>
        <v/>
      </c>
      <c r="AT29" s="335" t="str">
        <f>IF(C29="","",IF(AND(フラグ管理用!G29=1,フラグ管理用!K29=1),"",IF(AND(フラグ管理用!G29=2,フラグ管理用!K29&gt;1),"","error")))</f>
        <v/>
      </c>
      <c r="AU29" s="335" t="str">
        <f>IF(C29="","",IF(AND(フラグ管理用!K29=10,ISBLANK(L29)=FALSE),"",IF(AND(フラグ管理用!K29&lt;10,ISBLANK(L29)=TRUE),"","error")))</f>
        <v/>
      </c>
      <c r="AV29" s="331" t="str">
        <f t="shared" si="9"/>
        <v/>
      </c>
      <c r="AW29" s="331" t="str">
        <f t="shared" si="10"/>
        <v/>
      </c>
      <c r="AX29" s="331" t="str">
        <f>IF(C29="","",IF(AND(フラグ管理用!D29=2,フラグ管理用!G29=1),IF(Q29&lt;&gt;0,"error",""),""))</f>
        <v/>
      </c>
      <c r="AY29" s="331" t="str">
        <f>IF(C29="","",IF(フラグ管理用!G29=2,IF(OR(O29&lt;&gt;0,P29&lt;&gt;0,R29&lt;&gt;0),"error",""),""))</f>
        <v/>
      </c>
      <c r="AZ29" s="331" t="str">
        <f t="shared" si="11"/>
        <v/>
      </c>
      <c r="BA29" s="331" t="str">
        <f t="shared" si="12"/>
        <v/>
      </c>
      <c r="BB29" s="331" t="str">
        <f t="shared" si="13"/>
        <v/>
      </c>
      <c r="BC29" s="331" t="str">
        <f>IF(C29="","",IF(フラグ管理用!Y29=2,IF(AND(フラグ管理用!C29=2,フラグ管理用!V29=1),"","error"),""))</f>
        <v/>
      </c>
      <c r="BD29" s="331" t="str">
        <f t="shared" si="14"/>
        <v/>
      </c>
      <c r="BE29" s="331" t="str">
        <f>IF(C29="","",IF(フラグ管理用!Z29=30,"error",IF(AND(フラグ管理用!AI29="事業始期_通常",フラグ管理用!Z29&lt;18),"error",IF(AND(フラグ管理用!AI29="事業始期_補助",フラグ管理用!Z29&lt;15),"error",""))))</f>
        <v/>
      </c>
      <c r="BF29" s="331" t="str">
        <f t="shared" si="15"/>
        <v/>
      </c>
      <c r="BG29" s="331" t="str">
        <f>IF(C29="","",IF(AND(フラグ管理用!AJ29="事業終期_通常",OR(フラグ管理用!AA29&lt;18,フラグ管理用!AA29&gt;29)),"error",IF(AND(フラグ管理用!AJ29="事業終期_R3基金・R4",フラグ管理用!AA29&lt;18),"error","")))</f>
        <v/>
      </c>
      <c r="BH29" s="331" t="str">
        <f>IF(C29="","",IF(VLOOKUP(Z29,―!$X$2:$Y$31,2,FALSE)&lt;=VLOOKUP(AA29,―!$X$2:$Y$31,2,FALSE),"","error"))</f>
        <v/>
      </c>
      <c r="BI29" s="331" t="str">
        <f t="shared" si="16"/>
        <v/>
      </c>
      <c r="BJ29" s="331" t="str">
        <f t="shared" si="17"/>
        <v/>
      </c>
      <c r="BK29" s="331" t="str">
        <f t="shared" si="18"/>
        <v/>
      </c>
      <c r="BL29" s="331" t="str">
        <f>IF(C29="","",IF(AND(フラグ管理用!AK29="予算区分_地単_通常",フラグ管理用!AF29&gt;4),"error",IF(AND(フラグ管理用!AK29="予算区分_地単_協力金等",フラグ管理用!AF29&gt;9),"error",IF(AND(フラグ管理用!AK29="予算区分_補助",フラグ管理用!AF29&lt;9),"error",""))))</f>
        <v/>
      </c>
      <c r="BM29" s="346" t="str">
        <f>フラグ管理用!AO29</f>
        <v/>
      </c>
    </row>
    <row r="30" spans="1:65" ht="138">
      <c r="A30" s="17">
        <v>9</v>
      </c>
      <c r="B30" s="34" t="s">
        <v>3922</v>
      </c>
      <c r="C30" s="44" t="s">
        <v>220</v>
      </c>
      <c r="D30" s="44" t="s">
        <v>5117</v>
      </c>
      <c r="E30" s="55" t="s">
        <v>7538</v>
      </c>
      <c r="F30" s="67" t="str">
        <f>IF(C30="補",VLOOKUP(E30,'事業名一覧 '!$A$3:$C$55,3,FALSE),"")</f>
        <v/>
      </c>
      <c r="G30" s="81" t="s">
        <v>4712</v>
      </c>
      <c r="H30" s="81" t="s">
        <v>7448</v>
      </c>
      <c r="I30" s="81" t="s">
        <v>7370</v>
      </c>
      <c r="J30" s="81" t="s">
        <v>7448</v>
      </c>
      <c r="K30" s="81" t="s">
        <v>5117</v>
      </c>
      <c r="L30" s="55"/>
      <c r="M30" s="130">
        <f t="shared" si="1"/>
        <v>440</v>
      </c>
      <c r="N30" s="130">
        <f t="shared" si="2"/>
        <v>440</v>
      </c>
      <c r="O30" s="146">
        <v>440</v>
      </c>
      <c r="P30" s="146"/>
      <c r="Q30" s="146"/>
      <c r="R30" s="146"/>
      <c r="S30" s="146"/>
      <c r="T30" s="146"/>
      <c r="U30" s="55" t="s">
        <v>2233</v>
      </c>
      <c r="V30" s="81" t="s">
        <v>5117</v>
      </c>
      <c r="W30" s="81" t="s">
        <v>5117</v>
      </c>
      <c r="X30" s="81" t="s">
        <v>5117</v>
      </c>
      <c r="Y30" s="44" t="s">
        <v>5117</v>
      </c>
      <c r="Z30" s="44" t="s">
        <v>628</v>
      </c>
      <c r="AA30" s="44" t="s">
        <v>2432</v>
      </c>
      <c r="AB30" s="214" t="s">
        <v>5050</v>
      </c>
      <c r="AC30" s="214" t="s">
        <v>2310</v>
      </c>
      <c r="AD30" s="55"/>
      <c r="AE30" s="55"/>
      <c r="AF30" s="233"/>
      <c r="AG30" s="251" t="s">
        <v>5056</v>
      </c>
      <c r="AH30" s="272"/>
      <c r="AI30" s="284"/>
      <c r="AJ30" s="296" t="str">
        <f t="shared" si="3"/>
        <v/>
      </c>
      <c r="AK30" s="304" t="str">
        <f>IF(C30="","",IF(AND(フラグ管理用!B30=2,O30&gt;0),"error",IF(AND(フラグ管理用!B30=1,SUM(P30:R30)&gt;0),"error","")))</f>
        <v/>
      </c>
      <c r="AL30" s="312" t="str">
        <f t="shared" si="4"/>
        <v/>
      </c>
      <c r="AM30" s="320" t="str">
        <f t="shared" si="5"/>
        <v/>
      </c>
      <c r="AN30" s="331" t="str">
        <f>IF(C30="","",IF(フラグ管理用!AP30=1,"",IF(AND(フラグ管理用!C30=1,フラグ管理用!G30=1),"",IF(AND(フラグ管理用!C30=2,フラグ管理用!D30=1,フラグ管理用!G30=1),"",IF(AND(フラグ管理用!C30=2,フラグ管理用!D30=2),"","error")))))</f>
        <v/>
      </c>
      <c r="AO30" s="335" t="str">
        <f t="shared" si="6"/>
        <v/>
      </c>
      <c r="AP30" s="335" t="str">
        <f t="shared" si="7"/>
        <v/>
      </c>
      <c r="AQ30" s="335" t="str">
        <f>IF(C30="","",IF(AND(フラグ管理用!B30=1,フラグ管理用!I30&gt;0),"",IF(AND(フラグ管理用!B30=2,フラグ管理用!I30&gt;14),"","error")))</f>
        <v/>
      </c>
      <c r="AR30" s="335" t="str">
        <f>IF(C30="","",IF(PRODUCT(フラグ管理用!H30:J30)=0,"error",""))</f>
        <v/>
      </c>
      <c r="AS30" s="335" t="str">
        <f t="shared" si="8"/>
        <v/>
      </c>
      <c r="AT30" s="335" t="str">
        <f>IF(C30="","",IF(AND(フラグ管理用!G30=1,フラグ管理用!K30=1),"",IF(AND(フラグ管理用!G30=2,フラグ管理用!K30&gt;1),"","error")))</f>
        <v/>
      </c>
      <c r="AU30" s="335" t="str">
        <f>IF(C30="","",IF(AND(フラグ管理用!K30=10,ISBLANK(L30)=FALSE),"",IF(AND(フラグ管理用!K30&lt;10,ISBLANK(L30)=TRUE),"","error")))</f>
        <v/>
      </c>
      <c r="AV30" s="331" t="str">
        <f t="shared" si="9"/>
        <v/>
      </c>
      <c r="AW30" s="331" t="str">
        <f t="shared" si="10"/>
        <v/>
      </c>
      <c r="AX30" s="331" t="str">
        <f>IF(C30="","",IF(AND(フラグ管理用!D30=2,フラグ管理用!G30=1),IF(Q30&lt;&gt;0,"error",""),""))</f>
        <v/>
      </c>
      <c r="AY30" s="331" t="str">
        <f>IF(C30="","",IF(フラグ管理用!G30=2,IF(OR(O30&lt;&gt;0,P30&lt;&gt;0,R30&lt;&gt;0),"error",""),""))</f>
        <v/>
      </c>
      <c r="AZ30" s="331" t="str">
        <f t="shared" si="11"/>
        <v/>
      </c>
      <c r="BA30" s="331" t="str">
        <f t="shared" si="12"/>
        <v/>
      </c>
      <c r="BB30" s="331" t="str">
        <f t="shared" si="13"/>
        <v/>
      </c>
      <c r="BC30" s="331" t="str">
        <f>IF(C30="","",IF(フラグ管理用!Y30=2,IF(AND(フラグ管理用!C30=2,フラグ管理用!V30=1),"","error"),""))</f>
        <v/>
      </c>
      <c r="BD30" s="331" t="str">
        <f t="shared" si="14"/>
        <v/>
      </c>
      <c r="BE30" s="331" t="str">
        <f>IF(C30="","",IF(フラグ管理用!Z30=30,"error",IF(AND(フラグ管理用!AI30="事業始期_通常",フラグ管理用!Z30&lt;18),"error",IF(AND(フラグ管理用!AI30="事業始期_補助",フラグ管理用!Z30&lt;15),"error",""))))</f>
        <v/>
      </c>
      <c r="BF30" s="331" t="str">
        <f t="shared" si="15"/>
        <v/>
      </c>
      <c r="BG30" s="331" t="str">
        <f>IF(C30="","",IF(AND(フラグ管理用!AJ30="事業終期_通常",OR(フラグ管理用!AA30&lt;18,フラグ管理用!AA30&gt;29)),"error",IF(AND(フラグ管理用!AJ30="事業終期_R3基金・R4",フラグ管理用!AA30&lt;18),"error","")))</f>
        <v/>
      </c>
      <c r="BH30" s="331" t="str">
        <f>IF(C30="","",IF(VLOOKUP(Z30,―!$X$2:$Y$31,2,FALSE)&lt;=VLOOKUP(AA30,―!$X$2:$Y$31,2,FALSE),"","error"))</f>
        <v/>
      </c>
      <c r="BI30" s="331" t="str">
        <f t="shared" si="16"/>
        <v/>
      </c>
      <c r="BJ30" s="331" t="str">
        <f t="shared" si="17"/>
        <v/>
      </c>
      <c r="BK30" s="331" t="str">
        <f t="shared" si="18"/>
        <v/>
      </c>
      <c r="BL30" s="331" t="str">
        <f>IF(C30="","",IF(AND(フラグ管理用!AK30="予算区分_地単_通常",フラグ管理用!AF30&gt;4),"error",IF(AND(フラグ管理用!AK30="予算区分_地単_協力金等",フラグ管理用!AF30&gt;9),"error",IF(AND(フラグ管理用!AK30="予算区分_補助",フラグ管理用!AF30&lt;9),"error",""))))</f>
        <v/>
      </c>
      <c r="BM30" s="346" t="str">
        <f>フラグ管理用!AO30</f>
        <v/>
      </c>
    </row>
    <row r="31" spans="1:65" ht="155.25">
      <c r="A31" s="17">
        <v>10</v>
      </c>
      <c r="B31" s="34" t="s">
        <v>7520</v>
      </c>
      <c r="C31" s="44" t="s">
        <v>220</v>
      </c>
      <c r="D31" s="44" t="s">
        <v>7448</v>
      </c>
      <c r="E31" s="55" t="s">
        <v>7539</v>
      </c>
      <c r="F31" s="67" t="str">
        <f>IF(C31="補",VLOOKUP(E31,'事業名一覧 '!$A$3:$C$55,3,FALSE),"")</f>
        <v/>
      </c>
      <c r="G31" s="81" t="s">
        <v>4712</v>
      </c>
      <c r="H31" s="81" t="s">
        <v>7448</v>
      </c>
      <c r="I31" s="81" t="s">
        <v>7463</v>
      </c>
      <c r="J31" s="81" t="s">
        <v>7448</v>
      </c>
      <c r="K31" s="81" t="s">
        <v>5117</v>
      </c>
      <c r="L31" s="55"/>
      <c r="M31" s="130">
        <f t="shared" si="1"/>
        <v>10000</v>
      </c>
      <c r="N31" s="130">
        <f t="shared" si="2"/>
        <v>10000</v>
      </c>
      <c r="O31" s="146"/>
      <c r="P31" s="146">
        <v>10000</v>
      </c>
      <c r="Q31" s="146"/>
      <c r="R31" s="146"/>
      <c r="S31" s="146"/>
      <c r="T31" s="146"/>
      <c r="U31" s="55" t="s">
        <v>1174</v>
      </c>
      <c r="V31" s="81" t="s">
        <v>5117</v>
      </c>
      <c r="W31" s="81" t="s">
        <v>5117</v>
      </c>
      <c r="X31" s="81" t="s">
        <v>5117</v>
      </c>
      <c r="Y31" s="44" t="s">
        <v>5117</v>
      </c>
      <c r="Z31" s="44" t="s">
        <v>628</v>
      </c>
      <c r="AA31" s="44" t="s">
        <v>2432</v>
      </c>
      <c r="AB31" s="214" t="s">
        <v>4175</v>
      </c>
      <c r="AC31" s="214" t="s">
        <v>2310</v>
      </c>
      <c r="AD31" s="55"/>
      <c r="AE31" s="55"/>
      <c r="AF31" s="233"/>
      <c r="AG31" s="251" t="s">
        <v>5056</v>
      </c>
      <c r="AH31" s="272"/>
      <c r="AI31" s="284"/>
      <c r="AJ31" s="296" t="str">
        <f t="shared" si="3"/>
        <v/>
      </c>
      <c r="AK31" s="304" t="str">
        <f>IF(C31="","",IF(AND(フラグ管理用!B31=2,O31&gt;0),"error",IF(AND(フラグ管理用!B31=1,SUM(P31:R31)&gt;0),"error","")))</f>
        <v/>
      </c>
      <c r="AL31" s="312" t="str">
        <f t="shared" si="4"/>
        <v/>
      </c>
      <c r="AM31" s="320" t="str">
        <f t="shared" si="5"/>
        <v/>
      </c>
      <c r="AN31" s="331" t="str">
        <f>IF(C31="","",IF(フラグ管理用!AP31=1,"",IF(AND(フラグ管理用!C31=1,フラグ管理用!G31=1),"",IF(AND(フラグ管理用!C31=2,フラグ管理用!D31=1,フラグ管理用!G31=1),"",IF(AND(フラグ管理用!C31=2,フラグ管理用!D31=2),"","error")))))</f>
        <v/>
      </c>
      <c r="AO31" s="335" t="str">
        <f t="shared" si="6"/>
        <v/>
      </c>
      <c r="AP31" s="335" t="str">
        <f t="shared" si="7"/>
        <v/>
      </c>
      <c r="AQ31" s="335" t="str">
        <f>IF(C31="","",IF(AND(フラグ管理用!B31=1,フラグ管理用!I31&gt;0),"",IF(AND(フラグ管理用!B31=2,フラグ管理用!I31&gt;14),"","error")))</f>
        <v/>
      </c>
      <c r="AR31" s="335" t="str">
        <f>IF(C31="","",IF(PRODUCT(フラグ管理用!H31:J31)=0,"error",""))</f>
        <v/>
      </c>
      <c r="AS31" s="335" t="str">
        <f t="shared" si="8"/>
        <v/>
      </c>
      <c r="AT31" s="335" t="str">
        <f>IF(C31="","",IF(AND(フラグ管理用!G31=1,フラグ管理用!K31=1),"",IF(AND(フラグ管理用!G31=2,フラグ管理用!K31&gt;1),"","error")))</f>
        <v/>
      </c>
      <c r="AU31" s="335" t="str">
        <f>IF(C31="","",IF(AND(フラグ管理用!K31=10,ISBLANK(L31)=FALSE),"",IF(AND(フラグ管理用!K31&lt;10,ISBLANK(L31)=TRUE),"","error")))</f>
        <v/>
      </c>
      <c r="AV31" s="331" t="str">
        <f t="shared" si="9"/>
        <v/>
      </c>
      <c r="AW31" s="331" t="str">
        <f t="shared" si="10"/>
        <v/>
      </c>
      <c r="AX31" s="331" t="str">
        <f>IF(C31="","",IF(AND(フラグ管理用!D31=2,フラグ管理用!G31=1),IF(Q31&lt;&gt;0,"error",""),""))</f>
        <v/>
      </c>
      <c r="AY31" s="331" t="str">
        <f>IF(C31="","",IF(フラグ管理用!G31=2,IF(OR(O31&lt;&gt;0,P31&lt;&gt;0,R31&lt;&gt;0),"error",""),""))</f>
        <v/>
      </c>
      <c r="AZ31" s="331" t="str">
        <f t="shared" si="11"/>
        <v/>
      </c>
      <c r="BA31" s="331" t="str">
        <f t="shared" si="12"/>
        <v/>
      </c>
      <c r="BB31" s="331" t="str">
        <f t="shared" si="13"/>
        <v/>
      </c>
      <c r="BC31" s="331" t="str">
        <f>IF(C31="","",IF(フラグ管理用!Y31=2,IF(AND(フラグ管理用!C31=2,フラグ管理用!V31=1),"","error"),""))</f>
        <v/>
      </c>
      <c r="BD31" s="331" t="str">
        <f t="shared" si="14"/>
        <v/>
      </c>
      <c r="BE31" s="331" t="str">
        <f>IF(C31="","",IF(フラグ管理用!Z31=30,"error",IF(AND(フラグ管理用!AI31="事業始期_通常",フラグ管理用!Z31&lt;18),"error",IF(AND(フラグ管理用!AI31="事業始期_補助",フラグ管理用!Z31&lt;15),"error",""))))</f>
        <v/>
      </c>
      <c r="BF31" s="331" t="str">
        <f t="shared" si="15"/>
        <v/>
      </c>
      <c r="BG31" s="331" t="str">
        <f>IF(C31="","",IF(AND(フラグ管理用!AJ31="事業終期_通常",OR(フラグ管理用!AA31&lt;18,フラグ管理用!AA31&gt;29)),"error",IF(AND(フラグ管理用!AJ31="事業終期_R3基金・R4",フラグ管理用!AA31&lt;18),"error","")))</f>
        <v/>
      </c>
      <c r="BH31" s="331" t="str">
        <f>IF(C31="","",IF(VLOOKUP(Z31,―!$X$2:$Y$31,2,FALSE)&lt;=VLOOKUP(AA31,―!$X$2:$Y$31,2,FALSE),"","error"))</f>
        <v/>
      </c>
      <c r="BI31" s="331" t="str">
        <f t="shared" si="16"/>
        <v/>
      </c>
      <c r="BJ31" s="331" t="str">
        <f t="shared" si="17"/>
        <v/>
      </c>
      <c r="BK31" s="331" t="str">
        <f t="shared" si="18"/>
        <v/>
      </c>
      <c r="BL31" s="331" t="str">
        <f>IF(C31="","",IF(AND(フラグ管理用!AK31="予算区分_地単_通常",フラグ管理用!AF31&gt;4),"error",IF(AND(フラグ管理用!AK31="予算区分_地単_協力金等",フラグ管理用!AF31&gt;9),"error",IF(AND(フラグ管理用!AK31="予算区分_補助",フラグ管理用!AF31&lt;9),"error",""))))</f>
        <v/>
      </c>
      <c r="BM31" s="346" t="str">
        <f>フラグ管理用!AO31</f>
        <v/>
      </c>
    </row>
    <row r="32" spans="1:65" ht="189.75">
      <c r="A32" s="17">
        <v>11</v>
      </c>
      <c r="B32" s="34" t="s">
        <v>7520</v>
      </c>
      <c r="C32" s="44" t="s">
        <v>220</v>
      </c>
      <c r="D32" s="44" t="s">
        <v>7448</v>
      </c>
      <c r="E32" s="55" t="s">
        <v>7540</v>
      </c>
      <c r="F32" s="67" t="str">
        <f>IF(C32="補",VLOOKUP(E32,'事業名一覧 '!$A$3:$C$55,3,FALSE),"")</f>
        <v/>
      </c>
      <c r="G32" s="81" t="s">
        <v>4712</v>
      </c>
      <c r="H32" s="81" t="s">
        <v>7448</v>
      </c>
      <c r="I32" s="81" t="s">
        <v>7463</v>
      </c>
      <c r="J32" s="81" t="s">
        <v>7448</v>
      </c>
      <c r="K32" s="81" t="s">
        <v>5117</v>
      </c>
      <c r="L32" s="55"/>
      <c r="M32" s="130">
        <f t="shared" si="1"/>
        <v>4224</v>
      </c>
      <c r="N32" s="130">
        <f t="shared" si="2"/>
        <v>4224</v>
      </c>
      <c r="O32" s="146"/>
      <c r="P32" s="146">
        <v>4224</v>
      </c>
      <c r="Q32" s="146"/>
      <c r="R32" s="146"/>
      <c r="S32" s="146"/>
      <c r="T32" s="146"/>
      <c r="U32" s="55" t="s">
        <v>7557</v>
      </c>
      <c r="V32" s="81" t="s">
        <v>5117</v>
      </c>
      <c r="W32" s="81" t="s">
        <v>5117</v>
      </c>
      <c r="X32" s="81" t="s">
        <v>5117</v>
      </c>
      <c r="Y32" s="44" t="s">
        <v>5117</v>
      </c>
      <c r="Z32" s="44" t="s">
        <v>628</v>
      </c>
      <c r="AA32" s="44" t="s">
        <v>2432</v>
      </c>
      <c r="AB32" s="214" t="s">
        <v>2208</v>
      </c>
      <c r="AC32" s="214" t="s">
        <v>2310</v>
      </c>
      <c r="AD32" s="55"/>
      <c r="AE32" s="55"/>
      <c r="AF32" s="233"/>
      <c r="AG32" s="251" t="s">
        <v>5056</v>
      </c>
      <c r="AH32" s="272"/>
      <c r="AI32" s="284"/>
      <c r="AJ32" s="296" t="str">
        <f t="shared" si="3"/>
        <v/>
      </c>
      <c r="AK32" s="304" t="str">
        <f>IF(C32="","",IF(AND(フラグ管理用!B32=2,O32&gt;0),"error",IF(AND(フラグ管理用!B32=1,SUM(P32:R32)&gt;0),"error","")))</f>
        <v/>
      </c>
      <c r="AL32" s="312" t="str">
        <f t="shared" si="4"/>
        <v/>
      </c>
      <c r="AM32" s="320" t="str">
        <f t="shared" si="5"/>
        <v/>
      </c>
      <c r="AN32" s="331" t="str">
        <f>IF(C32="","",IF(フラグ管理用!AP32=1,"",IF(AND(フラグ管理用!C32=1,フラグ管理用!G32=1),"",IF(AND(フラグ管理用!C32=2,フラグ管理用!D32=1,フラグ管理用!G32=1),"",IF(AND(フラグ管理用!C32=2,フラグ管理用!D32=2),"","error")))))</f>
        <v/>
      </c>
      <c r="AO32" s="335" t="str">
        <f t="shared" si="6"/>
        <v/>
      </c>
      <c r="AP32" s="335" t="str">
        <f t="shared" si="7"/>
        <v/>
      </c>
      <c r="AQ32" s="335" t="str">
        <f>IF(C32="","",IF(AND(フラグ管理用!B32=1,フラグ管理用!I32&gt;0),"",IF(AND(フラグ管理用!B32=2,フラグ管理用!I32&gt;14),"","error")))</f>
        <v/>
      </c>
      <c r="AR32" s="335" t="str">
        <f>IF(C32="","",IF(PRODUCT(フラグ管理用!H32:J32)=0,"error",""))</f>
        <v/>
      </c>
      <c r="AS32" s="335" t="str">
        <f t="shared" si="8"/>
        <v/>
      </c>
      <c r="AT32" s="335" t="str">
        <f>IF(C32="","",IF(AND(フラグ管理用!G32=1,フラグ管理用!K32=1),"",IF(AND(フラグ管理用!G32=2,フラグ管理用!K32&gt;1),"","error")))</f>
        <v/>
      </c>
      <c r="AU32" s="335" t="str">
        <f>IF(C32="","",IF(AND(フラグ管理用!K32=10,ISBLANK(L32)=FALSE),"",IF(AND(フラグ管理用!K32&lt;10,ISBLANK(L32)=TRUE),"","error")))</f>
        <v/>
      </c>
      <c r="AV32" s="331" t="str">
        <f t="shared" si="9"/>
        <v/>
      </c>
      <c r="AW32" s="331" t="str">
        <f t="shared" si="10"/>
        <v/>
      </c>
      <c r="AX32" s="331" t="str">
        <f>IF(C32="","",IF(AND(フラグ管理用!D32=2,フラグ管理用!G32=1),IF(Q32&lt;&gt;0,"error",""),""))</f>
        <v/>
      </c>
      <c r="AY32" s="331" t="str">
        <f>IF(C32="","",IF(フラグ管理用!G32=2,IF(OR(O32&lt;&gt;0,P32&lt;&gt;0,R32&lt;&gt;0),"error",""),""))</f>
        <v/>
      </c>
      <c r="AZ32" s="331" t="str">
        <f t="shared" si="11"/>
        <v/>
      </c>
      <c r="BA32" s="331" t="str">
        <f t="shared" si="12"/>
        <v/>
      </c>
      <c r="BB32" s="331" t="str">
        <f t="shared" si="13"/>
        <v/>
      </c>
      <c r="BC32" s="331" t="str">
        <f>IF(C32="","",IF(フラグ管理用!Y32=2,IF(AND(フラグ管理用!C32=2,フラグ管理用!V32=1),"","error"),""))</f>
        <v/>
      </c>
      <c r="BD32" s="331" t="str">
        <f t="shared" si="14"/>
        <v/>
      </c>
      <c r="BE32" s="331" t="str">
        <f>IF(C32="","",IF(フラグ管理用!Z32=30,"error",IF(AND(フラグ管理用!AI32="事業始期_通常",フラグ管理用!Z32&lt;18),"error",IF(AND(フラグ管理用!AI32="事業始期_補助",フラグ管理用!Z32&lt;15),"error",""))))</f>
        <v/>
      </c>
      <c r="BF32" s="331" t="str">
        <f t="shared" si="15"/>
        <v/>
      </c>
      <c r="BG32" s="331" t="str">
        <f>IF(C32="","",IF(AND(フラグ管理用!AJ32="事業終期_通常",OR(フラグ管理用!AA32&lt;18,フラグ管理用!AA32&gt;29)),"error",IF(AND(フラグ管理用!AJ32="事業終期_R3基金・R4",フラグ管理用!AA32&lt;18),"error","")))</f>
        <v/>
      </c>
      <c r="BH32" s="331" t="str">
        <f>IF(C32="","",IF(VLOOKUP(Z32,―!$X$2:$Y$31,2,FALSE)&lt;=VLOOKUP(AA32,―!$X$2:$Y$31,2,FALSE),"","error"))</f>
        <v/>
      </c>
      <c r="BI32" s="331" t="str">
        <f t="shared" si="16"/>
        <v/>
      </c>
      <c r="BJ32" s="331" t="str">
        <f t="shared" si="17"/>
        <v/>
      </c>
      <c r="BK32" s="331" t="str">
        <f t="shared" si="18"/>
        <v/>
      </c>
      <c r="BL32" s="331" t="str">
        <f>IF(C32="","",IF(AND(フラグ管理用!AK32="予算区分_地単_通常",フラグ管理用!AF32&gt;4),"error",IF(AND(フラグ管理用!AK32="予算区分_地単_協力金等",フラグ管理用!AF32&gt;9),"error",IF(AND(フラグ管理用!AK32="予算区分_補助",フラグ管理用!AF32&lt;9),"error",""))))</f>
        <v/>
      </c>
      <c r="BM32" s="346" t="str">
        <f>フラグ管理用!AO32</f>
        <v/>
      </c>
    </row>
    <row r="33" spans="1:65" ht="310.5">
      <c r="A33" s="17">
        <v>12</v>
      </c>
      <c r="B33" s="34" t="s">
        <v>7520</v>
      </c>
      <c r="C33" s="44" t="s">
        <v>220</v>
      </c>
      <c r="D33" s="44" t="s">
        <v>7448</v>
      </c>
      <c r="E33" s="55" t="s">
        <v>7541</v>
      </c>
      <c r="F33" s="67" t="str">
        <f>IF(C33="補",VLOOKUP(E33,'事業名一覧 '!$A$3:$C$55,3,FALSE),"")</f>
        <v/>
      </c>
      <c r="G33" s="81" t="s">
        <v>4712</v>
      </c>
      <c r="H33" s="81" t="s">
        <v>7448</v>
      </c>
      <c r="I33" s="81" t="s">
        <v>7463</v>
      </c>
      <c r="J33" s="81" t="s">
        <v>7448</v>
      </c>
      <c r="K33" s="81" t="s">
        <v>5117</v>
      </c>
      <c r="L33" s="55"/>
      <c r="M33" s="130">
        <f t="shared" si="1"/>
        <v>2165</v>
      </c>
      <c r="N33" s="130">
        <f t="shared" si="2"/>
        <v>2165</v>
      </c>
      <c r="O33" s="146"/>
      <c r="P33" s="146">
        <v>2165</v>
      </c>
      <c r="Q33" s="146"/>
      <c r="R33" s="146"/>
      <c r="S33" s="146"/>
      <c r="T33" s="146"/>
      <c r="U33" s="55" t="s">
        <v>7558</v>
      </c>
      <c r="V33" s="81" t="s">
        <v>5117</v>
      </c>
      <c r="W33" s="81" t="s">
        <v>5117</v>
      </c>
      <c r="X33" s="81" t="s">
        <v>5117</v>
      </c>
      <c r="Y33" s="44" t="s">
        <v>5117</v>
      </c>
      <c r="Z33" s="44" t="s">
        <v>628</v>
      </c>
      <c r="AA33" s="44" t="s">
        <v>2432</v>
      </c>
      <c r="AB33" s="214" t="s">
        <v>2208</v>
      </c>
      <c r="AC33" s="214" t="s">
        <v>2129</v>
      </c>
      <c r="AD33" s="55"/>
      <c r="AE33" s="55"/>
      <c r="AF33" s="233"/>
      <c r="AG33" s="251" t="s">
        <v>3968</v>
      </c>
      <c r="AH33" s="272"/>
      <c r="AI33" s="284"/>
      <c r="AJ33" s="296" t="str">
        <f t="shared" si="3"/>
        <v/>
      </c>
      <c r="AK33" s="304" t="str">
        <f>IF(C33="","",IF(AND(フラグ管理用!B33=2,O33&gt;0),"error",IF(AND(フラグ管理用!B33=1,SUM(P33:R33)&gt;0),"error","")))</f>
        <v/>
      </c>
      <c r="AL33" s="312" t="str">
        <f t="shared" si="4"/>
        <v/>
      </c>
      <c r="AM33" s="320" t="str">
        <f t="shared" si="5"/>
        <v/>
      </c>
      <c r="AN33" s="331" t="str">
        <f>IF(C33="","",IF(フラグ管理用!AP33=1,"",IF(AND(フラグ管理用!C33=1,フラグ管理用!G33=1),"",IF(AND(フラグ管理用!C33=2,フラグ管理用!D33=1,フラグ管理用!G33=1),"",IF(AND(フラグ管理用!C33=2,フラグ管理用!D33=2),"","error")))))</f>
        <v/>
      </c>
      <c r="AO33" s="335" t="str">
        <f t="shared" si="6"/>
        <v/>
      </c>
      <c r="AP33" s="335" t="str">
        <f t="shared" si="7"/>
        <v/>
      </c>
      <c r="AQ33" s="335" t="str">
        <f>IF(C33="","",IF(AND(フラグ管理用!B33=1,フラグ管理用!I33&gt;0),"",IF(AND(フラグ管理用!B33=2,フラグ管理用!I33&gt;14),"","error")))</f>
        <v/>
      </c>
      <c r="AR33" s="335" t="str">
        <f>IF(C33="","",IF(PRODUCT(フラグ管理用!H33:J33)=0,"error",""))</f>
        <v/>
      </c>
      <c r="AS33" s="335" t="str">
        <f t="shared" si="8"/>
        <v/>
      </c>
      <c r="AT33" s="335" t="str">
        <f>IF(C33="","",IF(AND(フラグ管理用!G33=1,フラグ管理用!K33=1),"",IF(AND(フラグ管理用!G33=2,フラグ管理用!K33&gt;1),"","error")))</f>
        <v/>
      </c>
      <c r="AU33" s="335" t="str">
        <f>IF(C33="","",IF(AND(フラグ管理用!K33=10,ISBLANK(L33)=FALSE),"",IF(AND(フラグ管理用!K33&lt;10,ISBLANK(L33)=TRUE),"","error")))</f>
        <v/>
      </c>
      <c r="AV33" s="331" t="str">
        <f t="shared" si="9"/>
        <v/>
      </c>
      <c r="AW33" s="331" t="str">
        <f t="shared" si="10"/>
        <v/>
      </c>
      <c r="AX33" s="331" t="str">
        <f>IF(C33="","",IF(AND(フラグ管理用!D33=2,フラグ管理用!G33=1),IF(Q33&lt;&gt;0,"error",""),""))</f>
        <v/>
      </c>
      <c r="AY33" s="331" t="str">
        <f>IF(C33="","",IF(フラグ管理用!G33=2,IF(OR(O33&lt;&gt;0,P33&lt;&gt;0,R33&lt;&gt;0),"error",""),""))</f>
        <v/>
      </c>
      <c r="AZ33" s="331" t="str">
        <f t="shared" si="11"/>
        <v/>
      </c>
      <c r="BA33" s="331" t="str">
        <f t="shared" si="12"/>
        <v/>
      </c>
      <c r="BB33" s="331" t="str">
        <f t="shared" si="13"/>
        <v/>
      </c>
      <c r="BC33" s="331" t="str">
        <f>IF(C33="","",IF(フラグ管理用!Y33=2,IF(AND(フラグ管理用!C33=2,フラグ管理用!V33=1),"","error"),""))</f>
        <v/>
      </c>
      <c r="BD33" s="331" t="str">
        <f t="shared" si="14"/>
        <v/>
      </c>
      <c r="BE33" s="331" t="str">
        <f>IF(C33="","",IF(フラグ管理用!Z33=30,"error",IF(AND(フラグ管理用!AI33="事業始期_通常",フラグ管理用!Z33&lt;18),"error",IF(AND(フラグ管理用!AI33="事業始期_補助",フラグ管理用!Z33&lt;15),"error",""))))</f>
        <v/>
      </c>
      <c r="BF33" s="331" t="str">
        <f t="shared" si="15"/>
        <v/>
      </c>
      <c r="BG33" s="331" t="str">
        <f>IF(C33="","",IF(AND(フラグ管理用!AJ33="事業終期_通常",OR(フラグ管理用!AA33&lt;18,フラグ管理用!AA33&gt;29)),"error",IF(AND(フラグ管理用!AJ33="事業終期_R3基金・R4",フラグ管理用!AA33&lt;18),"error","")))</f>
        <v/>
      </c>
      <c r="BH33" s="331" t="str">
        <f>IF(C33="","",IF(VLOOKUP(Z33,―!$X$2:$Y$31,2,FALSE)&lt;=VLOOKUP(AA33,―!$X$2:$Y$31,2,FALSE),"","error"))</f>
        <v/>
      </c>
      <c r="BI33" s="331" t="str">
        <f t="shared" si="16"/>
        <v/>
      </c>
      <c r="BJ33" s="331" t="str">
        <f t="shared" si="17"/>
        <v/>
      </c>
      <c r="BK33" s="331" t="str">
        <f t="shared" si="18"/>
        <v/>
      </c>
      <c r="BL33" s="331" t="str">
        <f>IF(C33="","",IF(AND(フラグ管理用!AK33="予算区分_地単_通常",フラグ管理用!AF33&gt;4),"error",IF(AND(フラグ管理用!AK33="予算区分_地単_協力金等",フラグ管理用!AF33&gt;9),"error",IF(AND(フラグ管理用!AK33="予算区分_補助",フラグ管理用!AF33&lt;9),"error",""))))</f>
        <v/>
      </c>
      <c r="BM33" s="346" t="str">
        <f>フラグ管理用!AO33</f>
        <v/>
      </c>
    </row>
    <row r="34" spans="1:65" s="4" customFormat="1" ht="155.25">
      <c r="A34" s="17">
        <v>13</v>
      </c>
      <c r="B34" s="34" t="s">
        <v>3922</v>
      </c>
      <c r="C34" s="44" t="s">
        <v>220</v>
      </c>
      <c r="D34" s="44" t="s">
        <v>5117</v>
      </c>
      <c r="E34" s="55" t="s">
        <v>7542</v>
      </c>
      <c r="F34" s="67" t="str">
        <f>IF(C34="補",VLOOKUP(E34,'事業名一覧 '!$A$3:$C$55,3,FALSE),"")</f>
        <v/>
      </c>
      <c r="G34" s="81" t="s">
        <v>4712</v>
      </c>
      <c r="H34" s="81" t="s">
        <v>7448</v>
      </c>
      <c r="I34" s="81" t="s">
        <v>7370</v>
      </c>
      <c r="J34" s="81" t="s">
        <v>7448</v>
      </c>
      <c r="K34" s="81" t="s">
        <v>5117</v>
      </c>
      <c r="L34" s="55"/>
      <c r="M34" s="130">
        <f t="shared" si="1"/>
        <v>3349</v>
      </c>
      <c r="N34" s="130">
        <f t="shared" si="2"/>
        <v>3349</v>
      </c>
      <c r="O34" s="146">
        <v>3349</v>
      </c>
      <c r="P34" s="146"/>
      <c r="Q34" s="146"/>
      <c r="R34" s="146"/>
      <c r="S34" s="146"/>
      <c r="T34" s="146"/>
      <c r="U34" s="55" t="s">
        <v>7559</v>
      </c>
      <c r="V34" s="81" t="s">
        <v>5117</v>
      </c>
      <c r="W34" s="81" t="s">
        <v>5117</v>
      </c>
      <c r="X34" s="81" t="s">
        <v>5117</v>
      </c>
      <c r="Y34" s="44" t="s">
        <v>5117</v>
      </c>
      <c r="Z34" s="44" t="s">
        <v>1673</v>
      </c>
      <c r="AA34" s="44" t="s">
        <v>2432</v>
      </c>
      <c r="AB34" s="214" t="s">
        <v>828</v>
      </c>
      <c r="AC34" s="214" t="s">
        <v>2310</v>
      </c>
      <c r="AD34" s="55"/>
      <c r="AE34" s="55"/>
      <c r="AF34" s="233"/>
      <c r="AG34" s="251" t="s">
        <v>3968</v>
      </c>
      <c r="AH34" s="272"/>
      <c r="AI34" s="284"/>
      <c r="AJ34" s="296" t="str">
        <f t="shared" si="3"/>
        <v/>
      </c>
      <c r="AK34" s="304" t="str">
        <f>IF(C34="","",IF(AND(フラグ管理用!B34=2,O34&gt;0),"error",IF(AND(フラグ管理用!B34=1,SUM(P34:R34)&gt;0),"error","")))</f>
        <v/>
      </c>
      <c r="AL34" s="312" t="str">
        <f t="shared" si="4"/>
        <v/>
      </c>
      <c r="AM34" s="320" t="str">
        <f t="shared" si="5"/>
        <v/>
      </c>
      <c r="AN34" s="331" t="str">
        <f>IF(C34="","",IF(フラグ管理用!AP34=1,"",IF(AND(フラグ管理用!C34=1,フラグ管理用!G34=1),"",IF(AND(フラグ管理用!C34=2,フラグ管理用!D34=1,フラグ管理用!G34=1),"",IF(AND(フラグ管理用!C34=2,フラグ管理用!D34=2),"","error")))))</f>
        <v/>
      </c>
      <c r="AO34" s="335" t="str">
        <f t="shared" si="6"/>
        <v/>
      </c>
      <c r="AP34" s="335" t="str">
        <f t="shared" si="7"/>
        <v/>
      </c>
      <c r="AQ34" s="335" t="str">
        <f>IF(C34="","",IF(AND(フラグ管理用!B34=1,フラグ管理用!I34&gt;0),"",IF(AND(フラグ管理用!B34=2,フラグ管理用!I34&gt;14),"","error")))</f>
        <v/>
      </c>
      <c r="AR34" s="335" t="str">
        <f>IF(C34="","",IF(PRODUCT(フラグ管理用!H34:J34)=0,"error",""))</f>
        <v/>
      </c>
      <c r="AS34" s="335" t="str">
        <f t="shared" si="8"/>
        <v/>
      </c>
      <c r="AT34" s="335" t="str">
        <f>IF(C34="","",IF(AND(フラグ管理用!G34=1,フラグ管理用!K34=1),"",IF(AND(フラグ管理用!G34=2,フラグ管理用!K34&gt;1),"","error")))</f>
        <v/>
      </c>
      <c r="AU34" s="335" t="str">
        <f>IF(C34="","",IF(AND(フラグ管理用!K34=10,ISBLANK(L34)=FALSE),"",IF(AND(フラグ管理用!K34&lt;10,ISBLANK(L34)=TRUE),"","error")))</f>
        <v/>
      </c>
      <c r="AV34" s="331" t="str">
        <f t="shared" si="9"/>
        <v/>
      </c>
      <c r="AW34" s="331" t="str">
        <f t="shared" si="10"/>
        <v/>
      </c>
      <c r="AX34" s="331" t="str">
        <f>IF(C34="","",IF(AND(フラグ管理用!D34=2,フラグ管理用!G34=1),IF(Q34&lt;&gt;0,"error",""),""))</f>
        <v/>
      </c>
      <c r="AY34" s="331" t="str">
        <f>IF(C34="","",IF(フラグ管理用!G34=2,IF(OR(O34&lt;&gt;0,P34&lt;&gt;0,R34&lt;&gt;0),"error",""),""))</f>
        <v/>
      </c>
      <c r="AZ34" s="331" t="str">
        <f t="shared" si="11"/>
        <v/>
      </c>
      <c r="BA34" s="331" t="str">
        <f t="shared" si="12"/>
        <v/>
      </c>
      <c r="BB34" s="331" t="str">
        <f t="shared" si="13"/>
        <v/>
      </c>
      <c r="BC34" s="331" t="str">
        <f>IF(C34="","",IF(フラグ管理用!Y34=2,IF(AND(フラグ管理用!C34=2,フラグ管理用!V34=1),"","error"),""))</f>
        <v/>
      </c>
      <c r="BD34" s="331" t="str">
        <f t="shared" si="14"/>
        <v/>
      </c>
      <c r="BE34" s="331" t="str">
        <f>IF(C34="","",IF(フラグ管理用!Z34=30,"error",IF(AND(フラグ管理用!AI34="事業始期_通常",フラグ管理用!Z34&lt;18),"error",IF(AND(フラグ管理用!AI34="事業始期_補助",フラグ管理用!Z34&lt;15),"error",""))))</f>
        <v/>
      </c>
      <c r="BF34" s="331" t="str">
        <f t="shared" si="15"/>
        <v/>
      </c>
      <c r="BG34" s="331" t="str">
        <f>IF(C34="","",IF(AND(フラグ管理用!AJ34="事業終期_通常",OR(フラグ管理用!AA34&lt;18,フラグ管理用!AA34&gt;29)),"error",IF(AND(フラグ管理用!AJ34="事業終期_R3基金・R4",フラグ管理用!AA34&lt;18),"error","")))</f>
        <v/>
      </c>
      <c r="BH34" s="331" t="str">
        <f>IF(C34="","",IF(VLOOKUP(Z34,―!$X$2:$Y$31,2,FALSE)&lt;=VLOOKUP(AA34,―!$X$2:$Y$31,2,FALSE),"","error"))</f>
        <v/>
      </c>
      <c r="BI34" s="331" t="str">
        <f t="shared" si="16"/>
        <v/>
      </c>
      <c r="BJ34" s="331" t="str">
        <f t="shared" si="17"/>
        <v/>
      </c>
      <c r="BK34" s="331" t="str">
        <f t="shared" si="18"/>
        <v/>
      </c>
      <c r="BL34" s="331" t="str">
        <f>IF(C34="","",IF(AND(フラグ管理用!AK34="予算区分_地単_通常",フラグ管理用!AF34&gt;4),"error",IF(AND(フラグ管理用!AK34="予算区分_地単_協力金等",フラグ管理用!AF34&gt;9),"error",IF(AND(フラグ管理用!AK34="予算区分_補助",フラグ管理用!AF34&lt;9),"error",""))))</f>
        <v/>
      </c>
      <c r="BM34" s="346" t="str">
        <f>フラグ管理用!AO34</f>
        <v/>
      </c>
    </row>
    <row r="35" spans="1:65" s="4" customFormat="1" ht="310.5">
      <c r="A35" s="17">
        <v>14</v>
      </c>
      <c r="B35" s="34" t="s">
        <v>7520</v>
      </c>
      <c r="C35" s="44" t="s">
        <v>220</v>
      </c>
      <c r="D35" s="44" t="s">
        <v>7448</v>
      </c>
      <c r="E35" s="55" t="s">
        <v>7543</v>
      </c>
      <c r="F35" s="67" t="str">
        <f>IF(C35="補",VLOOKUP(E35,'事業名一覧 '!$A$3:$C$55,3,FALSE),"")</f>
        <v/>
      </c>
      <c r="G35" s="81" t="s">
        <v>4712</v>
      </c>
      <c r="H35" s="81" t="s">
        <v>7448</v>
      </c>
      <c r="I35" s="81" t="s">
        <v>7463</v>
      </c>
      <c r="J35" s="81" t="s">
        <v>7448</v>
      </c>
      <c r="K35" s="81" t="s">
        <v>5117</v>
      </c>
      <c r="L35" s="55"/>
      <c r="M35" s="130">
        <f t="shared" si="1"/>
        <v>31010</v>
      </c>
      <c r="N35" s="130">
        <f t="shared" si="2"/>
        <v>31010</v>
      </c>
      <c r="O35" s="146"/>
      <c r="P35" s="146">
        <v>31010</v>
      </c>
      <c r="Q35" s="146"/>
      <c r="R35" s="146"/>
      <c r="S35" s="146"/>
      <c r="T35" s="146"/>
      <c r="U35" s="55" t="s">
        <v>2070</v>
      </c>
      <c r="V35" s="81" t="s">
        <v>5117</v>
      </c>
      <c r="W35" s="81" t="s">
        <v>5117</v>
      </c>
      <c r="X35" s="81" t="s">
        <v>5117</v>
      </c>
      <c r="Y35" s="44" t="s">
        <v>5117</v>
      </c>
      <c r="Z35" s="44" t="s">
        <v>7424</v>
      </c>
      <c r="AA35" s="44" t="s">
        <v>2432</v>
      </c>
      <c r="AB35" s="214" t="s">
        <v>7560</v>
      </c>
      <c r="AC35" s="214" t="s">
        <v>2310</v>
      </c>
      <c r="AD35" s="55"/>
      <c r="AE35" s="55"/>
      <c r="AF35" s="233"/>
      <c r="AG35" s="251" t="s">
        <v>3968</v>
      </c>
      <c r="AH35" s="272"/>
      <c r="AI35" s="284"/>
      <c r="AJ35" s="296" t="str">
        <f t="shared" si="3"/>
        <v/>
      </c>
      <c r="AK35" s="304" t="str">
        <f>IF(C35="","",IF(AND(フラグ管理用!B35=2,O35&gt;0),"error",IF(AND(フラグ管理用!B35=1,SUM(P35:R35)&gt;0),"error","")))</f>
        <v/>
      </c>
      <c r="AL35" s="312" t="str">
        <f t="shared" si="4"/>
        <v/>
      </c>
      <c r="AM35" s="320" t="str">
        <f t="shared" si="5"/>
        <v/>
      </c>
      <c r="AN35" s="331" t="str">
        <f>IF(C35="","",IF(フラグ管理用!AP35=1,"",IF(AND(フラグ管理用!C35=1,フラグ管理用!G35=1),"",IF(AND(フラグ管理用!C35=2,フラグ管理用!D35=1,フラグ管理用!G35=1),"",IF(AND(フラグ管理用!C35=2,フラグ管理用!D35=2),"","error")))))</f>
        <v/>
      </c>
      <c r="AO35" s="335" t="str">
        <f t="shared" si="6"/>
        <v/>
      </c>
      <c r="AP35" s="335" t="str">
        <f t="shared" si="7"/>
        <v/>
      </c>
      <c r="AQ35" s="335" t="str">
        <f>IF(C35="","",IF(AND(フラグ管理用!B35=1,フラグ管理用!I35&gt;0),"",IF(AND(フラグ管理用!B35=2,フラグ管理用!I35&gt;14),"","error")))</f>
        <v/>
      </c>
      <c r="AR35" s="335" t="str">
        <f>IF(C35="","",IF(PRODUCT(フラグ管理用!H35:J35)=0,"error",""))</f>
        <v/>
      </c>
      <c r="AS35" s="335" t="str">
        <f t="shared" si="8"/>
        <v/>
      </c>
      <c r="AT35" s="335" t="str">
        <f>IF(C35="","",IF(AND(フラグ管理用!G35=1,フラグ管理用!K35=1),"",IF(AND(フラグ管理用!G35=2,フラグ管理用!K35&gt;1),"","error")))</f>
        <v/>
      </c>
      <c r="AU35" s="335" t="str">
        <f>IF(C35="","",IF(AND(フラグ管理用!K35=10,ISBLANK(L35)=FALSE),"",IF(AND(フラグ管理用!K35&lt;10,ISBLANK(L35)=TRUE),"","error")))</f>
        <v/>
      </c>
      <c r="AV35" s="331" t="str">
        <f t="shared" si="9"/>
        <v/>
      </c>
      <c r="AW35" s="331" t="str">
        <f t="shared" si="10"/>
        <v/>
      </c>
      <c r="AX35" s="331" t="str">
        <f>IF(C35="","",IF(AND(フラグ管理用!D35=2,フラグ管理用!G35=1),IF(Q35&lt;&gt;0,"error",""),""))</f>
        <v/>
      </c>
      <c r="AY35" s="331" t="str">
        <f>IF(C35="","",IF(フラグ管理用!G35=2,IF(OR(O35&lt;&gt;0,P35&lt;&gt;0,R35&lt;&gt;0),"error",""),""))</f>
        <v/>
      </c>
      <c r="AZ35" s="331" t="str">
        <f t="shared" si="11"/>
        <v/>
      </c>
      <c r="BA35" s="331" t="str">
        <f t="shared" si="12"/>
        <v/>
      </c>
      <c r="BB35" s="331" t="str">
        <f t="shared" si="13"/>
        <v/>
      </c>
      <c r="BC35" s="331" t="str">
        <f>IF(C35="","",IF(フラグ管理用!Y35=2,IF(AND(フラグ管理用!C35=2,フラグ管理用!V35=1),"","error"),""))</f>
        <v/>
      </c>
      <c r="BD35" s="331" t="str">
        <f t="shared" si="14"/>
        <v/>
      </c>
      <c r="BE35" s="331" t="str">
        <f>IF(C35="","",IF(フラグ管理用!Z35=30,"error",IF(AND(フラグ管理用!AI35="事業始期_通常",フラグ管理用!Z35&lt;18),"error",IF(AND(フラグ管理用!AI35="事業始期_補助",フラグ管理用!Z35&lt;15),"error",""))))</f>
        <v/>
      </c>
      <c r="BF35" s="331" t="str">
        <f t="shared" si="15"/>
        <v/>
      </c>
      <c r="BG35" s="331" t="str">
        <f>IF(C35="","",IF(AND(フラグ管理用!AJ35="事業終期_通常",OR(フラグ管理用!AA35&lt;18,フラグ管理用!AA35&gt;29)),"error",IF(AND(フラグ管理用!AJ35="事業終期_R3基金・R4",フラグ管理用!AA35&lt;18),"error","")))</f>
        <v/>
      </c>
      <c r="BH35" s="331" t="str">
        <f>IF(C35="","",IF(VLOOKUP(Z35,―!$X$2:$Y$31,2,FALSE)&lt;=VLOOKUP(AA35,―!$X$2:$Y$31,2,FALSE),"","error"))</f>
        <v/>
      </c>
      <c r="BI35" s="331" t="str">
        <f t="shared" si="16"/>
        <v/>
      </c>
      <c r="BJ35" s="331" t="str">
        <f t="shared" si="17"/>
        <v/>
      </c>
      <c r="BK35" s="331" t="str">
        <f t="shared" si="18"/>
        <v/>
      </c>
      <c r="BL35" s="331" t="str">
        <f>IF(C35="","",IF(AND(フラグ管理用!AK35="予算区分_地単_通常",フラグ管理用!AF35&gt;4),"error",IF(AND(フラグ管理用!AK35="予算区分_地単_協力金等",フラグ管理用!AF35&gt;9),"error",IF(AND(フラグ管理用!AK35="予算区分_補助",フラグ管理用!AF35&lt;9),"error",""))))</f>
        <v/>
      </c>
      <c r="BM35" s="346" t="str">
        <f>フラグ管理用!AO35</f>
        <v/>
      </c>
    </row>
    <row r="36" spans="1:65" s="4" customFormat="1" ht="138">
      <c r="A36" s="17">
        <v>15</v>
      </c>
      <c r="B36" s="34" t="s">
        <v>7520</v>
      </c>
      <c r="C36" s="44" t="s">
        <v>220</v>
      </c>
      <c r="D36" s="44" t="s">
        <v>7448</v>
      </c>
      <c r="E36" s="55" t="s">
        <v>6892</v>
      </c>
      <c r="F36" s="67" t="str">
        <f>IF(C36="補",VLOOKUP(E36,'事業名一覧 '!$A$3:$C$55,3,FALSE),"")</f>
        <v/>
      </c>
      <c r="G36" s="81" t="s">
        <v>4712</v>
      </c>
      <c r="H36" s="81" t="s">
        <v>7448</v>
      </c>
      <c r="I36" s="81" t="s">
        <v>7463</v>
      </c>
      <c r="J36" s="81" t="s">
        <v>7448</v>
      </c>
      <c r="K36" s="81" t="s">
        <v>5117</v>
      </c>
      <c r="L36" s="55"/>
      <c r="M36" s="130">
        <f t="shared" si="1"/>
        <v>10000</v>
      </c>
      <c r="N36" s="130">
        <f t="shared" si="2"/>
        <v>10000</v>
      </c>
      <c r="O36" s="146"/>
      <c r="P36" s="146">
        <v>10000</v>
      </c>
      <c r="Q36" s="146"/>
      <c r="R36" s="146"/>
      <c r="S36" s="146"/>
      <c r="T36" s="146"/>
      <c r="U36" s="55" t="s">
        <v>7561</v>
      </c>
      <c r="V36" s="81" t="s">
        <v>5117</v>
      </c>
      <c r="W36" s="81" t="s">
        <v>5117</v>
      </c>
      <c r="X36" s="81" t="s">
        <v>5117</v>
      </c>
      <c r="Y36" s="44" t="s">
        <v>5117</v>
      </c>
      <c r="Z36" s="44" t="s">
        <v>1673</v>
      </c>
      <c r="AA36" s="44" t="s">
        <v>6489</v>
      </c>
      <c r="AB36" s="214" t="s">
        <v>7562</v>
      </c>
      <c r="AC36" s="214" t="s">
        <v>2310</v>
      </c>
      <c r="AD36" s="55"/>
      <c r="AE36" s="55"/>
      <c r="AF36" s="233" t="s">
        <v>7563</v>
      </c>
      <c r="AG36" s="251" t="s">
        <v>3968</v>
      </c>
      <c r="AH36" s="272"/>
      <c r="AI36" s="284"/>
      <c r="AJ36" s="296" t="str">
        <f t="shared" si="3"/>
        <v/>
      </c>
      <c r="AK36" s="304" t="str">
        <f>IF(C36="","",IF(AND(フラグ管理用!B36=2,O36&gt;0),"error",IF(AND(フラグ管理用!B36=1,SUM(P36:R36)&gt;0),"error","")))</f>
        <v/>
      </c>
      <c r="AL36" s="312" t="str">
        <f t="shared" si="4"/>
        <v/>
      </c>
      <c r="AM36" s="320" t="str">
        <f t="shared" si="5"/>
        <v/>
      </c>
      <c r="AN36" s="331" t="str">
        <f>IF(C36="","",IF(フラグ管理用!AP36=1,"",IF(AND(フラグ管理用!C36=1,フラグ管理用!G36=1),"",IF(AND(フラグ管理用!C36=2,フラグ管理用!D36=1,フラグ管理用!G36=1),"",IF(AND(フラグ管理用!C36=2,フラグ管理用!D36=2),"","error")))))</f>
        <v/>
      </c>
      <c r="AO36" s="335" t="str">
        <f t="shared" si="6"/>
        <v/>
      </c>
      <c r="AP36" s="335" t="str">
        <f t="shared" si="7"/>
        <v/>
      </c>
      <c r="AQ36" s="335" t="str">
        <f>IF(C36="","",IF(AND(フラグ管理用!B36=1,フラグ管理用!I36&gt;0),"",IF(AND(フラグ管理用!B36=2,フラグ管理用!I36&gt;14),"","error")))</f>
        <v/>
      </c>
      <c r="AR36" s="335" t="str">
        <f>IF(C36="","",IF(PRODUCT(フラグ管理用!H36:J36)=0,"error",""))</f>
        <v/>
      </c>
      <c r="AS36" s="335" t="str">
        <f t="shared" si="8"/>
        <v/>
      </c>
      <c r="AT36" s="335" t="str">
        <f>IF(C36="","",IF(AND(フラグ管理用!G36=1,フラグ管理用!K36=1),"",IF(AND(フラグ管理用!G36=2,フラグ管理用!K36&gt;1),"","error")))</f>
        <v/>
      </c>
      <c r="AU36" s="335" t="str">
        <f>IF(C36="","",IF(AND(フラグ管理用!K36=10,ISBLANK(L36)=FALSE),"",IF(AND(フラグ管理用!K36&lt;10,ISBLANK(L36)=TRUE),"","error")))</f>
        <v/>
      </c>
      <c r="AV36" s="331" t="str">
        <f t="shared" si="9"/>
        <v/>
      </c>
      <c r="AW36" s="331" t="str">
        <f t="shared" si="10"/>
        <v/>
      </c>
      <c r="AX36" s="331" t="str">
        <f>IF(C36="","",IF(AND(フラグ管理用!D36=2,フラグ管理用!G36=1),IF(Q36&lt;&gt;0,"error",""),""))</f>
        <v/>
      </c>
      <c r="AY36" s="331" t="str">
        <f>IF(C36="","",IF(フラグ管理用!G36=2,IF(OR(O36&lt;&gt;0,P36&lt;&gt;0,R36&lt;&gt;0),"error",""),""))</f>
        <v/>
      </c>
      <c r="AZ36" s="331" t="str">
        <f t="shared" si="11"/>
        <v/>
      </c>
      <c r="BA36" s="331" t="str">
        <f t="shared" si="12"/>
        <v/>
      </c>
      <c r="BB36" s="331" t="str">
        <f t="shared" si="13"/>
        <v/>
      </c>
      <c r="BC36" s="331" t="str">
        <f>IF(C36="","",IF(フラグ管理用!Y36=2,IF(AND(フラグ管理用!C36=2,フラグ管理用!V36=1),"","error"),""))</f>
        <v/>
      </c>
      <c r="BD36" s="331" t="str">
        <f t="shared" si="14"/>
        <v/>
      </c>
      <c r="BE36" s="331" t="str">
        <f>IF(C36="","",IF(フラグ管理用!Z36=30,"error",IF(AND(フラグ管理用!AI36="事業始期_通常",フラグ管理用!Z36&lt;18),"error",IF(AND(フラグ管理用!AI36="事業始期_補助",フラグ管理用!Z36&lt;15),"error",""))))</f>
        <v/>
      </c>
      <c r="BF36" s="331" t="str">
        <f t="shared" si="15"/>
        <v/>
      </c>
      <c r="BG36" s="331" t="str">
        <f>IF(C36="","",IF(AND(フラグ管理用!AJ36="事業終期_通常",OR(フラグ管理用!AA36&lt;18,フラグ管理用!AA36&gt;29)),"error",IF(AND(フラグ管理用!AJ36="事業終期_R3基金・R4",フラグ管理用!AA36&lt;18),"error","")))</f>
        <v/>
      </c>
      <c r="BH36" s="331" t="str">
        <f>IF(C36="","",IF(VLOOKUP(Z36,―!$X$2:$Y$31,2,FALSE)&lt;=VLOOKUP(AA36,―!$X$2:$Y$31,2,FALSE),"","error"))</f>
        <v/>
      </c>
      <c r="BI36" s="331" t="str">
        <f t="shared" si="16"/>
        <v/>
      </c>
      <c r="BJ36" s="331" t="str">
        <f t="shared" si="17"/>
        <v/>
      </c>
      <c r="BK36" s="331" t="str">
        <f t="shared" si="18"/>
        <v/>
      </c>
      <c r="BL36" s="331" t="str">
        <f>IF(C36="","",IF(AND(フラグ管理用!AK36="予算区分_地単_通常",フラグ管理用!AF36&gt;4),"error",IF(AND(フラグ管理用!AK36="予算区分_地単_協力金等",フラグ管理用!AF36&gt;9),"error",IF(AND(フラグ管理用!AK36="予算区分_補助",フラグ管理用!AF36&lt;9),"error",""))))</f>
        <v/>
      </c>
      <c r="BM36" s="346" t="str">
        <f>フラグ管理用!AO36</f>
        <v/>
      </c>
    </row>
    <row r="37" spans="1:65" s="4" customFormat="1" ht="172.5">
      <c r="A37" s="17">
        <v>16</v>
      </c>
      <c r="B37" s="34" t="s">
        <v>7520</v>
      </c>
      <c r="C37" s="44" t="s">
        <v>220</v>
      </c>
      <c r="D37" s="44" t="s">
        <v>7448</v>
      </c>
      <c r="E37" s="55" t="s">
        <v>3078</v>
      </c>
      <c r="F37" s="67" t="str">
        <f>IF(C37="補",VLOOKUP(E37,'事業名一覧 '!$A$3:$C$55,3,FALSE),"")</f>
        <v/>
      </c>
      <c r="G37" s="81" t="s">
        <v>4712</v>
      </c>
      <c r="H37" s="81" t="s">
        <v>7448</v>
      </c>
      <c r="I37" s="81" t="s">
        <v>7548</v>
      </c>
      <c r="J37" s="81" t="s">
        <v>7448</v>
      </c>
      <c r="K37" s="81" t="s">
        <v>5117</v>
      </c>
      <c r="L37" s="55"/>
      <c r="M37" s="130">
        <f t="shared" si="1"/>
        <v>336</v>
      </c>
      <c r="N37" s="130">
        <f t="shared" si="2"/>
        <v>336</v>
      </c>
      <c r="O37" s="146"/>
      <c r="P37" s="146">
        <v>336</v>
      </c>
      <c r="Q37" s="146"/>
      <c r="R37" s="146"/>
      <c r="S37" s="146"/>
      <c r="T37" s="146"/>
      <c r="U37" s="55" t="s">
        <v>7564</v>
      </c>
      <c r="V37" s="81" t="s">
        <v>5117</v>
      </c>
      <c r="W37" s="81" t="s">
        <v>7448</v>
      </c>
      <c r="X37" s="81" t="s">
        <v>5117</v>
      </c>
      <c r="Y37" s="44" t="s">
        <v>5117</v>
      </c>
      <c r="Z37" s="44" t="s">
        <v>628</v>
      </c>
      <c r="AA37" s="44" t="s">
        <v>2432</v>
      </c>
      <c r="AB37" s="214" t="s">
        <v>7565</v>
      </c>
      <c r="AC37" s="214" t="s">
        <v>2310</v>
      </c>
      <c r="AD37" s="55"/>
      <c r="AE37" s="55"/>
      <c r="AF37" s="233"/>
      <c r="AG37" s="251" t="s">
        <v>3968</v>
      </c>
      <c r="AH37" s="272"/>
      <c r="AI37" s="284"/>
      <c r="AJ37" s="296" t="str">
        <f t="shared" si="3"/>
        <v/>
      </c>
      <c r="AK37" s="304" t="str">
        <f>IF(C37="","",IF(AND(フラグ管理用!B37=2,O37&gt;0),"error",IF(AND(フラグ管理用!B37=1,SUM(P37:R37)&gt;0),"error","")))</f>
        <v/>
      </c>
      <c r="AL37" s="312" t="str">
        <f t="shared" si="4"/>
        <v/>
      </c>
      <c r="AM37" s="320" t="str">
        <f t="shared" si="5"/>
        <v/>
      </c>
      <c r="AN37" s="331" t="str">
        <f>IF(C37="","",IF(フラグ管理用!AP37=1,"",IF(AND(フラグ管理用!C37=1,フラグ管理用!G37=1),"",IF(AND(フラグ管理用!C37=2,フラグ管理用!D37=1,フラグ管理用!G37=1),"",IF(AND(フラグ管理用!C37=2,フラグ管理用!D37=2),"","error")))))</f>
        <v/>
      </c>
      <c r="AO37" s="335" t="str">
        <f t="shared" si="6"/>
        <v/>
      </c>
      <c r="AP37" s="335" t="str">
        <f t="shared" si="7"/>
        <v/>
      </c>
      <c r="AQ37" s="335" t="str">
        <f>IF(C37="","",IF(AND(フラグ管理用!B37=1,フラグ管理用!I37&gt;0),"",IF(AND(フラグ管理用!B37=2,フラグ管理用!I37&gt;14),"","error")))</f>
        <v/>
      </c>
      <c r="AR37" s="335" t="str">
        <f>IF(C37="","",IF(PRODUCT(フラグ管理用!H37:J37)=0,"error",""))</f>
        <v/>
      </c>
      <c r="AS37" s="335" t="str">
        <f t="shared" si="8"/>
        <v/>
      </c>
      <c r="AT37" s="335" t="str">
        <f>IF(C37="","",IF(AND(フラグ管理用!G37=1,フラグ管理用!K37=1),"",IF(AND(フラグ管理用!G37=2,フラグ管理用!K37&gt;1),"","error")))</f>
        <v/>
      </c>
      <c r="AU37" s="335" t="str">
        <f>IF(C37="","",IF(AND(フラグ管理用!K37=10,ISBLANK(L37)=FALSE),"",IF(AND(フラグ管理用!K37&lt;10,ISBLANK(L37)=TRUE),"","error")))</f>
        <v/>
      </c>
      <c r="AV37" s="331" t="str">
        <f t="shared" si="9"/>
        <v/>
      </c>
      <c r="AW37" s="331" t="str">
        <f t="shared" si="10"/>
        <v/>
      </c>
      <c r="AX37" s="331" t="str">
        <f>IF(C37="","",IF(AND(フラグ管理用!D37=2,フラグ管理用!G37=1),IF(Q37&lt;&gt;0,"error",""),""))</f>
        <v/>
      </c>
      <c r="AY37" s="331" t="str">
        <f>IF(C37="","",IF(フラグ管理用!G37=2,IF(OR(O37&lt;&gt;0,P37&lt;&gt;0,R37&lt;&gt;0),"error",""),""))</f>
        <v/>
      </c>
      <c r="AZ37" s="331" t="str">
        <f t="shared" si="11"/>
        <v/>
      </c>
      <c r="BA37" s="331" t="str">
        <f t="shared" si="12"/>
        <v/>
      </c>
      <c r="BB37" s="331" t="str">
        <f t="shared" si="13"/>
        <v/>
      </c>
      <c r="BC37" s="331" t="str">
        <f>IF(C37="","",IF(フラグ管理用!Y37=2,IF(AND(フラグ管理用!C37=2,フラグ管理用!V37=1),"","error"),""))</f>
        <v/>
      </c>
      <c r="BD37" s="331" t="str">
        <f t="shared" si="14"/>
        <v/>
      </c>
      <c r="BE37" s="331" t="str">
        <f>IF(C37="","",IF(フラグ管理用!Z37=30,"error",IF(AND(フラグ管理用!AI37="事業始期_通常",フラグ管理用!Z37&lt;18),"error",IF(AND(フラグ管理用!AI37="事業始期_補助",フラグ管理用!Z37&lt;15),"error",""))))</f>
        <v/>
      </c>
      <c r="BF37" s="331" t="str">
        <f t="shared" si="15"/>
        <v/>
      </c>
      <c r="BG37" s="331" t="str">
        <f>IF(C37="","",IF(AND(フラグ管理用!AJ37="事業終期_通常",OR(フラグ管理用!AA37&lt;18,フラグ管理用!AA37&gt;29)),"error",IF(AND(フラグ管理用!AJ37="事業終期_R3基金・R4",フラグ管理用!AA37&lt;18),"error","")))</f>
        <v/>
      </c>
      <c r="BH37" s="331" t="str">
        <f>IF(C37="","",IF(VLOOKUP(Z37,―!$X$2:$Y$31,2,FALSE)&lt;=VLOOKUP(AA37,―!$X$2:$Y$31,2,FALSE),"","error"))</f>
        <v/>
      </c>
      <c r="BI37" s="331" t="str">
        <f t="shared" si="16"/>
        <v/>
      </c>
      <c r="BJ37" s="331" t="str">
        <f t="shared" si="17"/>
        <v/>
      </c>
      <c r="BK37" s="331" t="str">
        <f t="shared" si="18"/>
        <v/>
      </c>
      <c r="BL37" s="331" t="str">
        <f>IF(C37="","",IF(AND(フラグ管理用!AK37="予算区分_地単_通常",フラグ管理用!AF37&gt;4),"error",IF(AND(フラグ管理用!AK37="予算区分_地単_協力金等",フラグ管理用!AF37&gt;9),"error",IF(AND(フラグ管理用!AK37="予算区分_補助",フラグ管理用!AF37&lt;9),"error",""))))</f>
        <v/>
      </c>
      <c r="BM37" s="346" t="str">
        <f>フラグ管理用!AO37</f>
        <v/>
      </c>
    </row>
    <row r="38" spans="1:65" s="4" customFormat="1" ht="155.25">
      <c r="A38" s="17">
        <v>17</v>
      </c>
      <c r="B38" s="34" t="s">
        <v>7520</v>
      </c>
      <c r="C38" s="44" t="s">
        <v>220</v>
      </c>
      <c r="D38" s="44" t="s">
        <v>7448</v>
      </c>
      <c r="E38" s="55" t="s">
        <v>7544</v>
      </c>
      <c r="F38" s="67" t="str">
        <f>IF(C38="補",VLOOKUP(E38,'事業名一覧 '!$A$3:$C$55,3,FALSE),"")</f>
        <v/>
      </c>
      <c r="G38" s="81" t="s">
        <v>4712</v>
      </c>
      <c r="H38" s="81" t="s">
        <v>7448</v>
      </c>
      <c r="I38" s="81" t="s">
        <v>7548</v>
      </c>
      <c r="J38" s="81" t="s">
        <v>7448</v>
      </c>
      <c r="K38" s="81" t="s">
        <v>5117</v>
      </c>
      <c r="L38" s="55"/>
      <c r="M38" s="130">
        <f t="shared" si="1"/>
        <v>153</v>
      </c>
      <c r="N38" s="130">
        <f t="shared" si="2"/>
        <v>153</v>
      </c>
      <c r="O38" s="146"/>
      <c r="P38" s="146">
        <v>153</v>
      </c>
      <c r="Q38" s="146"/>
      <c r="R38" s="146"/>
      <c r="S38" s="146"/>
      <c r="T38" s="146"/>
      <c r="U38" s="55" t="s">
        <v>5265</v>
      </c>
      <c r="V38" s="81" t="s">
        <v>5117</v>
      </c>
      <c r="W38" s="81" t="s">
        <v>7448</v>
      </c>
      <c r="X38" s="81" t="s">
        <v>5117</v>
      </c>
      <c r="Y38" s="44" t="s">
        <v>5117</v>
      </c>
      <c r="Z38" s="44" t="s">
        <v>628</v>
      </c>
      <c r="AA38" s="44" t="s">
        <v>2432</v>
      </c>
      <c r="AB38" s="214" t="s">
        <v>7565</v>
      </c>
      <c r="AC38" s="214" t="s">
        <v>2310</v>
      </c>
      <c r="AD38" s="55"/>
      <c r="AE38" s="55"/>
      <c r="AF38" s="233"/>
      <c r="AG38" s="251" t="s">
        <v>3968</v>
      </c>
      <c r="AH38" s="272"/>
      <c r="AI38" s="284"/>
      <c r="AJ38" s="296" t="str">
        <f t="shared" si="3"/>
        <v/>
      </c>
      <c r="AK38" s="304" t="str">
        <f>IF(C38="","",IF(AND(フラグ管理用!B38=2,O38&gt;0),"error",IF(AND(フラグ管理用!B38=1,SUM(P38:R38)&gt;0),"error","")))</f>
        <v/>
      </c>
      <c r="AL38" s="312" t="str">
        <f t="shared" si="4"/>
        <v/>
      </c>
      <c r="AM38" s="320" t="str">
        <f t="shared" si="5"/>
        <v/>
      </c>
      <c r="AN38" s="331" t="str">
        <f>IF(C38="","",IF(フラグ管理用!AP38=1,"",IF(AND(フラグ管理用!C38=1,フラグ管理用!G38=1),"",IF(AND(フラグ管理用!C38=2,フラグ管理用!D38=1,フラグ管理用!G38=1),"",IF(AND(フラグ管理用!C38=2,フラグ管理用!D38=2),"","error")))))</f>
        <v/>
      </c>
      <c r="AO38" s="335" t="str">
        <f t="shared" si="6"/>
        <v/>
      </c>
      <c r="AP38" s="335" t="str">
        <f t="shared" si="7"/>
        <v/>
      </c>
      <c r="AQ38" s="335" t="str">
        <f>IF(C38="","",IF(AND(フラグ管理用!B38=1,フラグ管理用!I38&gt;0),"",IF(AND(フラグ管理用!B38=2,フラグ管理用!I38&gt;14),"","error")))</f>
        <v/>
      </c>
      <c r="AR38" s="335" t="str">
        <f>IF(C38="","",IF(PRODUCT(フラグ管理用!H38:J38)=0,"error",""))</f>
        <v/>
      </c>
      <c r="AS38" s="335" t="str">
        <f t="shared" si="8"/>
        <v/>
      </c>
      <c r="AT38" s="335" t="str">
        <f>IF(C38="","",IF(AND(フラグ管理用!G38=1,フラグ管理用!K38=1),"",IF(AND(フラグ管理用!G38=2,フラグ管理用!K38&gt;1),"","error")))</f>
        <v/>
      </c>
      <c r="AU38" s="335" t="str">
        <f>IF(C38="","",IF(AND(フラグ管理用!K38=10,ISBLANK(L38)=FALSE),"",IF(AND(フラグ管理用!K38&lt;10,ISBLANK(L38)=TRUE),"","error")))</f>
        <v/>
      </c>
      <c r="AV38" s="331" t="str">
        <f t="shared" si="9"/>
        <v/>
      </c>
      <c r="AW38" s="331" t="str">
        <f t="shared" si="10"/>
        <v/>
      </c>
      <c r="AX38" s="331" t="str">
        <f>IF(C38="","",IF(AND(フラグ管理用!D38=2,フラグ管理用!G38=1),IF(Q38&lt;&gt;0,"error",""),""))</f>
        <v/>
      </c>
      <c r="AY38" s="331" t="str">
        <f>IF(C38="","",IF(フラグ管理用!G38=2,IF(OR(O38&lt;&gt;0,P38&lt;&gt;0,R38&lt;&gt;0),"error",""),""))</f>
        <v/>
      </c>
      <c r="AZ38" s="331" t="str">
        <f t="shared" si="11"/>
        <v/>
      </c>
      <c r="BA38" s="331" t="str">
        <f t="shared" si="12"/>
        <v/>
      </c>
      <c r="BB38" s="331" t="str">
        <f t="shared" si="13"/>
        <v/>
      </c>
      <c r="BC38" s="331" t="str">
        <f>IF(C38="","",IF(フラグ管理用!Y38=2,IF(AND(フラグ管理用!C38=2,フラグ管理用!V38=1),"","error"),""))</f>
        <v/>
      </c>
      <c r="BD38" s="331" t="str">
        <f t="shared" si="14"/>
        <v/>
      </c>
      <c r="BE38" s="331" t="str">
        <f>IF(C38="","",IF(フラグ管理用!Z38=30,"error",IF(AND(フラグ管理用!AI38="事業始期_通常",フラグ管理用!Z38&lt;18),"error",IF(AND(フラグ管理用!AI38="事業始期_補助",フラグ管理用!Z38&lt;15),"error",""))))</f>
        <v/>
      </c>
      <c r="BF38" s="331" t="str">
        <f t="shared" si="15"/>
        <v/>
      </c>
      <c r="BG38" s="331" t="str">
        <f>IF(C38="","",IF(AND(フラグ管理用!AJ38="事業終期_通常",OR(フラグ管理用!AA38&lt;18,フラグ管理用!AA38&gt;29)),"error",IF(AND(フラグ管理用!AJ38="事業終期_R3基金・R4",フラグ管理用!AA38&lt;18),"error","")))</f>
        <v/>
      </c>
      <c r="BH38" s="331" t="str">
        <f>IF(C38="","",IF(VLOOKUP(Z38,―!$X$2:$Y$31,2,FALSE)&lt;=VLOOKUP(AA38,―!$X$2:$Y$31,2,FALSE),"","error"))</f>
        <v/>
      </c>
      <c r="BI38" s="331" t="str">
        <f t="shared" si="16"/>
        <v/>
      </c>
      <c r="BJ38" s="331" t="str">
        <f t="shared" si="17"/>
        <v/>
      </c>
      <c r="BK38" s="331" t="str">
        <f t="shared" si="18"/>
        <v/>
      </c>
      <c r="BL38" s="331" t="str">
        <f>IF(C38="","",IF(AND(フラグ管理用!AK38="予算区分_地単_通常",フラグ管理用!AF38&gt;4),"error",IF(AND(フラグ管理用!AK38="予算区分_地単_協力金等",フラグ管理用!AF38&gt;9),"error",IF(AND(フラグ管理用!AK38="予算区分_補助",フラグ管理用!AF38&lt;9),"error",""))))</f>
        <v/>
      </c>
      <c r="BM38" s="346" t="str">
        <f>フラグ管理用!AO38</f>
        <v/>
      </c>
    </row>
    <row r="39" spans="1:65" s="4" customFormat="1" ht="189.75">
      <c r="A39" s="17">
        <v>18</v>
      </c>
      <c r="B39" s="34" t="s">
        <v>7520</v>
      </c>
      <c r="C39" s="44" t="s">
        <v>220</v>
      </c>
      <c r="D39" s="44" t="s">
        <v>7448</v>
      </c>
      <c r="E39" s="55" t="s">
        <v>7545</v>
      </c>
      <c r="F39" s="67" t="str">
        <f>IF(C39="補",VLOOKUP(E39,'事業名一覧 '!$A$3:$C$55,3,FALSE),"")</f>
        <v/>
      </c>
      <c r="G39" s="81" t="s">
        <v>4712</v>
      </c>
      <c r="H39" s="81" t="s">
        <v>7448</v>
      </c>
      <c r="I39" s="81" t="s">
        <v>7548</v>
      </c>
      <c r="J39" s="81" t="s">
        <v>7448</v>
      </c>
      <c r="K39" s="81" t="s">
        <v>5117</v>
      </c>
      <c r="L39" s="55"/>
      <c r="M39" s="130">
        <f t="shared" si="1"/>
        <v>227</v>
      </c>
      <c r="N39" s="130">
        <f t="shared" si="2"/>
        <v>227</v>
      </c>
      <c r="O39" s="146"/>
      <c r="P39" s="146">
        <v>227</v>
      </c>
      <c r="Q39" s="146"/>
      <c r="R39" s="146"/>
      <c r="S39" s="146"/>
      <c r="T39" s="146"/>
      <c r="U39" s="55" t="s">
        <v>7566</v>
      </c>
      <c r="V39" s="81" t="s">
        <v>5117</v>
      </c>
      <c r="W39" s="81" t="s">
        <v>5117</v>
      </c>
      <c r="X39" s="81" t="s">
        <v>5117</v>
      </c>
      <c r="Y39" s="44" t="s">
        <v>5117</v>
      </c>
      <c r="Z39" s="44" t="s">
        <v>1673</v>
      </c>
      <c r="AA39" s="44" t="s">
        <v>2432</v>
      </c>
      <c r="AB39" s="214" t="s">
        <v>1634</v>
      </c>
      <c r="AC39" s="214" t="s">
        <v>2310</v>
      </c>
      <c r="AD39" s="55"/>
      <c r="AE39" s="55"/>
      <c r="AF39" s="233"/>
      <c r="AG39" s="251" t="s">
        <v>3968</v>
      </c>
      <c r="AH39" s="272"/>
      <c r="AI39" s="284"/>
      <c r="AJ39" s="296" t="str">
        <f t="shared" si="3"/>
        <v/>
      </c>
      <c r="AK39" s="304" t="str">
        <f>IF(C39="","",IF(AND(フラグ管理用!B39=2,O39&gt;0),"error",IF(AND(フラグ管理用!B39=1,SUM(P39:R39)&gt;0),"error","")))</f>
        <v/>
      </c>
      <c r="AL39" s="312" t="str">
        <f t="shared" si="4"/>
        <v/>
      </c>
      <c r="AM39" s="320" t="str">
        <f t="shared" si="5"/>
        <v/>
      </c>
      <c r="AN39" s="331" t="str">
        <f>IF(C39="","",IF(フラグ管理用!AP39=1,"",IF(AND(フラグ管理用!C39=1,フラグ管理用!G39=1),"",IF(AND(フラグ管理用!C39=2,フラグ管理用!D39=1,フラグ管理用!G39=1),"",IF(AND(フラグ管理用!C39=2,フラグ管理用!D39=2),"","error")))))</f>
        <v/>
      </c>
      <c r="AO39" s="335" t="str">
        <f t="shared" si="6"/>
        <v/>
      </c>
      <c r="AP39" s="335" t="str">
        <f t="shared" si="7"/>
        <v/>
      </c>
      <c r="AQ39" s="335" t="str">
        <f>IF(C39="","",IF(AND(フラグ管理用!B39=1,フラグ管理用!I39&gt;0),"",IF(AND(フラグ管理用!B39=2,フラグ管理用!I39&gt;14),"","error")))</f>
        <v/>
      </c>
      <c r="AR39" s="335" t="str">
        <f>IF(C39="","",IF(PRODUCT(フラグ管理用!H39:J39)=0,"error",""))</f>
        <v/>
      </c>
      <c r="AS39" s="335" t="str">
        <f t="shared" si="8"/>
        <v/>
      </c>
      <c r="AT39" s="335" t="str">
        <f>IF(C39="","",IF(AND(フラグ管理用!G39=1,フラグ管理用!K39=1),"",IF(AND(フラグ管理用!G39=2,フラグ管理用!K39&gt;1),"","error")))</f>
        <v/>
      </c>
      <c r="AU39" s="335" t="str">
        <f>IF(C39="","",IF(AND(フラグ管理用!K39=10,ISBLANK(L39)=FALSE),"",IF(AND(フラグ管理用!K39&lt;10,ISBLANK(L39)=TRUE),"","error")))</f>
        <v/>
      </c>
      <c r="AV39" s="331" t="str">
        <f t="shared" si="9"/>
        <v/>
      </c>
      <c r="AW39" s="331" t="str">
        <f t="shared" si="10"/>
        <v/>
      </c>
      <c r="AX39" s="331" t="str">
        <f>IF(C39="","",IF(AND(フラグ管理用!D39=2,フラグ管理用!G39=1),IF(Q39&lt;&gt;0,"error",""),""))</f>
        <v/>
      </c>
      <c r="AY39" s="331" t="str">
        <f>IF(C39="","",IF(フラグ管理用!G39=2,IF(OR(O39&lt;&gt;0,P39&lt;&gt;0,R39&lt;&gt;0),"error",""),""))</f>
        <v/>
      </c>
      <c r="AZ39" s="331" t="str">
        <f t="shared" si="11"/>
        <v/>
      </c>
      <c r="BA39" s="331" t="str">
        <f t="shared" si="12"/>
        <v/>
      </c>
      <c r="BB39" s="331" t="str">
        <f t="shared" si="13"/>
        <v/>
      </c>
      <c r="BC39" s="331" t="str">
        <f>IF(C39="","",IF(フラグ管理用!Y39=2,IF(AND(フラグ管理用!C39=2,フラグ管理用!V39=1),"","error"),""))</f>
        <v/>
      </c>
      <c r="BD39" s="331" t="str">
        <f t="shared" si="14"/>
        <v/>
      </c>
      <c r="BE39" s="331" t="str">
        <f>IF(C39="","",IF(フラグ管理用!Z39=30,"error",IF(AND(フラグ管理用!AI39="事業始期_通常",フラグ管理用!Z39&lt;18),"error",IF(AND(フラグ管理用!AI39="事業始期_補助",フラグ管理用!Z39&lt;15),"error",""))))</f>
        <v/>
      </c>
      <c r="BF39" s="331" t="str">
        <f t="shared" si="15"/>
        <v/>
      </c>
      <c r="BG39" s="331" t="str">
        <f>IF(C39="","",IF(AND(フラグ管理用!AJ39="事業終期_通常",OR(フラグ管理用!AA39&lt;18,フラグ管理用!AA39&gt;29)),"error",IF(AND(フラグ管理用!AJ39="事業終期_R3基金・R4",フラグ管理用!AA39&lt;18),"error","")))</f>
        <v/>
      </c>
      <c r="BH39" s="331" t="str">
        <f>IF(C39="","",IF(VLOOKUP(Z39,―!$X$2:$Y$31,2,FALSE)&lt;=VLOOKUP(AA39,―!$X$2:$Y$31,2,FALSE),"","error"))</f>
        <v/>
      </c>
      <c r="BI39" s="331" t="str">
        <f t="shared" si="16"/>
        <v/>
      </c>
      <c r="BJ39" s="331" t="str">
        <f t="shared" si="17"/>
        <v/>
      </c>
      <c r="BK39" s="331" t="str">
        <f t="shared" si="18"/>
        <v/>
      </c>
      <c r="BL39" s="331" t="str">
        <f>IF(C39="","",IF(AND(フラグ管理用!AK39="予算区分_地単_通常",フラグ管理用!AF39&gt;4),"error",IF(AND(フラグ管理用!AK39="予算区分_地単_協力金等",フラグ管理用!AF39&gt;9),"error",IF(AND(フラグ管理用!AK39="予算区分_補助",フラグ管理用!AF39&lt;9),"error",""))))</f>
        <v/>
      </c>
      <c r="BM39" s="346" t="str">
        <f>フラグ管理用!AO39</f>
        <v/>
      </c>
    </row>
    <row r="40" spans="1:65" s="4" customFormat="1" ht="172.5">
      <c r="A40" s="17">
        <v>19</v>
      </c>
      <c r="B40" s="34" t="s">
        <v>7520</v>
      </c>
      <c r="C40" s="44" t="s">
        <v>220</v>
      </c>
      <c r="D40" s="44" t="s">
        <v>7448</v>
      </c>
      <c r="E40" s="55" t="s">
        <v>7245</v>
      </c>
      <c r="F40" s="67" t="str">
        <f>IF(C40="補",VLOOKUP(E40,'事業名一覧 '!$A$3:$C$55,3,FALSE),"")</f>
        <v/>
      </c>
      <c r="G40" s="81" t="s">
        <v>3629</v>
      </c>
      <c r="H40" s="81" t="s">
        <v>7448</v>
      </c>
      <c r="I40" s="81" t="s">
        <v>7548</v>
      </c>
      <c r="J40" s="81" t="s">
        <v>7448</v>
      </c>
      <c r="K40" s="81" t="s">
        <v>7549</v>
      </c>
      <c r="L40" s="55"/>
      <c r="M40" s="130">
        <f t="shared" si="1"/>
        <v>750</v>
      </c>
      <c r="N40" s="130">
        <f t="shared" si="2"/>
        <v>750</v>
      </c>
      <c r="O40" s="146"/>
      <c r="P40" s="146"/>
      <c r="Q40" s="146">
        <v>750</v>
      </c>
      <c r="R40" s="146"/>
      <c r="S40" s="146"/>
      <c r="T40" s="146"/>
      <c r="U40" s="55" t="s">
        <v>7567</v>
      </c>
      <c r="V40" s="81" t="s">
        <v>5117</v>
      </c>
      <c r="W40" s="81" t="s">
        <v>7448</v>
      </c>
      <c r="X40" s="81" t="s">
        <v>5117</v>
      </c>
      <c r="Y40" s="44" t="s">
        <v>5117</v>
      </c>
      <c r="Z40" s="44" t="s">
        <v>7427</v>
      </c>
      <c r="AA40" s="44" t="s">
        <v>2432</v>
      </c>
      <c r="AB40" s="214" t="s">
        <v>1298</v>
      </c>
      <c r="AC40" s="214" t="s">
        <v>7568</v>
      </c>
      <c r="AD40" s="55"/>
      <c r="AE40" s="55"/>
      <c r="AF40" s="233"/>
      <c r="AG40" s="251" t="s">
        <v>3968</v>
      </c>
      <c r="AH40" s="272"/>
      <c r="AI40" s="284"/>
      <c r="AJ40" s="296" t="str">
        <f t="shared" si="3"/>
        <v/>
      </c>
      <c r="AK40" s="304" t="str">
        <f>IF(C40="","",IF(AND(フラグ管理用!B40=2,O40&gt;0),"error",IF(AND(フラグ管理用!B40=1,SUM(P40:R40)&gt;0),"error","")))</f>
        <v/>
      </c>
      <c r="AL40" s="312" t="str">
        <f t="shared" si="4"/>
        <v/>
      </c>
      <c r="AM40" s="320" t="str">
        <f t="shared" si="5"/>
        <v/>
      </c>
      <c r="AN40" s="331" t="str">
        <f>IF(C40="","",IF(フラグ管理用!AP40=1,"",IF(AND(フラグ管理用!C40=1,フラグ管理用!G40=1),"",IF(AND(フラグ管理用!C40=2,フラグ管理用!D40=1,フラグ管理用!G40=1),"",IF(AND(フラグ管理用!C40=2,フラグ管理用!D40=2),"","error")))))</f>
        <v/>
      </c>
      <c r="AO40" s="335" t="str">
        <f t="shared" si="6"/>
        <v/>
      </c>
      <c r="AP40" s="335" t="str">
        <f t="shared" si="7"/>
        <v/>
      </c>
      <c r="AQ40" s="335" t="str">
        <f>IF(C40="","",IF(AND(フラグ管理用!B40=1,フラグ管理用!I40&gt;0),"",IF(AND(フラグ管理用!B40=2,フラグ管理用!I40&gt;14),"","error")))</f>
        <v/>
      </c>
      <c r="AR40" s="335" t="str">
        <f>IF(C40="","",IF(PRODUCT(フラグ管理用!H40:J40)=0,"error",""))</f>
        <v/>
      </c>
      <c r="AS40" s="335" t="str">
        <f t="shared" si="8"/>
        <v/>
      </c>
      <c r="AT40" s="335" t="str">
        <f>IF(C40="","",IF(AND(フラグ管理用!G40=1,フラグ管理用!K40=1),"",IF(AND(フラグ管理用!G40=2,フラグ管理用!K40&gt;1),"","error")))</f>
        <v/>
      </c>
      <c r="AU40" s="335" t="str">
        <f>IF(C40="","",IF(AND(フラグ管理用!K40=10,ISBLANK(L40)=FALSE),"",IF(AND(フラグ管理用!K40&lt;10,ISBLANK(L40)=TRUE),"","error")))</f>
        <v/>
      </c>
      <c r="AV40" s="331" t="str">
        <f t="shared" si="9"/>
        <v/>
      </c>
      <c r="AW40" s="331" t="str">
        <f t="shared" si="10"/>
        <v/>
      </c>
      <c r="AX40" s="331" t="str">
        <f>IF(C40="","",IF(AND(フラグ管理用!D40=2,フラグ管理用!G40=1),IF(Q40&lt;&gt;0,"error",""),""))</f>
        <v/>
      </c>
      <c r="AY40" s="331" t="str">
        <f>IF(C40="","",IF(フラグ管理用!G40=2,IF(OR(O40&lt;&gt;0,P40&lt;&gt;0,R40&lt;&gt;0),"error",""),""))</f>
        <v/>
      </c>
      <c r="AZ40" s="331" t="str">
        <f t="shared" si="11"/>
        <v/>
      </c>
      <c r="BA40" s="331" t="str">
        <f t="shared" si="12"/>
        <v/>
      </c>
      <c r="BB40" s="331" t="str">
        <f t="shared" si="13"/>
        <v/>
      </c>
      <c r="BC40" s="331" t="str">
        <f>IF(C40="","",IF(フラグ管理用!Y40=2,IF(AND(フラグ管理用!C40=2,フラグ管理用!V40=1),"","error"),""))</f>
        <v/>
      </c>
      <c r="BD40" s="331" t="str">
        <f t="shared" si="14"/>
        <v/>
      </c>
      <c r="BE40" s="331" t="str">
        <f>IF(C40="","",IF(フラグ管理用!Z40=30,"error",IF(AND(フラグ管理用!AI40="事業始期_通常",フラグ管理用!Z40&lt;18),"error",IF(AND(フラグ管理用!AI40="事業始期_補助",フラグ管理用!Z40&lt;15),"error",""))))</f>
        <v/>
      </c>
      <c r="BF40" s="331" t="str">
        <f t="shared" si="15"/>
        <v/>
      </c>
      <c r="BG40" s="331" t="str">
        <f>IF(C40="","",IF(AND(フラグ管理用!AJ40="事業終期_通常",OR(フラグ管理用!AA40&lt;18,フラグ管理用!AA40&gt;29)),"error",IF(AND(フラグ管理用!AJ40="事業終期_R3基金・R4",フラグ管理用!AA40&lt;18),"error","")))</f>
        <v/>
      </c>
      <c r="BH40" s="331" t="str">
        <f>IF(C40="","",IF(VLOOKUP(Z40,―!$X$2:$Y$31,2,FALSE)&lt;=VLOOKUP(AA40,―!$X$2:$Y$31,2,FALSE),"","error"))</f>
        <v/>
      </c>
      <c r="BI40" s="331" t="str">
        <f t="shared" si="16"/>
        <v/>
      </c>
      <c r="BJ40" s="331" t="str">
        <f t="shared" si="17"/>
        <v/>
      </c>
      <c r="BK40" s="331" t="str">
        <f t="shared" si="18"/>
        <v/>
      </c>
      <c r="BL40" s="331" t="str">
        <f>IF(C40="","",IF(AND(フラグ管理用!AK40="予算区分_地単_通常",フラグ管理用!AF40&gt;4),"error",IF(AND(フラグ管理用!AK40="予算区分_地単_協力金等",フラグ管理用!AF40&gt;9),"error",IF(AND(フラグ管理用!AK40="予算区分_補助",フラグ管理用!AF40&lt;9),"error",""))))</f>
        <v/>
      </c>
      <c r="BM40" s="346" t="str">
        <f>フラグ管理用!AO40</f>
        <v/>
      </c>
    </row>
    <row r="41" spans="1:65" s="4" customFormat="1" ht="293.25">
      <c r="A41" s="17">
        <v>20</v>
      </c>
      <c r="B41" s="34" t="s">
        <v>7520</v>
      </c>
      <c r="C41" s="44" t="s">
        <v>220</v>
      </c>
      <c r="D41" s="44" t="s">
        <v>7448</v>
      </c>
      <c r="E41" s="55" t="s">
        <v>5010</v>
      </c>
      <c r="F41" s="67" t="str">
        <f>IF(C41="補",VLOOKUP(E41,'事業名一覧 '!$A$3:$C$55,3,FALSE),"")</f>
        <v/>
      </c>
      <c r="G41" s="81" t="s">
        <v>3629</v>
      </c>
      <c r="H41" s="81" t="s">
        <v>7448</v>
      </c>
      <c r="I41" s="81" t="s">
        <v>6677</v>
      </c>
      <c r="J41" s="81" t="s">
        <v>7448</v>
      </c>
      <c r="K41" s="81" t="s">
        <v>7549</v>
      </c>
      <c r="L41" s="55"/>
      <c r="M41" s="130">
        <f t="shared" si="1"/>
        <v>15700</v>
      </c>
      <c r="N41" s="130">
        <f t="shared" si="2"/>
        <v>15700</v>
      </c>
      <c r="O41" s="146"/>
      <c r="P41" s="146"/>
      <c r="Q41" s="146">
        <v>15700</v>
      </c>
      <c r="R41" s="146"/>
      <c r="S41" s="146"/>
      <c r="T41" s="146"/>
      <c r="U41" s="55" t="s">
        <v>7569</v>
      </c>
      <c r="V41" s="81" t="s">
        <v>5117</v>
      </c>
      <c r="W41" s="81" t="s">
        <v>5117</v>
      </c>
      <c r="X41" s="81" t="s">
        <v>5117</v>
      </c>
      <c r="Y41" s="44" t="s">
        <v>5117</v>
      </c>
      <c r="Z41" s="44" t="s">
        <v>7426</v>
      </c>
      <c r="AA41" s="44" t="s">
        <v>7427</v>
      </c>
      <c r="AB41" s="214" t="s">
        <v>4838</v>
      </c>
      <c r="AC41" s="214" t="s">
        <v>2310</v>
      </c>
      <c r="AD41" s="55"/>
      <c r="AE41" s="55"/>
      <c r="AF41" s="233"/>
      <c r="AG41" s="251" t="s">
        <v>3968</v>
      </c>
      <c r="AH41" s="272"/>
      <c r="AI41" s="284"/>
      <c r="AJ41" s="296" t="str">
        <f t="shared" si="3"/>
        <v/>
      </c>
      <c r="AK41" s="304" t="str">
        <f>IF(C41="","",IF(AND(フラグ管理用!B41=2,O41&gt;0),"error",IF(AND(フラグ管理用!B41=1,SUM(P41:R41)&gt;0),"error","")))</f>
        <v/>
      </c>
      <c r="AL41" s="312" t="str">
        <f t="shared" si="4"/>
        <v/>
      </c>
      <c r="AM41" s="320" t="str">
        <f t="shared" si="5"/>
        <v/>
      </c>
      <c r="AN41" s="331" t="str">
        <f>IF(C41="","",IF(フラグ管理用!AP41=1,"",IF(AND(フラグ管理用!C41=1,フラグ管理用!G41=1),"",IF(AND(フラグ管理用!C41=2,フラグ管理用!D41=1,フラグ管理用!G41=1),"",IF(AND(フラグ管理用!C41=2,フラグ管理用!D41=2),"","error")))))</f>
        <v/>
      </c>
      <c r="AO41" s="335" t="str">
        <f t="shared" si="6"/>
        <v/>
      </c>
      <c r="AP41" s="335" t="str">
        <f t="shared" si="7"/>
        <v/>
      </c>
      <c r="AQ41" s="335" t="str">
        <f>IF(C41="","",IF(AND(フラグ管理用!B41=1,フラグ管理用!I41&gt;0),"",IF(AND(フラグ管理用!B41=2,フラグ管理用!I41&gt;14),"","error")))</f>
        <v/>
      </c>
      <c r="AR41" s="335" t="str">
        <f>IF(C41="","",IF(PRODUCT(フラグ管理用!H41:J41)=0,"error",""))</f>
        <v/>
      </c>
      <c r="AS41" s="335" t="str">
        <f t="shared" si="8"/>
        <v/>
      </c>
      <c r="AT41" s="335" t="str">
        <f>IF(C41="","",IF(AND(フラグ管理用!G41=1,フラグ管理用!K41=1),"",IF(AND(フラグ管理用!G41=2,フラグ管理用!K41&gt;1),"","error")))</f>
        <v/>
      </c>
      <c r="AU41" s="335" t="str">
        <f>IF(C41="","",IF(AND(フラグ管理用!K41=10,ISBLANK(L41)=FALSE),"",IF(AND(フラグ管理用!K41&lt;10,ISBLANK(L41)=TRUE),"","error")))</f>
        <v/>
      </c>
      <c r="AV41" s="331" t="str">
        <f t="shared" si="9"/>
        <v/>
      </c>
      <c r="AW41" s="331" t="str">
        <f t="shared" si="10"/>
        <v/>
      </c>
      <c r="AX41" s="331" t="str">
        <f>IF(C41="","",IF(AND(フラグ管理用!D41=2,フラグ管理用!G41=1),IF(Q41&lt;&gt;0,"error",""),""))</f>
        <v/>
      </c>
      <c r="AY41" s="331" t="str">
        <f>IF(C41="","",IF(フラグ管理用!G41=2,IF(OR(O41&lt;&gt;0,P41&lt;&gt;0,R41&lt;&gt;0),"error",""),""))</f>
        <v/>
      </c>
      <c r="AZ41" s="331" t="str">
        <f t="shared" si="11"/>
        <v/>
      </c>
      <c r="BA41" s="331" t="str">
        <f t="shared" si="12"/>
        <v/>
      </c>
      <c r="BB41" s="331" t="str">
        <f t="shared" si="13"/>
        <v/>
      </c>
      <c r="BC41" s="331" t="str">
        <f>IF(C41="","",IF(フラグ管理用!Y41=2,IF(AND(フラグ管理用!C41=2,フラグ管理用!V41=1),"","error"),""))</f>
        <v/>
      </c>
      <c r="BD41" s="331" t="str">
        <f t="shared" si="14"/>
        <v/>
      </c>
      <c r="BE41" s="331" t="str">
        <f>IF(C41="","",IF(フラグ管理用!Z41=30,"error",IF(AND(フラグ管理用!AI41="事業始期_通常",フラグ管理用!Z41&lt;18),"error",IF(AND(フラグ管理用!AI41="事業始期_補助",フラグ管理用!Z41&lt;15),"error",""))))</f>
        <v/>
      </c>
      <c r="BF41" s="331" t="str">
        <f t="shared" si="15"/>
        <v/>
      </c>
      <c r="BG41" s="331" t="str">
        <f>IF(C41="","",IF(AND(フラグ管理用!AJ41="事業終期_通常",OR(フラグ管理用!AA41&lt;18,フラグ管理用!AA41&gt;29)),"error",IF(AND(フラグ管理用!AJ41="事業終期_R3基金・R4",フラグ管理用!AA41&lt;18),"error","")))</f>
        <v/>
      </c>
      <c r="BH41" s="331" t="str">
        <f>IF(C41="","",IF(VLOOKUP(Z41,―!$X$2:$Y$31,2,FALSE)&lt;=VLOOKUP(AA41,―!$X$2:$Y$31,2,FALSE),"","error"))</f>
        <v/>
      </c>
      <c r="BI41" s="331" t="str">
        <f t="shared" si="16"/>
        <v/>
      </c>
      <c r="BJ41" s="331" t="str">
        <f t="shared" si="17"/>
        <v/>
      </c>
      <c r="BK41" s="331" t="str">
        <f t="shared" si="18"/>
        <v/>
      </c>
      <c r="BL41" s="331" t="str">
        <f>IF(C41="","",IF(AND(フラグ管理用!AK41="予算区分_地単_通常",フラグ管理用!AF41&gt;4),"error",IF(AND(フラグ管理用!AK41="予算区分_地単_協力金等",フラグ管理用!AF41&gt;9),"error",IF(AND(フラグ管理用!AK41="予算区分_補助",フラグ管理用!AF41&lt;9),"error",""))))</f>
        <v/>
      </c>
      <c r="BM41" s="346" t="str">
        <f>フラグ管理用!AO41</f>
        <v/>
      </c>
    </row>
    <row r="42" spans="1:65" s="4" customFormat="1" ht="120.75">
      <c r="A42" s="17">
        <v>21</v>
      </c>
      <c r="B42" s="34" t="s">
        <v>7520</v>
      </c>
      <c r="C42" s="44" t="s">
        <v>220</v>
      </c>
      <c r="D42" s="44" t="s">
        <v>7448</v>
      </c>
      <c r="E42" s="55" t="s">
        <v>6071</v>
      </c>
      <c r="F42" s="67" t="str">
        <f>IF(C42="補",VLOOKUP(E42,'事業名一覧 '!$A$3:$C$55,3,FALSE),"")</f>
        <v/>
      </c>
      <c r="G42" s="81" t="s">
        <v>3629</v>
      </c>
      <c r="H42" s="81" t="s">
        <v>7448</v>
      </c>
      <c r="I42" s="81" t="s">
        <v>6677</v>
      </c>
      <c r="J42" s="81" t="s">
        <v>7448</v>
      </c>
      <c r="K42" s="81" t="s">
        <v>6648</v>
      </c>
      <c r="L42" s="55"/>
      <c r="M42" s="130">
        <f t="shared" si="1"/>
        <v>1005</v>
      </c>
      <c r="N42" s="130">
        <f t="shared" si="2"/>
        <v>1005</v>
      </c>
      <c r="O42" s="146"/>
      <c r="P42" s="146"/>
      <c r="Q42" s="146">
        <v>1005</v>
      </c>
      <c r="R42" s="146"/>
      <c r="S42" s="146"/>
      <c r="T42" s="146"/>
      <c r="U42" s="55" t="s">
        <v>7570</v>
      </c>
      <c r="V42" s="81" t="s">
        <v>5117</v>
      </c>
      <c r="W42" s="81" t="s">
        <v>5117</v>
      </c>
      <c r="X42" s="81" t="s">
        <v>5117</v>
      </c>
      <c r="Y42" s="44" t="s">
        <v>5117</v>
      </c>
      <c r="Z42" s="44" t="s">
        <v>7426</v>
      </c>
      <c r="AA42" s="44" t="s">
        <v>2432</v>
      </c>
      <c r="AB42" s="214" t="s">
        <v>2911</v>
      </c>
      <c r="AC42" s="214" t="s">
        <v>2310</v>
      </c>
      <c r="AD42" s="55"/>
      <c r="AE42" s="55"/>
      <c r="AF42" s="233"/>
      <c r="AG42" s="251" t="s">
        <v>3968</v>
      </c>
      <c r="AH42" s="272"/>
      <c r="AI42" s="284"/>
      <c r="AJ42" s="296" t="str">
        <f t="shared" si="3"/>
        <v/>
      </c>
      <c r="AK42" s="304" t="str">
        <f>IF(C42="","",IF(AND(フラグ管理用!B42=2,O42&gt;0),"error",IF(AND(フラグ管理用!B42=1,SUM(P42:R42)&gt;0),"error","")))</f>
        <v/>
      </c>
      <c r="AL42" s="312" t="str">
        <f t="shared" si="4"/>
        <v/>
      </c>
      <c r="AM42" s="320" t="str">
        <f t="shared" si="5"/>
        <v/>
      </c>
      <c r="AN42" s="331" t="str">
        <f>IF(C42="","",IF(フラグ管理用!AP42=1,"",IF(AND(フラグ管理用!C42=1,フラグ管理用!G42=1),"",IF(AND(フラグ管理用!C42=2,フラグ管理用!D42=1,フラグ管理用!G42=1),"",IF(AND(フラグ管理用!C42=2,フラグ管理用!D42=2),"","error")))))</f>
        <v/>
      </c>
      <c r="AO42" s="335" t="str">
        <f t="shared" si="6"/>
        <v/>
      </c>
      <c r="AP42" s="335" t="str">
        <f t="shared" si="7"/>
        <v/>
      </c>
      <c r="AQ42" s="335" t="str">
        <f>IF(C42="","",IF(AND(フラグ管理用!B42=1,フラグ管理用!I42&gt;0),"",IF(AND(フラグ管理用!B42=2,フラグ管理用!I42&gt;14),"","error")))</f>
        <v/>
      </c>
      <c r="AR42" s="335" t="str">
        <f>IF(C42="","",IF(PRODUCT(フラグ管理用!H42:J42)=0,"error",""))</f>
        <v/>
      </c>
      <c r="AS42" s="335" t="str">
        <f t="shared" si="8"/>
        <v/>
      </c>
      <c r="AT42" s="335" t="str">
        <f>IF(C42="","",IF(AND(フラグ管理用!G42=1,フラグ管理用!K42=1),"",IF(AND(フラグ管理用!G42=2,フラグ管理用!K42&gt;1),"","error")))</f>
        <v/>
      </c>
      <c r="AU42" s="335" t="str">
        <f>IF(C42="","",IF(AND(フラグ管理用!K42=10,ISBLANK(L42)=FALSE),"",IF(AND(フラグ管理用!K42&lt;10,ISBLANK(L42)=TRUE),"","error")))</f>
        <v/>
      </c>
      <c r="AV42" s="331" t="str">
        <f t="shared" si="9"/>
        <v/>
      </c>
      <c r="AW42" s="331" t="str">
        <f t="shared" si="10"/>
        <v/>
      </c>
      <c r="AX42" s="331" t="str">
        <f>IF(C42="","",IF(AND(フラグ管理用!D42=2,フラグ管理用!G42=1),IF(Q42&lt;&gt;0,"error",""),""))</f>
        <v/>
      </c>
      <c r="AY42" s="331" t="str">
        <f>IF(C42="","",IF(フラグ管理用!G42=2,IF(OR(O42&lt;&gt;0,P42&lt;&gt;0,R42&lt;&gt;0),"error",""),""))</f>
        <v/>
      </c>
      <c r="AZ42" s="331" t="str">
        <f t="shared" si="11"/>
        <v/>
      </c>
      <c r="BA42" s="331" t="str">
        <f t="shared" si="12"/>
        <v/>
      </c>
      <c r="BB42" s="331" t="str">
        <f t="shared" si="13"/>
        <v/>
      </c>
      <c r="BC42" s="331" t="str">
        <f>IF(C42="","",IF(フラグ管理用!Y42=2,IF(AND(フラグ管理用!C42=2,フラグ管理用!V42=1),"","error"),""))</f>
        <v/>
      </c>
      <c r="BD42" s="331" t="str">
        <f t="shared" si="14"/>
        <v/>
      </c>
      <c r="BE42" s="331" t="str">
        <f>IF(C42="","",IF(フラグ管理用!Z42=30,"error",IF(AND(フラグ管理用!AI42="事業始期_通常",フラグ管理用!Z42&lt;18),"error",IF(AND(フラグ管理用!AI42="事業始期_補助",フラグ管理用!Z42&lt;15),"error",""))))</f>
        <v/>
      </c>
      <c r="BF42" s="331" t="str">
        <f t="shared" si="15"/>
        <v/>
      </c>
      <c r="BG42" s="331" t="str">
        <f>IF(C42="","",IF(AND(フラグ管理用!AJ42="事業終期_通常",OR(フラグ管理用!AA42&lt;18,フラグ管理用!AA42&gt;29)),"error",IF(AND(フラグ管理用!AJ42="事業終期_R3基金・R4",フラグ管理用!AA42&lt;18),"error","")))</f>
        <v/>
      </c>
      <c r="BH42" s="331" t="str">
        <f>IF(C42="","",IF(VLOOKUP(Z42,―!$X$2:$Y$31,2,FALSE)&lt;=VLOOKUP(AA42,―!$X$2:$Y$31,2,FALSE),"","error"))</f>
        <v/>
      </c>
      <c r="BI42" s="331" t="str">
        <f t="shared" si="16"/>
        <v/>
      </c>
      <c r="BJ42" s="331" t="str">
        <f t="shared" si="17"/>
        <v/>
      </c>
      <c r="BK42" s="331" t="str">
        <f t="shared" si="18"/>
        <v/>
      </c>
      <c r="BL42" s="331" t="str">
        <f>IF(C42="","",IF(AND(フラグ管理用!AK42="予算区分_地単_通常",フラグ管理用!AF42&gt;4),"error",IF(AND(フラグ管理用!AK42="予算区分_地単_協力金等",フラグ管理用!AF42&gt;9),"error",IF(AND(フラグ管理用!AK42="予算区分_補助",フラグ管理用!AF42&lt;9),"error",""))))</f>
        <v/>
      </c>
      <c r="BM42" s="346" t="str">
        <f>フラグ管理用!AO42</f>
        <v/>
      </c>
    </row>
    <row r="43" spans="1:65" s="4" customFormat="1" ht="138">
      <c r="A43" s="17">
        <v>22</v>
      </c>
      <c r="B43" s="34" t="s">
        <v>7520</v>
      </c>
      <c r="C43" s="44" t="s">
        <v>220</v>
      </c>
      <c r="D43" s="44" t="s">
        <v>7448</v>
      </c>
      <c r="E43" s="55" t="s">
        <v>3090</v>
      </c>
      <c r="F43" s="67" t="str">
        <f>IF(C43="補",VLOOKUP(E43,'事業名一覧 '!$A$3:$C$55,3,FALSE),"")</f>
        <v/>
      </c>
      <c r="G43" s="81" t="s">
        <v>3629</v>
      </c>
      <c r="H43" s="81" t="s">
        <v>7448</v>
      </c>
      <c r="I43" s="81" t="s">
        <v>6677</v>
      </c>
      <c r="J43" s="81" t="s">
        <v>7448</v>
      </c>
      <c r="K43" s="81" t="s">
        <v>6648</v>
      </c>
      <c r="L43" s="55"/>
      <c r="M43" s="130">
        <f t="shared" si="1"/>
        <v>3258</v>
      </c>
      <c r="N43" s="130">
        <f t="shared" si="2"/>
        <v>3258</v>
      </c>
      <c r="O43" s="146"/>
      <c r="P43" s="146"/>
      <c r="Q43" s="146">
        <v>3258</v>
      </c>
      <c r="R43" s="146"/>
      <c r="S43" s="146"/>
      <c r="T43" s="146">
        <v>0</v>
      </c>
      <c r="U43" s="55" t="s">
        <v>6680</v>
      </c>
      <c r="V43" s="81" t="s">
        <v>5117</v>
      </c>
      <c r="W43" s="81" t="s">
        <v>7448</v>
      </c>
      <c r="X43" s="81" t="s">
        <v>5117</v>
      </c>
      <c r="Y43" s="44" t="s">
        <v>5117</v>
      </c>
      <c r="Z43" s="44" t="s">
        <v>117</v>
      </c>
      <c r="AA43" s="44" t="s">
        <v>2432</v>
      </c>
      <c r="AB43" s="214" t="s">
        <v>7571</v>
      </c>
      <c r="AC43" s="214" t="s">
        <v>3987</v>
      </c>
      <c r="AD43" s="55"/>
      <c r="AE43" s="55"/>
      <c r="AF43" s="233"/>
      <c r="AG43" s="251" t="s">
        <v>3968</v>
      </c>
      <c r="AH43" s="272"/>
      <c r="AI43" s="284"/>
      <c r="AJ43" s="296" t="str">
        <f t="shared" si="3"/>
        <v/>
      </c>
      <c r="AK43" s="304" t="str">
        <f>IF(C43="","",IF(AND(フラグ管理用!B43=2,O43&gt;0),"error",IF(AND(フラグ管理用!B43=1,SUM(P43:R43)&gt;0),"error","")))</f>
        <v/>
      </c>
      <c r="AL43" s="312" t="str">
        <f t="shared" si="4"/>
        <v/>
      </c>
      <c r="AM43" s="320" t="str">
        <f t="shared" si="5"/>
        <v/>
      </c>
      <c r="AN43" s="331" t="str">
        <f>IF(C43="","",IF(フラグ管理用!AP43=1,"",IF(AND(フラグ管理用!C43=1,フラグ管理用!G43=1),"",IF(AND(フラグ管理用!C43=2,フラグ管理用!D43=1,フラグ管理用!G43=1),"",IF(AND(フラグ管理用!C43=2,フラグ管理用!D43=2),"","error")))))</f>
        <v/>
      </c>
      <c r="AO43" s="335" t="str">
        <f t="shared" si="6"/>
        <v/>
      </c>
      <c r="AP43" s="335" t="str">
        <f t="shared" si="7"/>
        <v/>
      </c>
      <c r="AQ43" s="335" t="str">
        <f>IF(C43="","",IF(AND(フラグ管理用!B43=1,フラグ管理用!I43&gt;0),"",IF(AND(フラグ管理用!B43=2,フラグ管理用!I43&gt;14),"","error")))</f>
        <v/>
      </c>
      <c r="AR43" s="335" t="str">
        <f>IF(C43="","",IF(PRODUCT(フラグ管理用!H43:J43)=0,"error",""))</f>
        <v/>
      </c>
      <c r="AS43" s="335" t="str">
        <f t="shared" si="8"/>
        <v/>
      </c>
      <c r="AT43" s="335" t="str">
        <f>IF(C43="","",IF(AND(フラグ管理用!G43=1,フラグ管理用!K43=1),"",IF(AND(フラグ管理用!G43=2,フラグ管理用!K43&gt;1),"","error")))</f>
        <v/>
      </c>
      <c r="AU43" s="335" t="str">
        <f>IF(C43="","",IF(AND(フラグ管理用!K43=10,ISBLANK(L43)=FALSE),"",IF(AND(フラグ管理用!K43&lt;10,ISBLANK(L43)=TRUE),"","error")))</f>
        <v/>
      </c>
      <c r="AV43" s="331" t="str">
        <f t="shared" si="9"/>
        <v/>
      </c>
      <c r="AW43" s="331" t="str">
        <f t="shared" si="10"/>
        <v/>
      </c>
      <c r="AX43" s="331" t="str">
        <f>IF(C43="","",IF(AND(フラグ管理用!D43=2,フラグ管理用!G43=1),IF(Q43&lt;&gt;0,"error",""),""))</f>
        <v/>
      </c>
      <c r="AY43" s="331" t="str">
        <f>IF(C43="","",IF(フラグ管理用!G43=2,IF(OR(O43&lt;&gt;0,P43&lt;&gt;0,R43&lt;&gt;0),"error",""),""))</f>
        <v/>
      </c>
      <c r="AZ43" s="331" t="str">
        <f t="shared" si="11"/>
        <v/>
      </c>
      <c r="BA43" s="331" t="str">
        <f t="shared" si="12"/>
        <v/>
      </c>
      <c r="BB43" s="331" t="str">
        <f t="shared" si="13"/>
        <v/>
      </c>
      <c r="BC43" s="331" t="str">
        <f>IF(C43="","",IF(フラグ管理用!Y43=2,IF(AND(フラグ管理用!C43=2,フラグ管理用!V43=1),"","error"),""))</f>
        <v/>
      </c>
      <c r="BD43" s="331" t="str">
        <f t="shared" si="14"/>
        <v/>
      </c>
      <c r="BE43" s="331" t="str">
        <f>IF(C43="","",IF(フラグ管理用!Z43=30,"error",IF(AND(フラグ管理用!AI43="事業始期_通常",フラグ管理用!Z43&lt;18),"error",IF(AND(フラグ管理用!AI43="事業始期_補助",フラグ管理用!Z43&lt;15),"error",""))))</f>
        <v/>
      </c>
      <c r="BF43" s="331" t="str">
        <f t="shared" si="15"/>
        <v/>
      </c>
      <c r="BG43" s="331" t="str">
        <f>IF(C43="","",IF(AND(フラグ管理用!AJ43="事業終期_通常",OR(フラグ管理用!AA43&lt;18,フラグ管理用!AA43&gt;29)),"error",IF(AND(フラグ管理用!AJ43="事業終期_R3基金・R4",フラグ管理用!AA43&lt;18),"error","")))</f>
        <v/>
      </c>
      <c r="BH43" s="331" t="str">
        <f>IF(C43="","",IF(VLOOKUP(Z43,―!$X$2:$Y$31,2,FALSE)&lt;=VLOOKUP(AA43,―!$X$2:$Y$31,2,FALSE),"","error"))</f>
        <v/>
      </c>
      <c r="BI43" s="331" t="str">
        <f t="shared" si="16"/>
        <v/>
      </c>
      <c r="BJ43" s="331" t="str">
        <f t="shared" si="17"/>
        <v/>
      </c>
      <c r="BK43" s="331" t="str">
        <f t="shared" si="18"/>
        <v/>
      </c>
      <c r="BL43" s="331" t="str">
        <f>IF(C43="","",IF(AND(フラグ管理用!AK43="予算区分_地単_通常",フラグ管理用!AF43&gt;4),"error",IF(AND(フラグ管理用!AK43="予算区分_地単_協力金等",フラグ管理用!AF43&gt;9),"error",IF(AND(フラグ管理用!AK43="予算区分_補助",フラグ管理用!AF43&lt;9),"error",""))))</f>
        <v/>
      </c>
      <c r="BM43" s="346" t="str">
        <f>フラグ管理用!AO43</f>
        <v/>
      </c>
    </row>
    <row r="44" spans="1:65" s="4" customFormat="1" ht="103.5">
      <c r="A44" s="17">
        <v>23</v>
      </c>
      <c r="B44" s="34" t="s">
        <v>7520</v>
      </c>
      <c r="C44" s="44" t="s">
        <v>220</v>
      </c>
      <c r="D44" s="44" t="s">
        <v>7448</v>
      </c>
      <c r="E44" s="55" t="s">
        <v>3795</v>
      </c>
      <c r="F44" s="67" t="str">
        <f>IF(C44="補",VLOOKUP(E44,'事業名一覧 '!$A$3:$C$55,3,FALSE),"")</f>
        <v/>
      </c>
      <c r="G44" s="81" t="s">
        <v>3629</v>
      </c>
      <c r="H44" s="81" t="s">
        <v>7448</v>
      </c>
      <c r="I44" s="81" t="s">
        <v>6677</v>
      </c>
      <c r="J44" s="81" t="s">
        <v>7448</v>
      </c>
      <c r="K44" s="81" t="s">
        <v>6648</v>
      </c>
      <c r="L44" s="55"/>
      <c r="M44" s="130">
        <f t="shared" si="1"/>
        <v>150</v>
      </c>
      <c r="N44" s="130">
        <f t="shared" si="2"/>
        <v>150</v>
      </c>
      <c r="O44" s="146"/>
      <c r="P44" s="146"/>
      <c r="Q44" s="146">
        <v>150</v>
      </c>
      <c r="R44" s="146"/>
      <c r="S44" s="146"/>
      <c r="T44" s="146">
        <v>0</v>
      </c>
      <c r="U44" s="55" t="s">
        <v>1973</v>
      </c>
      <c r="V44" s="81" t="s">
        <v>5117</v>
      </c>
      <c r="W44" s="81" t="s">
        <v>7448</v>
      </c>
      <c r="X44" s="81" t="s">
        <v>5117</v>
      </c>
      <c r="Y44" s="44" t="s">
        <v>5117</v>
      </c>
      <c r="Z44" s="44" t="s">
        <v>117</v>
      </c>
      <c r="AA44" s="44" t="s">
        <v>2432</v>
      </c>
      <c r="AB44" s="214" t="s">
        <v>3852</v>
      </c>
      <c r="AC44" s="214" t="s">
        <v>3987</v>
      </c>
      <c r="AD44" s="55"/>
      <c r="AE44" s="55"/>
      <c r="AF44" s="233"/>
      <c r="AG44" s="251" t="s">
        <v>3968</v>
      </c>
      <c r="AH44" s="272"/>
      <c r="AI44" s="284"/>
      <c r="AJ44" s="296" t="str">
        <f t="shared" si="3"/>
        <v/>
      </c>
      <c r="AK44" s="304" t="str">
        <f>IF(C44="","",IF(AND(フラグ管理用!B44=2,O44&gt;0),"error",IF(AND(フラグ管理用!B44=1,SUM(P44:R44)&gt;0),"error","")))</f>
        <v/>
      </c>
      <c r="AL44" s="312" t="str">
        <f t="shared" si="4"/>
        <v/>
      </c>
      <c r="AM44" s="320" t="str">
        <f t="shared" si="5"/>
        <v/>
      </c>
      <c r="AN44" s="331" t="str">
        <f>IF(C44="","",IF(フラグ管理用!AP44=1,"",IF(AND(フラグ管理用!C44=1,フラグ管理用!G44=1),"",IF(AND(フラグ管理用!C44=2,フラグ管理用!D44=1,フラグ管理用!G44=1),"",IF(AND(フラグ管理用!C44=2,フラグ管理用!D44=2),"","error")))))</f>
        <v/>
      </c>
      <c r="AO44" s="335" t="str">
        <f t="shared" si="6"/>
        <v/>
      </c>
      <c r="AP44" s="335" t="str">
        <f t="shared" si="7"/>
        <v/>
      </c>
      <c r="AQ44" s="335" t="str">
        <f>IF(C44="","",IF(AND(フラグ管理用!B44=1,フラグ管理用!I44&gt;0),"",IF(AND(フラグ管理用!B44=2,フラグ管理用!I44&gt;14),"","error")))</f>
        <v/>
      </c>
      <c r="AR44" s="335" t="str">
        <f>IF(C44="","",IF(PRODUCT(フラグ管理用!H44:J44)=0,"error",""))</f>
        <v/>
      </c>
      <c r="AS44" s="335" t="str">
        <f t="shared" si="8"/>
        <v/>
      </c>
      <c r="AT44" s="335" t="str">
        <f>IF(C44="","",IF(AND(フラグ管理用!G44=1,フラグ管理用!K44=1),"",IF(AND(フラグ管理用!G44=2,フラグ管理用!K44&gt;1),"","error")))</f>
        <v/>
      </c>
      <c r="AU44" s="335" t="str">
        <f>IF(C44="","",IF(AND(フラグ管理用!K44=10,ISBLANK(L44)=FALSE),"",IF(AND(フラグ管理用!K44&lt;10,ISBLANK(L44)=TRUE),"","error")))</f>
        <v/>
      </c>
      <c r="AV44" s="331" t="str">
        <f t="shared" si="9"/>
        <v/>
      </c>
      <c r="AW44" s="331" t="str">
        <f t="shared" si="10"/>
        <v/>
      </c>
      <c r="AX44" s="331" t="str">
        <f>IF(C44="","",IF(AND(フラグ管理用!D44=2,フラグ管理用!G44=1),IF(Q44&lt;&gt;0,"error",""),""))</f>
        <v/>
      </c>
      <c r="AY44" s="331" t="str">
        <f>IF(C44="","",IF(フラグ管理用!G44=2,IF(OR(O44&lt;&gt;0,P44&lt;&gt;0,R44&lt;&gt;0),"error",""),""))</f>
        <v/>
      </c>
      <c r="AZ44" s="331" t="str">
        <f t="shared" si="11"/>
        <v/>
      </c>
      <c r="BA44" s="331" t="str">
        <f t="shared" si="12"/>
        <v/>
      </c>
      <c r="BB44" s="331" t="str">
        <f t="shared" si="13"/>
        <v/>
      </c>
      <c r="BC44" s="331" t="str">
        <f>IF(C44="","",IF(フラグ管理用!Y44=2,IF(AND(フラグ管理用!C44=2,フラグ管理用!V44=1),"","error"),""))</f>
        <v/>
      </c>
      <c r="BD44" s="331" t="str">
        <f t="shared" si="14"/>
        <v/>
      </c>
      <c r="BE44" s="331" t="str">
        <f>IF(C44="","",IF(フラグ管理用!Z44=30,"error",IF(AND(フラグ管理用!AI44="事業始期_通常",フラグ管理用!Z44&lt;18),"error",IF(AND(フラグ管理用!AI44="事業始期_補助",フラグ管理用!Z44&lt;15),"error",""))))</f>
        <v/>
      </c>
      <c r="BF44" s="331" t="str">
        <f t="shared" si="15"/>
        <v/>
      </c>
      <c r="BG44" s="331" t="str">
        <f>IF(C44="","",IF(AND(フラグ管理用!AJ44="事業終期_通常",OR(フラグ管理用!AA44&lt;18,フラグ管理用!AA44&gt;29)),"error",IF(AND(フラグ管理用!AJ44="事業終期_R3基金・R4",フラグ管理用!AA44&lt;18),"error","")))</f>
        <v/>
      </c>
      <c r="BH44" s="331" t="str">
        <f>IF(C44="","",IF(VLOOKUP(Z44,―!$X$2:$Y$31,2,FALSE)&lt;=VLOOKUP(AA44,―!$X$2:$Y$31,2,FALSE),"","error"))</f>
        <v/>
      </c>
      <c r="BI44" s="331" t="str">
        <f t="shared" si="16"/>
        <v/>
      </c>
      <c r="BJ44" s="331" t="str">
        <f t="shared" si="17"/>
        <v/>
      </c>
      <c r="BK44" s="331" t="str">
        <f t="shared" si="18"/>
        <v/>
      </c>
      <c r="BL44" s="331" t="str">
        <f>IF(C44="","",IF(AND(フラグ管理用!AK44="予算区分_地単_通常",フラグ管理用!AF44&gt;4),"error",IF(AND(フラグ管理用!AK44="予算区分_地単_協力金等",フラグ管理用!AF44&gt;9),"error",IF(AND(フラグ管理用!AK44="予算区分_補助",フラグ管理用!AF44&lt;9),"error",""))))</f>
        <v/>
      </c>
      <c r="BM44" s="346" t="str">
        <f>フラグ管理用!AO44</f>
        <v/>
      </c>
    </row>
    <row r="45" spans="1:65" s="4" customFormat="1" ht="103.5">
      <c r="A45" s="17">
        <v>24</v>
      </c>
      <c r="B45" s="34" t="s">
        <v>7520</v>
      </c>
      <c r="C45" s="44" t="s">
        <v>220</v>
      </c>
      <c r="D45" s="44" t="s">
        <v>7448</v>
      </c>
      <c r="E45" s="55" t="s">
        <v>7546</v>
      </c>
      <c r="F45" s="67" t="str">
        <f>IF(C45="補",VLOOKUP(E45,'事業名一覧 '!$A$3:$C$55,3,FALSE),"")</f>
        <v/>
      </c>
      <c r="G45" s="81" t="s">
        <v>3629</v>
      </c>
      <c r="H45" s="81" t="s">
        <v>7448</v>
      </c>
      <c r="I45" s="81" t="s">
        <v>6677</v>
      </c>
      <c r="J45" s="81" t="s">
        <v>7448</v>
      </c>
      <c r="K45" s="81" t="s">
        <v>6648</v>
      </c>
      <c r="L45" s="55"/>
      <c r="M45" s="130">
        <f t="shared" si="1"/>
        <v>2100</v>
      </c>
      <c r="N45" s="130">
        <f t="shared" si="2"/>
        <v>2100</v>
      </c>
      <c r="O45" s="146"/>
      <c r="P45" s="146"/>
      <c r="Q45" s="146">
        <v>2100</v>
      </c>
      <c r="R45" s="146"/>
      <c r="S45" s="146"/>
      <c r="T45" s="146"/>
      <c r="U45" s="55" t="s">
        <v>7572</v>
      </c>
      <c r="V45" s="81" t="s">
        <v>5117</v>
      </c>
      <c r="W45" s="81" t="s">
        <v>7448</v>
      </c>
      <c r="X45" s="81" t="s">
        <v>5117</v>
      </c>
      <c r="Y45" s="44" t="s">
        <v>5117</v>
      </c>
      <c r="Z45" s="44" t="s">
        <v>117</v>
      </c>
      <c r="AA45" s="44" t="s">
        <v>2432</v>
      </c>
      <c r="AB45" s="214" t="s">
        <v>7573</v>
      </c>
      <c r="AC45" s="214" t="s">
        <v>3987</v>
      </c>
      <c r="AD45" s="55"/>
      <c r="AE45" s="55"/>
      <c r="AF45" s="233"/>
      <c r="AG45" s="251" t="s">
        <v>3968</v>
      </c>
      <c r="AH45" s="272"/>
      <c r="AI45" s="284"/>
      <c r="AJ45" s="296" t="str">
        <f t="shared" si="3"/>
        <v/>
      </c>
      <c r="AK45" s="304" t="str">
        <f>IF(C45="","",IF(AND(フラグ管理用!B45=2,O45&gt;0),"error",IF(AND(フラグ管理用!B45=1,SUM(P45:R45)&gt;0),"error","")))</f>
        <v/>
      </c>
      <c r="AL45" s="312" t="str">
        <f t="shared" si="4"/>
        <v/>
      </c>
      <c r="AM45" s="320" t="str">
        <f t="shared" si="5"/>
        <v/>
      </c>
      <c r="AN45" s="331" t="str">
        <f>IF(C45="","",IF(フラグ管理用!AP45=1,"",IF(AND(フラグ管理用!C45=1,フラグ管理用!G45=1),"",IF(AND(フラグ管理用!C45=2,フラグ管理用!D45=1,フラグ管理用!G45=1),"",IF(AND(フラグ管理用!C45=2,フラグ管理用!D45=2),"","error")))))</f>
        <v/>
      </c>
      <c r="AO45" s="335" t="str">
        <f t="shared" si="6"/>
        <v/>
      </c>
      <c r="AP45" s="335" t="str">
        <f t="shared" si="7"/>
        <v/>
      </c>
      <c r="AQ45" s="335" t="str">
        <f>IF(C45="","",IF(AND(フラグ管理用!B45=1,フラグ管理用!I45&gt;0),"",IF(AND(フラグ管理用!B45=2,フラグ管理用!I45&gt;14),"","error")))</f>
        <v/>
      </c>
      <c r="AR45" s="335" t="str">
        <f>IF(C45="","",IF(PRODUCT(フラグ管理用!H45:J45)=0,"error",""))</f>
        <v/>
      </c>
      <c r="AS45" s="335" t="str">
        <f t="shared" si="8"/>
        <v/>
      </c>
      <c r="AT45" s="335" t="str">
        <f>IF(C45="","",IF(AND(フラグ管理用!G45=1,フラグ管理用!K45=1),"",IF(AND(フラグ管理用!G45=2,フラグ管理用!K45&gt;1),"","error")))</f>
        <v/>
      </c>
      <c r="AU45" s="335" t="str">
        <f>IF(C45="","",IF(AND(フラグ管理用!K45=10,ISBLANK(L45)=FALSE),"",IF(AND(フラグ管理用!K45&lt;10,ISBLANK(L45)=TRUE),"","error")))</f>
        <v/>
      </c>
      <c r="AV45" s="331" t="str">
        <f t="shared" si="9"/>
        <v/>
      </c>
      <c r="AW45" s="331" t="str">
        <f t="shared" si="10"/>
        <v/>
      </c>
      <c r="AX45" s="331" t="str">
        <f>IF(C45="","",IF(AND(フラグ管理用!D45=2,フラグ管理用!G45=1),IF(Q45&lt;&gt;0,"error",""),""))</f>
        <v/>
      </c>
      <c r="AY45" s="331" t="str">
        <f>IF(C45="","",IF(フラグ管理用!G45=2,IF(OR(O45&lt;&gt;0,P45&lt;&gt;0,R45&lt;&gt;0),"error",""),""))</f>
        <v/>
      </c>
      <c r="AZ45" s="331" t="str">
        <f t="shared" si="11"/>
        <v/>
      </c>
      <c r="BA45" s="331" t="str">
        <f t="shared" si="12"/>
        <v/>
      </c>
      <c r="BB45" s="331" t="str">
        <f t="shared" si="13"/>
        <v/>
      </c>
      <c r="BC45" s="331" t="str">
        <f>IF(C45="","",IF(フラグ管理用!Y45=2,IF(AND(フラグ管理用!C45=2,フラグ管理用!V45=1),"","error"),""))</f>
        <v/>
      </c>
      <c r="BD45" s="331" t="str">
        <f t="shared" si="14"/>
        <v/>
      </c>
      <c r="BE45" s="331" t="str">
        <f>IF(C45="","",IF(フラグ管理用!Z45=30,"error",IF(AND(フラグ管理用!AI45="事業始期_通常",フラグ管理用!Z45&lt;18),"error",IF(AND(フラグ管理用!AI45="事業始期_補助",フラグ管理用!Z45&lt;15),"error",""))))</f>
        <v/>
      </c>
      <c r="BF45" s="331" t="str">
        <f t="shared" si="15"/>
        <v/>
      </c>
      <c r="BG45" s="331" t="str">
        <f>IF(C45="","",IF(AND(フラグ管理用!AJ45="事業終期_通常",OR(フラグ管理用!AA45&lt;18,フラグ管理用!AA45&gt;29)),"error",IF(AND(フラグ管理用!AJ45="事業終期_R3基金・R4",フラグ管理用!AA45&lt;18),"error","")))</f>
        <v/>
      </c>
      <c r="BH45" s="331" t="str">
        <f>IF(C45="","",IF(VLOOKUP(Z45,―!$X$2:$Y$31,2,FALSE)&lt;=VLOOKUP(AA45,―!$X$2:$Y$31,2,FALSE),"","error"))</f>
        <v/>
      </c>
      <c r="BI45" s="331" t="str">
        <f t="shared" si="16"/>
        <v/>
      </c>
      <c r="BJ45" s="331" t="str">
        <f t="shared" si="17"/>
        <v/>
      </c>
      <c r="BK45" s="331" t="str">
        <f t="shared" si="18"/>
        <v/>
      </c>
      <c r="BL45" s="331" t="str">
        <f>IF(C45="","",IF(AND(フラグ管理用!AK45="予算区分_地単_通常",フラグ管理用!AF45&gt;4),"error",IF(AND(フラグ管理用!AK45="予算区分_地単_協力金等",フラグ管理用!AF45&gt;9),"error",IF(AND(フラグ管理用!AK45="予算区分_補助",フラグ管理用!AF45&lt;9),"error",""))))</f>
        <v/>
      </c>
      <c r="BM45" s="346" t="str">
        <f>フラグ管理用!AO45</f>
        <v/>
      </c>
    </row>
    <row r="46" spans="1:65" s="4" customFormat="1" ht="103.5">
      <c r="A46" s="17">
        <v>25</v>
      </c>
      <c r="B46" s="34" t="s">
        <v>7520</v>
      </c>
      <c r="C46" s="44" t="s">
        <v>220</v>
      </c>
      <c r="D46" s="44" t="s">
        <v>7448</v>
      </c>
      <c r="E46" s="55" t="s">
        <v>5923</v>
      </c>
      <c r="F46" s="67" t="str">
        <f>IF(C46="補",VLOOKUP(E46,'事業名一覧 '!$A$3:$C$55,3,FALSE),"")</f>
        <v/>
      </c>
      <c r="G46" s="81" t="s">
        <v>3629</v>
      </c>
      <c r="H46" s="81" t="s">
        <v>7448</v>
      </c>
      <c r="I46" s="81" t="s">
        <v>6677</v>
      </c>
      <c r="J46" s="81" t="s">
        <v>7448</v>
      </c>
      <c r="K46" s="81" t="s">
        <v>7549</v>
      </c>
      <c r="L46" s="55"/>
      <c r="M46" s="130">
        <f t="shared" si="1"/>
        <v>245</v>
      </c>
      <c r="N46" s="130">
        <f t="shared" si="2"/>
        <v>245</v>
      </c>
      <c r="O46" s="146"/>
      <c r="P46" s="146"/>
      <c r="Q46" s="146">
        <v>245</v>
      </c>
      <c r="R46" s="146"/>
      <c r="S46" s="146"/>
      <c r="T46" s="146">
        <v>0</v>
      </c>
      <c r="U46" s="55" t="s">
        <v>7574</v>
      </c>
      <c r="V46" s="81" t="s">
        <v>5117</v>
      </c>
      <c r="W46" s="81" t="s">
        <v>7448</v>
      </c>
      <c r="X46" s="81" t="s">
        <v>5117</v>
      </c>
      <c r="Y46" s="44" t="s">
        <v>5117</v>
      </c>
      <c r="Z46" s="44" t="s">
        <v>117</v>
      </c>
      <c r="AA46" s="44" t="s">
        <v>2432</v>
      </c>
      <c r="AB46" s="214" t="s">
        <v>4208</v>
      </c>
      <c r="AC46" s="214" t="s">
        <v>3987</v>
      </c>
      <c r="AD46" s="55"/>
      <c r="AE46" s="55"/>
      <c r="AF46" s="233"/>
      <c r="AG46" s="251" t="s">
        <v>3968</v>
      </c>
      <c r="AH46" s="272"/>
      <c r="AI46" s="284"/>
      <c r="AJ46" s="296" t="str">
        <f t="shared" si="3"/>
        <v/>
      </c>
      <c r="AK46" s="304" t="str">
        <f>IF(C46="","",IF(AND(フラグ管理用!B46=2,O46&gt;0),"error",IF(AND(フラグ管理用!B46=1,SUM(P46:R46)&gt;0),"error","")))</f>
        <v/>
      </c>
      <c r="AL46" s="312" t="str">
        <f t="shared" si="4"/>
        <v/>
      </c>
      <c r="AM46" s="320" t="str">
        <f t="shared" si="5"/>
        <v/>
      </c>
      <c r="AN46" s="331" t="str">
        <f>IF(C46="","",IF(フラグ管理用!AP46=1,"",IF(AND(フラグ管理用!C46=1,フラグ管理用!G46=1),"",IF(AND(フラグ管理用!C46=2,フラグ管理用!D46=1,フラグ管理用!G46=1),"",IF(AND(フラグ管理用!C46=2,フラグ管理用!D46=2),"","error")))))</f>
        <v/>
      </c>
      <c r="AO46" s="335" t="str">
        <f t="shared" si="6"/>
        <v/>
      </c>
      <c r="AP46" s="335" t="str">
        <f t="shared" si="7"/>
        <v/>
      </c>
      <c r="AQ46" s="335" t="str">
        <f>IF(C46="","",IF(AND(フラグ管理用!B46=1,フラグ管理用!I46&gt;0),"",IF(AND(フラグ管理用!B46=2,フラグ管理用!I46&gt;14),"","error")))</f>
        <v/>
      </c>
      <c r="AR46" s="335" t="str">
        <f>IF(C46="","",IF(PRODUCT(フラグ管理用!H46:J46)=0,"error",""))</f>
        <v/>
      </c>
      <c r="AS46" s="335" t="str">
        <f t="shared" si="8"/>
        <v/>
      </c>
      <c r="AT46" s="335" t="str">
        <f>IF(C46="","",IF(AND(フラグ管理用!G46=1,フラグ管理用!K46=1),"",IF(AND(フラグ管理用!G46=2,フラグ管理用!K46&gt;1),"","error")))</f>
        <v/>
      </c>
      <c r="AU46" s="335" t="str">
        <f>IF(C46="","",IF(AND(フラグ管理用!K46=10,ISBLANK(L46)=FALSE),"",IF(AND(フラグ管理用!K46&lt;10,ISBLANK(L46)=TRUE),"","error")))</f>
        <v/>
      </c>
      <c r="AV46" s="331" t="str">
        <f t="shared" si="9"/>
        <v/>
      </c>
      <c r="AW46" s="331" t="str">
        <f t="shared" si="10"/>
        <v/>
      </c>
      <c r="AX46" s="331" t="str">
        <f>IF(C46="","",IF(AND(フラグ管理用!D46=2,フラグ管理用!G46=1),IF(Q46&lt;&gt;0,"error",""),""))</f>
        <v/>
      </c>
      <c r="AY46" s="331" t="str">
        <f>IF(C46="","",IF(フラグ管理用!G46=2,IF(OR(O46&lt;&gt;0,P46&lt;&gt;0,R46&lt;&gt;0),"error",""),""))</f>
        <v/>
      </c>
      <c r="AZ46" s="331" t="str">
        <f t="shared" si="11"/>
        <v/>
      </c>
      <c r="BA46" s="331" t="str">
        <f t="shared" si="12"/>
        <v/>
      </c>
      <c r="BB46" s="331" t="str">
        <f t="shared" si="13"/>
        <v/>
      </c>
      <c r="BC46" s="331" t="str">
        <f>IF(C46="","",IF(フラグ管理用!Y46=2,IF(AND(フラグ管理用!C46=2,フラグ管理用!V46=1),"","error"),""))</f>
        <v/>
      </c>
      <c r="BD46" s="331" t="str">
        <f t="shared" si="14"/>
        <v/>
      </c>
      <c r="BE46" s="331" t="str">
        <f>IF(C46="","",IF(フラグ管理用!Z46=30,"error",IF(AND(フラグ管理用!AI46="事業始期_通常",フラグ管理用!Z46&lt;18),"error",IF(AND(フラグ管理用!AI46="事業始期_補助",フラグ管理用!Z46&lt;15),"error",""))))</f>
        <v/>
      </c>
      <c r="BF46" s="331" t="str">
        <f t="shared" si="15"/>
        <v/>
      </c>
      <c r="BG46" s="331" t="str">
        <f>IF(C46="","",IF(AND(フラグ管理用!AJ46="事業終期_通常",OR(フラグ管理用!AA46&lt;18,フラグ管理用!AA46&gt;29)),"error",IF(AND(フラグ管理用!AJ46="事業終期_R3基金・R4",フラグ管理用!AA46&lt;18),"error","")))</f>
        <v/>
      </c>
      <c r="BH46" s="331" t="str">
        <f>IF(C46="","",IF(VLOOKUP(Z46,―!$X$2:$Y$31,2,FALSE)&lt;=VLOOKUP(AA46,―!$X$2:$Y$31,2,FALSE),"","error"))</f>
        <v/>
      </c>
      <c r="BI46" s="331" t="str">
        <f t="shared" si="16"/>
        <v/>
      </c>
      <c r="BJ46" s="331" t="str">
        <f t="shared" si="17"/>
        <v/>
      </c>
      <c r="BK46" s="331" t="str">
        <f t="shared" si="18"/>
        <v/>
      </c>
      <c r="BL46" s="331" t="str">
        <f>IF(C46="","",IF(AND(フラグ管理用!AK46="予算区分_地単_通常",フラグ管理用!AF46&gt;4),"error",IF(AND(フラグ管理用!AK46="予算区分_地単_協力金等",フラグ管理用!AF46&gt;9),"error",IF(AND(フラグ管理用!AK46="予算区分_補助",フラグ管理用!AF46&lt;9),"error",""))))</f>
        <v/>
      </c>
      <c r="BM46" s="346" t="str">
        <f>フラグ管理用!AO46</f>
        <v/>
      </c>
    </row>
    <row r="47" spans="1:65" s="4" customFormat="1" ht="138">
      <c r="A47" s="17">
        <v>26</v>
      </c>
      <c r="B47" s="34" t="s">
        <v>7520</v>
      </c>
      <c r="C47" s="44" t="s">
        <v>220</v>
      </c>
      <c r="D47" s="44" t="s">
        <v>7448</v>
      </c>
      <c r="E47" s="55" t="s">
        <v>3175</v>
      </c>
      <c r="F47" s="67" t="str">
        <f>IF(C47="補",VLOOKUP(E47,'事業名一覧 '!$A$3:$C$55,3,FALSE),"")</f>
        <v/>
      </c>
      <c r="G47" s="81" t="s">
        <v>3629</v>
      </c>
      <c r="H47" s="81" t="s">
        <v>7448</v>
      </c>
      <c r="I47" s="81" t="s">
        <v>6677</v>
      </c>
      <c r="J47" s="81" t="s">
        <v>7448</v>
      </c>
      <c r="K47" s="81" t="s">
        <v>7549</v>
      </c>
      <c r="L47" s="55"/>
      <c r="M47" s="130">
        <f t="shared" si="1"/>
        <v>166</v>
      </c>
      <c r="N47" s="130">
        <f t="shared" si="2"/>
        <v>166</v>
      </c>
      <c r="O47" s="146"/>
      <c r="P47" s="146"/>
      <c r="Q47" s="146">
        <v>166</v>
      </c>
      <c r="R47" s="146"/>
      <c r="S47" s="146"/>
      <c r="T47" s="146">
        <v>0</v>
      </c>
      <c r="U47" s="55" t="s">
        <v>7575</v>
      </c>
      <c r="V47" s="81" t="s">
        <v>5117</v>
      </c>
      <c r="W47" s="81" t="s">
        <v>7448</v>
      </c>
      <c r="X47" s="81" t="s">
        <v>5117</v>
      </c>
      <c r="Y47" s="44" t="s">
        <v>5117</v>
      </c>
      <c r="Z47" s="44" t="s">
        <v>117</v>
      </c>
      <c r="AA47" s="44" t="s">
        <v>2432</v>
      </c>
      <c r="AB47" s="214" t="s">
        <v>4208</v>
      </c>
      <c r="AC47" s="214" t="s">
        <v>3987</v>
      </c>
      <c r="AD47" s="55"/>
      <c r="AE47" s="55"/>
      <c r="AF47" s="233"/>
      <c r="AG47" s="251" t="s">
        <v>3968</v>
      </c>
      <c r="AH47" s="272"/>
      <c r="AI47" s="284"/>
      <c r="AJ47" s="296" t="str">
        <f t="shared" si="3"/>
        <v/>
      </c>
      <c r="AK47" s="304" t="str">
        <f>IF(C47="","",IF(AND(フラグ管理用!B47=2,O47&gt;0),"error",IF(AND(フラグ管理用!B47=1,SUM(P47:R47)&gt;0),"error","")))</f>
        <v/>
      </c>
      <c r="AL47" s="312" t="str">
        <f t="shared" si="4"/>
        <v/>
      </c>
      <c r="AM47" s="320" t="str">
        <f t="shared" si="5"/>
        <v/>
      </c>
      <c r="AN47" s="331" t="str">
        <f>IF(C47="","",IF(フラグ管理用!AP47=1,"",IF(AND(フラグ管理用!C47=1,フラグ管理用!G47=1),"",IF(AND(フラグ管理用!C47=2,フラグ管理用!D47=1,フラグ管理用!G47=1),"",IF(AND(フラグ管理用!C47=2,フラグ管理用!D47=2),"","error")))))</f>
        <v/>
      </c>
      <c r="AO47" s="335" t="str">
        <f t="shared" si="6"/>
        <v/>
      </c>
      <c r="AP47" s="335" t="str">
        <f t="shared" si="7"/>
        <v/>
      </c>
      <c r="AQ47" s="335" t="str">
        <f>IF(C47="","",IF(AND(フラグ管理用!B47=1,フラグ管理用!I47&gt;0),"",IF(AND(フラグ管理用!B47=2,フラグ管理用!I47&gt;14),"","error")))</f>
        <v/>
      </c>
      <c r="AR47" s="335" t="str">
        <f>IF(C47="","",IF(PRODUCT(フラグ管理用!H47:J47)=0,"error",""))</f>
        <v/>
      </c>
      <c r="AS47" s="335" t="str">
        <f t="shared" si="8"/>
        <v/>
      </c>
      <c r="AT47" s="335" t="str">
        <f>IF(C47="","",IF(AND(フラグ管理用!G47=1,フラグ管理用!K47=1),"",IF(AND(フラグ管理用!G47=2,フラグ管理用!K47&gt;1),"","error")))</f>
        <v/>
      </c>
      <c r="AU47" s="335" t="str">
        <f>IF(C47="","",IF(AND(フラグ管理用!K47=10,ISBLANK(L47)=FALSE),"",IF(AND(フラグ管理用!K47&lt;10,ISBLANK(L47)=TRUE),"","error")))</f>
        <v/>
      </c>
      <c r="AV47" s="331" t="str">
        <f t="shared" si="9"/>
        <v/>
      </c>
      <c r="AW47" s="331" t="str">
        <f t="shared" si="10"/>
        <v/>
      </c>
      <c r="AX47" s="331" t="str">
        <f>IF(C47="","",IF(AND(フラグ管理用!D47=2,フラグ管理用!G47=1),IF(Q47&lt;&gt;0,"error",""),""))</f>
        <v/>
      </c>
      <c r="AY47" s="331" t="str">
        <f>IF(C47="","",IF(フラグ管理用!G47=2,IF(OR(O47&lt;&gt;0,P47&lt;&gt;0,R47&lt;&gt;0),"error",""),""))</f>
        <v/>
      </c>
      <c r="AZ47" s="331" t="str">
        <f t="shared" si="11"/>
        <v/>
      </c>
      <c r="BA47" s="331" t="str">
        <f t="shared" si="12"/>
        <v/>
      </c>
      <c r="BB47" s="331" t="str">
        <f t="shared" si="13"/>
        <v/>
      </c>
      <c r="BC47" s="331" t="str">
        <f>IF(C47="","",IF(フラグ管理用!Y47=2,IF(AND(フラグ管理用!C47=2,フラグ管理用!V47=1),"","error"),""))</f>
        <v/>
      </c>
      <c r="BD47" s="331" t="str">
        <f t="shared" si="14"/>
        <v/>
      </c>
      <c r="BE47" s="331" t="str">
        <f>IF(C47="","",IF(フラグ管理用!Z47=30,"error",IF(AND(フラグ管理用!AI47="事業始期_通常",フラグ管理用!Z47&lt;18),"error",IF(AND(フラグ管理用!AI47="事業始期_補助",フラグ管理用!Z47&lt;15),"error",""))))</f>
        <v/>
      </c>
      <c r="BF47" s="331" t="str">
        <f t="shared" si="15"/>
        <v/>
      </c>
      <c r="BG47" s="331" t="str">
        <f>IF(C47="","",IF(AND(フラグ管理用!AJ47="事業終期_通常",OR(フラグ管理用!AA47&lt;18,フラグ管理用!AA47&gt;29)),"error",IF(AND(フラグ管理用!AJ47="事業終期_R3基金・R4",フラグ管理用!AA47&lt;18),"error","")))</f>
        <v/>
      </c>
      <c r="BH47" s="331" t="str">
        <f>IF(C47="","",IF(VLOOKUP(Z47,―!$X$2:$Y$31,2,FALSE)&lt;=VLOOKUP(AA47,―!$X$2:$Y$31,2,FALSE),"","error"))</f>
        <v/>
      </c>
      <c r="BI47" s="331" t="str">
        <f t="shared" si="16"/>
        <v/>
      </c>
      <c r="BJ47" s="331" t="str">
        <f t="shared" si="17"/>
        <v/>
      </c>
      <c r="BK47" s="331" t="str">
        <f t="shared" si="18"/>
        <v/>
      </c>
      <c r="BL47" s="331" t="str">
        <f>IF(C47="","",IF(AND(フラグ管理用!AK47="予算区分_地単_通常",フラグ管理用!AF47&gt;4),"error",IF(AND(フラグ管理用!AK47="予算区分_地単_協力金等",フラグ管理用!AF47&gt;9),"error",IF(AND(フラグ管理用!AK47="予算区分_補助",フラグ管理用!AF47&lt;9),"error",""))))</f>
        <v/>
      </c>
      <c r="BM47" s="346" t="str">
        <f>フラグ管理用!AO47</f>
        <v/>
      </c>
    </row>
    <row r="48" spans="1:65" s="4" customFormat="1" ht="310.5">
      <c r="A48" s="17">
        <v>27</v>
      </c>
      <c r="B48" s="34" t="s">
        <v>3922</v>
      </c>
      <c r="C48" s="44" t="s">
        <v>220</v>
      </c>
      <c r="D48" s="44" t="s">
        <v>7448</v>
      </c>
      <c r="E48" s="55" t="s">
        <v>5210</v>
      </c>
      <c r="F48" s="67" t="str">
        <f>IF(C48="補",VLOOKUP(E48,'事業名一覧 '!$A$3:$C$55,3,FALSE),"")</f>
        <v/>
      </c>
      <c r="G48" s="81" t="s">
        <v>4712</v>
      </c>
      <c r="H48" s="81" t="s">
        <v>7448</v>
      </c>
      <c r="I48" s="81" t="s">
        <v>7463</v>
      </c>
      <c r="J48" s="81" t="s">
        <v>7448</v>
      </c>
      <c r="K48" s="81" t="s">
        <v>5117</v>
      </c>
      <c r="L48" s="55"/>
      <c r="M48" s="130">
        <f t="shared" si="1"/>
        <v>29891</v>
      </c>
      <c r="N48" s="130">
        <f t="shared" si="2"/>
        <v>29891</v>
      </c>
      <c r="O48" s="146">
        <v>29891</v>
      </c>
      <c r="P48" s="146"/>
      <c r="Q48" s="146"/>
      <c r="R48" s="146"/>
      <c r="S48" s="146"/>
      <c r="T48" s="146"/>
      <c r="U48" s="55" t="s">
        <v>2070</v>
      </c>
      <c r="V48" s="81" t="s">
        <v>5117</v>
      </c>
      <c r="W48" s="81" t="s">
        <v>5117</v>
      </c>
      <c r="X48" s="81" t="s">
        <v>5117</v>
      </c>
      <c r="Y48" s="44" t="s">
        <v>5117</v>
      </c>
      <c r="Z48" s="44" t="s">
        <v>7424</v>
      </c>
      <c r="AA48" s="44" t="s">
        <v>2432</v>
      </c>
      <c r="AB48" s="214" t="s">
        <v>7560</v>
      </c>
      <c r="AC48" s="214" t="s">
        <v>2310</v>
      </c>
      <c r="AD48" s="55"/>
      <c r="AE48" s="55"/>
      <c r="AF48" s="233"/>
      <c r="AG48" s="251" t="s">
        <v>3968</v>
      </c>
      <c r="AH48" s="272"/>
      <c r="AI48" s="284"/>
      <c r="AJ48" s="296" t="str">
        <f t="shared" si="3"/>
        <v/>
      </c>
      <c r="AK48" s="304" t="str">
        <f>IF(C48="","",IF(AND(フラグ管理用!B48=2,O48&gt;0),"error",IF(AND(フラグ管理用!B48=1,SUM(P48:R48)&gt;0),"error","")))</f>
        <v/>
      </c>
      <c r="AL48" s="312" t="str">
        <f t="shared" si="4"/>
        <v/>
      </c>
      <c r="AM48" s="320" t="str">
        <f t="shared" si="5"/>
        <v/>
      </c>
      <c r="AN48" s="331" t="str">
        <f>IF(C48="","",IF(フラグ管理用!AP48=1,"",IF(AND(フラグ管理用!C48=1,フラグ管理用!G48=1),"",IF(AND(フラグ管理用!C48=2,フラグ管理用!D48=1,フラグ管理用!G48=1),"",IF(AND(フラグ管理用!C48=2,フラグ管理用!D48=2),"","error")))))</f>
        <v/>
      </c>
      <c r="AO48" s="335" t="str">
        <f t="shared" si="6"/>
        <v/>
      </c>
      <c r="AP48" s="335" t="str">
        <f t="shared" si="7"/>
        <v/>
      </c>
      <c r="AQ48" s="335" t="str">
        <f>IF(C48="","",IF(AND(フラグ管理用!B48=1,フラグ管理用!I48&gt;0),"",IF(AND(フラグ管理用!B48=2,フラグ管理用!I48&gt;14),"","error")))</f>
        <v/>
      </c>
      <c r="AR48" s="335" t="str">
        <f>IF(C48="","",IF(PRODUCT(フラグ管理用!H48:J48)=0,"error",""))</f>
        <v/>
      </c>
      <c r="AS48" s="335" t="str">
        <f t="shared" si="8"/>
        <v/>
      </c>
      <c r="AT48" s="335" t="str">
        <f>IF(C48="","",IF(AND(フラグ管理用!G48=1,フラグ管理用!K48=1),"",IF(AND(フラグ管理用!G48=2,フラグ管理用!K48&gt;1),"","error")))</f>
        <v/>
      </c>
      <c r="AU48" s="335" t="str">
        <f>IF(C48="","",IF(AND(フラグ管理用!K48=10,ISBLANK(L48)=FALSE),"",IF(AND(フラグ管理用!K48&lt;10,ISBLANK(L48)=TRUE),"","error")))</f>
        <v/>
      </c>
      <c r="AV48" s="331" t="str">
        <f t="shared" si="9"/>
        <v/>
      </c>
      <c r="AW48" s="331" t="str">
        <f t="shared" si="10"/>
        <v/>
      </c>
      <c r="AX48" s="331" t="str">
        <f>IF(C48="","",IF(AND(フラグ管理用!D48=2,フラグ管理用!G48=1),IF(Q48&lt;&gt;0,"error",""),""))</f>
        <v/>
      </c>
      <c r="AY48" s="331" t="str">
        <f>IF(C48="","",IF(フラグ管理用!G48=2,IF(OR(O48&lt;&gt;0,P48&lt;&gt;0,R48&lt;&gt;0),"error",""),""))</f>
        <v/>
      </c>
      <c r="AZ48" s="331" t="str">
        <f t="shared" si="11"/>
        <v/>
      </c>
      <c r="BA48" s="331" t="str">
        <f t="shared" si="12"/>
        <v/>
      </c>
      <c r="BB48" s="331" t="str">
        <f t="shared" si="13"/>
        <v/>
      </c>
      <c r="BC48" s="331" t="str">
        <f>IF(C48="","",IF(フラグ管理用!Y48=2,IF(AND(フラグ管理用!C48=2,フラグ管理用!V48=1),"","error"),""))</f>
        <v/>
      </c>
      <c r="BD48" s="331" t="str">
        <f t="shared" si="14"/>
        <v/>
      </c>
      <c r="BE48" s="331" t="str">
        <f>IF(C48="","",IF(フラグ管理用!Z48=30,"error",IF(AND(フラグ管理用!AI48="事業始期_通常",フラグ管理用!Z48&lt;18),"error",IF(AND(フラグ管理用!AI48="事業始期_補助",フラグ管理用!Z48&lt;15),"error",""))))</f>
        <v/>
      </c>
      <c r="BF48" s="331" t="str">
        <f t="shared" si="15"/>
        <v/>
      </c>
      <c r="BG48" s="331" t="str">
        <f>IF(C48="","",IF(AND(フラグ管理用!AJ48="事業終期_通常",OR(フラグ管理用!AA48&lt;18,フラグ管理用!AA48&gt;29)),"error",IF(AND(フラグ管理用!AJ48="事業終期_R3基金・R4",フラグ管理用!AA48&lt;18),"error","")))</f>
        <v/>
      </c>
      <c r="BH48" s="331" t="str">
        <f>IF(C48="","",IF(VLOOKUP(Z48,―!$X$2:$Y$31,2,FALSE)&lt;=VLOOKUP(AA48,―!$X$2:$Y$31,2,FALSE),"","error"))</f>
        <v/>
      </c>
      <c r="BI48" s="331" t="str">
        <f t="shared" si="16"/>
        <v/>
      </c>
      <c r="BJ48" s="331" t="str">
        <f t="shared" si="17"/>
        <v/>
      </c>
      <c r="BK48" s="331" t="str">
        <f t="shared" si="18"/>
        <v/>
      </c>
      <c r="BL48" s="331" t="str">
        <f>IF(C48="","",IF(AND(フラグ管理用!AK48="予算区分_地単_通常",フラグ管理用!AF48&gt;4),"error",IF(AND(フラグ管理用!AK48="予算区分_地単_協力金等",フラグ管理用!AF48&gt;9),"error",IF(AND(フラグ管理用!AK48="予算区分_補助",フラグ管理用!AF48&lt;9),"error",""))))</f>
        <v/>
      </c>
      <c r="BM48" s="346" t="str">
        <f>フラグ管理用!AO48</f>
        <v/>
      </c>
    </row>
    <row r="49" spans="1:65" ht="310.5">
      <c r="A49" s="17">
        <v>28</v>
      </c>
      <c r="B49" s="34" t="s">
        <v>7520</v>
      </c>
      <c r="C49" s="44" t="s">
        <v>220</v>
      </c>
      <c r="D49" s="44" t="s">
        <v>7448</v>
      </c>
      <c r="E49" s="55" t="s">
        <v>7498</v>
      </c>
      <c r="F49" s="67" t="str">
        <f>IF(C49="補",VLOOKUP(E49,'事業名一覧 '!$A$3:$C$55,3,FALSE),"")</f>
        <v/>
      </c>
      <c r="G49" s="81" t="s">
        <v>3629</v>
      </c>
      <c r="H49" s="81" t="s">
        <v>7448</v>
      </c>
      <c r="I49" s="81" t="s">
        <v>7463</v>
      </c>
      <c r="J49" s="81" t="s">
        <v>7448</v>
      </c>
      <c r="K49" s="81" t="s">
        <v>7550</v>
      </c>
      <c r="L49" s="55"/>
      <c r="M49" s="130">
        <f t="shared" si="1"/>
        <v>24425</v>
      </c>
      <c r="N49" s="130">
        <f t="shared" si="2"/>
        <v>24425</v>
      </c>
      <c r="O49" s="146"/>
      <c r="P49" s="146"/>
      <c r="Q49" s="146">
        <v>24425</v>
      </c>
      <c r="R49" s="146"/>
      <c r="S49" s="146"/>
      <c r="T49" s="146"/>
      <c r="U49" s="55" t="s">
        <v>2070</v>
      </c>
      <c r="V49" s="81" t="s">
        <v>5117</v>
      </c>
      <c r="W49" s="81" t="s">
        <v>5117</v>
      </c>
      <c r="X49" s="81" t="s">
        <v>5117</v>
      </c>
      <c r="Y49" s="44" t="s">
        <v>5117</v>
      </c>
      <c r="Z49" s="44" t="s">
        <v>7424</v>
      </c>
      <c r="AA49" s="44" t="s">
        <v>2432</v>
      </c>
      <c r="AB49" s="214" t="s">
        <v>7560</v>
      </c>
      <c r="AC49" s="214" t="s">
        <v>2310</v>
      </c>
      <c r="AD49" s="55"/>
      <c r="AE49" s="55"/>
      <c r="AF49" s="233"/>
      <c r="AG49" s="251" t="s">
        <v>3968</v>
      </c>
      <c r="AH49" s="272"/>
      <c r="AI49" s="284"/>
      <c r="AJ49" s="296" t="str">
        <f t="shared" si="3"/>
        <v/>
      </c>
      <c r="AK49" s="304" t="str">
        <f>IF(C49="","",IF(AND(フラグ管理用!B49=2,O49&gt;0),"error",IF(AND(フラグ管理用!B49=1,SUM(P49:R49)&gt;0),"error","")))</f>
        <v/>
      </c>
      <c r="AL49" s="312" t="str">
        <f t="shared" si="4"/>
        <v/>
      </c>
      <c r="AM49" s="320" t="str">
        <f t="shared" si="5"/>
        <v/>
      </c>
      <c r="AN49" s="331" t="str">
        <f>IF(C49="","",IF(フラグ管理用!AP49=1,"",IF(AND(フラグ管理用!C49=1,フラグ管理用!G49=1),"",IF(AND(フラグ管理用!C49=2,フラグ管理用!D49=1,フラグ管理用!G49=1),"",IF(AND(フラグ管理用!C49=2,フラグ管理用!D49=2),"","error")))))</f>
        <v/>
      </c>
      <c r="AO49" s="335" t="str">
        <f t="shared" si="6"/>
        <v/>
      </c>
      <c r="AP49" s="335" t="str">
        <f t="shared" si="7"/>
        <v/>
      </c>
      <c r="AQ49" s="335" t="str">
        <f>IF(C49="","",IF(AND(フラグ管理用!B49=1,フラグ管理用!I49&gt;0),"",IF(AND(フラグ管理用!B49=2,フラグ管理用!I49&gt;14),"","error")))</f>
        <v/>
      </c>
      <c r="AR49" s="335" t="str">
        <f>IF(C49="","",IF(PRODUCT(フラグ管理用!H49:J49)=0,"error",""))</f>
        <v/>
      </c>
      <c r="AS49" s="335" t="str">
        <f t="shared" si="8"/>
        <v/>
      </c>
      <c r="AT49" s="335" t="str">
        <f>IF(C49="","",IF(AND(フラグ管理用!G49=1,フラグ管理用!K49=1),"",IF(AND(フラグ管理用!G49=2,フラグ管理用!K49&gt;1),"","error")))</f>
        <v/>
      </c>
      <c r="AU49" s="335" t="str">
        <f>IF(C49="","",IF(AND(フラグ管理用!K49=10,ISBLANK(L49)=FALSE),"",IF(AND(フラグ管理用!K49&lt;10,ISBLANK(L49)=TRUE),"","error")))</f>
        <v/>
      </c>
      <c r="AV49" s="331" t="str">
        <f t="shared" si="9"/>
        <v/>
      </c>
      <c r="AW49" s="331" t="str">
        <f t="shared" si="10"/>
        <v/>
      </c>
      <c r="AX49" s="331" t="str">
        <f>IF(C49="","",IF(AND(フラグ管理用!D49=2,フラグ管理用!G49=1),IF(Q49&lt;&gt;0,"error",""),""))</f>
        <v/>
      </c>
      <c r="AY49" s="331" t="str">
        <f>IF(C49="","",IF(フラグ管理用!G49=2,IF(OR(O49&lt;&gt;0,P49&lt;&gt;0,R49&lt;&gt;0),"error",""),""))</f>
        <v/>
      </c>
      <c r="AZ49" s="331" t="str">
        <f t="shared" si="11"/>
        <v/>
      </c>
      <c r="BA49" s="331" t="str">
        <f t="shared" si="12"/>
        <v/>
      </c>
      <c r="BB49" s="331" t="str">
        <f t="shared" si="13"/>
        <v/>
      </c>
      <c r="BC49" s="331" t="str">
        <f>IF(C49="","",IF(フラグ管理用!Y49=2,IF(AND(フラグ管理用!C49=2,フラグ管理用!V49=1),"","error"),""))</f>
        <v/>
      </c>
      <c r="BD49" s="331" t="str">
        <f t="shared" si="14"/>
        <v/>
      </c>
      <c r="BE49" s="331" t="str">
        <f>IF(C49="","",IF(フラグ管理用!Z49=30,"error",IF(AND(フラグ管理用!AI49="事業始期_通常",フラグ管理用!Z49&lt;18),"error",IF(AND(フラグ管理用!AI49="事業始期_補助",フラグ管理用!Z49&lt;15),"error",""))))</f>
        <v/>
      </c>
      <c r="BF49" s="331" t="str">
        <f t="shared" si="15"/>
        <v/>
      </c>
      <c r="BG49" s="331" t="str">
        <f>IF(C49="","",IF(AND(フラグ管理用!AJ49="事業終期_通常",OR(フラグ管理用!AA49&lt;18,フラグ管理用!AA49&gt;29)),"error",IF(AND(フラグ管理用!AJ49="事業終期_R3基金・R4",フラグ管理用!AA49&lt;18),"error","")))</f>
        <v/>
      </c>
      <c r="BH49" s="331" t="str">
        <f>IF(C49="","",IF(VLOOKUP(Z49,―!$X$2:$Y$31,2,FALSE)&lt;=VLOOKUP(AA49,―!$X$2:$Y$31,2,FALSE),"","error"))</f>
        <v/>
      </c>
      <c r="BI49" s="331" t="str">
        <f t="shared" si="16"/>
        <v/>
      </c>
      <c r="BJ49" s="331" t="str">
        <f t="shared" si="17"/>
        <v/>
      </c>
      <c r="BK49" s="331" t="str">
        <f t="shared" si="18"/>
        <v/>
      </c>
      <c r="BL49" s="331" t="str">
        <f>IF(C49="","",IF(AND(フラグ管理用!AK49="予算区分_地単_通常",フラグ管理用!AF49&gt;4),"error",IF(AND(フラグ管理用!AK49="予算区分_地単_協力金等",フラグ管理用!AF49&gt;9),"error",IF(AND(フラグ管理用!AK49="予算区分_補助",フラグ管理用!AF49&lt;9),"error",""))))</f>
        <v/>
      </c>
      <c r="BM49" s="346" t="str">
        <f>フラグ管理用!AO49</f>
        <v/>
      </c>
    </row>
    <row r="50" spans="1:65" ht="189.75">
      <c r="A50" s="17">
        <v>29</v>
      </c>
      <c r="B50" s="34" t="s">
        <v>7520</v>
      </c>
      <c r="C50" s="44" t="s">
        <v>220</v>
      </c>
      <c r="D50" s="44" t="s">
        <v>7448</v>
      </c>
      <c r="E50" s="55" t="s">
        <v>4521</v>
      </c>
      <c r="F50" s="67" t="str">
        <f>IF(C50="補",VLOOKUP(E50,'事業名一覧 '!$A$3:$C$55,3,FALSE),"")</f>
        <v/>
      </c>
      <c r="G50" s="81" t="s">
        <v>3629</v>
      </c>
      <c r="H50" s="81" t="s">
        <v>7448</v>
      </c>
      <c r="I50" s="81" t="s">
        <v>7548</v>
      </c>
      <c r="J50" s="81" t="s">
        <v>7448</v>
      </c>
      <c r="K50" s="81" t="s">
        <v>7551</v>
      </c>
      <c r="L50" s="55"/>
      <c r="M50" s="130">
        <f t="shared" si="1"/>
        <v>3201</v>
      </c>
      <c r="N50" s="130">
        <f t="shared" si="2"/>
        <v>3201</v>
      </c>
      <c r="O50" s="146"/>
      <c r="P50" s="146"/>
      <c r="Q50" s="146">
        <v>3201</v>
      </c>
      <c r="R50" s="146"/>
      <c r="S50" s="146"/>
      <c r="T50" s="146"/>
      <c r="U50" s="55" t="s">
        <v>2347</v>
      </c>
      <c r="V50" s="81" t="s">
        <v>5117</v>
      </c>
      <c r="W50" s="81" t="s">
        <v>5117</v>
      </c>
      <c r="X50" s="81" t="s">
        <v>5117</v>
      </c>
      <c r="Y50" s="44" t="s">
        <v>5117</v>
      </c>
      <c r="Z50" s="44" t="s">
        <v>7427</v>
      </c>
      <c r="AA50" s="44" t="s">
        <v>2432</v>
      </c>
      <c r="AB50" s="214" t="s">
        <v>2778</v>
      </c>
      <c r="AC50" s="214" t="s">
        <v>2310</v>
      </c>
      <c r="AD50" s="55"/>
      <c r="AE50" s="55"/>
      <c r="AF50" s="233"/>
      <c r="AG50" s="251" t="s">
        <v>3968</v>
      </c>
      <c r="AH50" s="272"/>
      <c r="AI50" s="284"/>
      <c r="AJ50" s="296" t="str">
        <f t="shared" si="3"/>
        <v/>
      </c>
      <c r="AK50" s="304" t="str">
        <f>IF(C50="","",IF(AND(フラグ管理用!B50=2,O50&gt;0),"error",IF(AND(フラグ管理用!B50=1,SUM(P50:R50)&gt;0),"error","")))</f>
        <v/>
      </c>
      <c r="AL50" s="312" t="str">
        <f t="shared" si="4"/>
        <v/>
      </c>
      <c r="AM50" s="320" t="str">
        <f t="shared" si="5"/>
        <v/>
      </c>
      <c r="AN50" s="331" t="str">
        <f>IF(C50="","",IF(フラグ管理用!AP50=1,"",IF(AND(フラグ管理用!C50=1,フラグ管理用!G50=1),"",IF(AND(フラグ管理用!C50=2,フラグ管理用!D50=1,フラグ管理用!G50=1),"",IF(AND(フラグ管理用!C50=2,フラグ管理用!D50=2),"","error")))))</f>
        <v/>
      </c>
      <c r="AO50" s="335" t="str">
        <f t="shared" si="6"/>
        <v/>
      </c>
      <c r="AP50" s="335" t="str">
        <f t="shared" si="7"/>
        <v/>
      </c>
      <c r="AQ50" s="335" t="str">
        <f>IF(C50="","",IF(AND(フラグ管理用!B50=1,フラグ管理用!I50&gt;0),"",IF(AND(フラグ管理用!B50=2,フラグ管理用!I50&gt;14),"","error")))</f>
        <v/>
      </c>
      <c r="AR50" s="335" t="str">
        <f>IF(C50="","",IF(PRODUCT(フラグ管理用!H50:J50)=0,"error",""))</f>
        <v/>
      </c>
      <c r="AS50" s="335" t="str">
        <f t="shared" si="8"/>
        <v/>
      </c>
      <c r="AT50" s="335" t="str">
        <f>IF(C50="","",IF(AND(フラグ管理用!G50=1,フラグ管理用!K50=1),"",IF(AND(フラグ管理用!G50=2,フラグ管理用!K50&gt;1),"","error")))</f>
        <v/>
      </c>
      <c r="AU50" s="335" t="str">
        <f>IF(C50="","",IF(AND(フラグ管理用!K50=10,ISBLANK(L50)=FALSE),"",IF(AND(フラグ管理用!K50&lt;10,ISBLANK(L50)=TRUE),"","error")))</f>
        <v/>
      </c>
      <c r="AV50" s="331" t="str">
        <f t="shared" si="9"/>
        <v/>
      </c>
      <c r="AW50" s="331" t="str">
        <f t="shared" si="10"/>
        <v/>
      </c>
      <c r="AX50" s="331" t="str">
        <f>IF(C50="","",IF(AND(フラグ管理用!D50=2,フラグ管理用!G50=1),IF(Q50&lt;&gt;0,"error",""),""))</f>
        <v/>
      </c>
      <c r="AY50" s="331" t="str">
        <f>IF(C50="","",IF(フラグ管理用!G50=2,IF(OR(O50&lt;&gt;0,P50&lt;&gt;0,R50&lt;&gt;0),"error",""),""))</f>
        <v/>
      </c>
      <c r="AZ50" s="331" t="str">
        <f t="shared" si="11"/>
        <v/>
      </c>
      <c r="BA50" s="331" t="str">
        <f t="shared" si="12"/>
        <v/>
      </c>
      <c r="BB50" s="331" t="str">
        <f t="shared" si="13"/>
        <v/>
      </c>
      <c r="BC50" s="331" t="str">
        <f>IF(C50="","",IF(フラグ管理用!Y50=2,IF(AND(フラグ管理用!C50=2,フラグ管理用!V50=1),"","error"),""))</f>
        <v/>
      </c>
      <c r="BD50" s="331" t="str">
        <f t="shared" si="14"/>
        <v/>
      </c>
      <c r="BE50" s="331" t="str">
        <f>IF(C50="","",IF(フラグ管理用!Z50=30,"error",IF(AND(フラグ管理用!AI50="事業始期_通常",フラグ管理用!Z50&lt;18),"error",IF(AND(フラグ管理用!AI50="事業始期_補助",フラグ管理用!Z50&lt;15),"error",""))))</f>
        <v/>
      </c>
      <c r="BF50" s="331" t="str">
        <f t="shared" si="15"/>
        <v/>
      </c>
      <c r="BG50" s="331" t="str">
        <f>IF(C50="","",IF(AND(フラグ管理用!AJ50="事業終期_通常",OR(フラグ管理用!AA50&lt;18,フラグ管理用!AA50&gt;29)),"error",IF(AND(フラグ管理用!AJ50="事業終期_R3基金・R4",フラグ管理用!AA50&lt;18),"error","")))</f>
        <v/>
      </c>
      <c r="BH50" s="331" t="str">
        <f>IF(C50="","",IF(VLOOKUP(Z50,―!$X$2:$Y$31,2,FALSE)&lt;=VLOOKUP(AA50,―!$X$2:$Y$31,2,FALSE),"","error"))</f>
        <v/>
      </c>
      <c r="BI50" s="331" t="str">
        <f t="shared" si="16"/>
        <v/>
      </c>
      <c r="BJ50" s="331" t="str">
        <f t="shared" si="17"/>
        <v/>
      </c>
      <c r="BK50" s="331" t="str">
        <f t="shared" si="18"/>
        <v/>
      </c>
      <c r="BL50" s="331" t="str">
        <f>IF(C50="","",IF(AND(フラグ管理用!AK50="予算区分_地単_通常",フラグ管理用!AF50&gt;4),"error",IF(AND(フラグ管理用!AK50="予算区分_地単_協力金等",フラグ管理用!AF50&gt;9),"error",IF(AND(フラグ管理用!AK50="予算区分_補助",フラグ管理用!AF50&lt;9),"error",""))))</f>
        <v/>
      </c>
      <c r="BM50" s="346" t="str">
        <f>フラグ管理用!AO50</f>
        <v/>
      </c>
    </row>
    <row r="51" spans="1:65" ht="189.75">
      <c r="A51" s="17">
        <v>30</v>
      </c>
      <c r="B51" s="34" t="s">
        <v>3922</v>
      </c>
      <c r="C51" s="44" t="s">
        <v>198</v>
      </c>
      <c r="D51" s="44" t="s">
        <v>5117</v>
      </c>
      <c r="E51" s="55" t="s">
        <v>5273</v>
      </c>
      <c r="F51" s="67" t="str">
        <f>IF(C51="補",VLOOKUP(E51,'事業名一覧 '!$A$3:$C$55,3,FALSE),"")</f>
        <v>文部科学省</v>
      </c>
      <c r="G51" s="81" t="s">
        <v>4712</v>
      </c>
      <c r="H51" s="81" t="s">
        <v>7448</v>
      </c>
      <c r="I51" s="81" t="s">
        <v>7370</v>
      </c>
      <c r="J51" s="81" t="s">
        <v>7448</v>
      </c>
      <c r="K51" s="81" t="s">
        <v>5117</v>
      </c>
      <c r="L51" s="55"/>
      <c r="M51" s="130">
        <f t="shared" si="1"/>
        <v>840</v>
      </c>
      <c r="N51" s="130">
        <f t="shared" si="2"/>
        <v>420</v>
      </c>
      <c r="O51" s="146">
        <v>420</v>
      </c>
      <c r="P51" s="146"/>
      <c r="Q51" s="146"/>
      <c r="R51" s="146"/>
      <c r="S51" s="146">
        <v>420</v>
      </c>
      <c r="T51" s="146"/>
      <c r="U51" s="55" t="s">
        <v>7576</v>
      </c>
      <c r="V51" s="81" t="s">
        <v>5117</v>
      </c>
      <c r="W51" s="81" t="s">
        <v>5117</v>
      </c>
      <c r="X51" s="81" t="s">
        <v>5117</v>
      </c>
      <c r="Y51" s="44" t="s">
        <v>5117</v>
      </c>
      <c r="Z51" s="44" t="s">
        <v>7427</v>
      </c>
      <c r="AA51" s="44" t="s">
        <v>2432</v>
      </c>
      <c r="AB51" s="214" t="s">
        <v>7577</v>
      </c>
      <c r="AC51" s="214" t="s">
        <v>2310</v>
      </c>
      <c r="AD51" s="55"/>
      <c r="AE51" s="55" t="s">
        <v>7578</v>
      </c>
      <c r="AF51" s="233"/>
      <c r="AG51" s="251" t="s">
        <v>1772</v>
      </c>
      <c r="AH51" s="272"/>
      <c r="AI51" s="284"/>
      <c r="AJ51" s="296" t="str">
        <f t="shared" si="3"/>
        <v/>
      </c>
      <c r="AK51" s="304" t="str">
        <f>IF(C51="","",IF(AND(フラグ管理用!B51=2,O51&gt;0),"error",IF(AND(フラグ管理用!B51=1,SUM(P51:R51)&gt;0),"error","")))</f>
        <v/>
      </c>
      <c r="AL51" s="312" t="str">
        <f t="shared" si="4"/>
        <v/>
      </c>
      <c r="AM51" s="320" t="str">
        <f t="shared" si="5"/>
        <v/>
      </c>
      <c r="AN51" s="331" t="str">
        <f>IF(C51="","",IF(フラグ管理用!AP51=1,"",IF(AND(フラグ管理用!C51=1,フラグ管理用!G51=1),"",IF(AND(フラグ管理用!C51=2,フラグ管理用!D51=1,フラグ管理用!G51=1),"",IF(AND(フラグ管理用!C51=2,フラグ管理用!D51=2),"","error")))))</f>
        <v/>
      </c>
      <c r="AO51" s="335" t="str">
        <f t="shared" si="6"/>
        <v/>
      </c>
      <c r="AP51" s="335" t="str">
        <f t="shared" si="7"/>
        <v/>
      </c>
      <c r="AQ51" s="335" t="str">
        <f>IF(C51="","",IF(AND(フラグ管理用!B51=1,フラグ管理用!I51&gt;0),"",IF(AND(フラグ管理用!B51=2,フラグ管理用!I51&gt;14),"","error")))</f>
        <v/>
      </c>
      <c r="AR51" s="335" t="str">
        <f>IF(C51="","",IF(PRODUCT(フラグ管理用!H51:J51)=0,"error",""))</f>
        <v/>
      </c>
      <c r="AS51" s="335" t="str">
        <f t="shared" si="8"/>
        <v/>
      </c>
      <c r="AT51" s="335" t="str">
        <f>IF(C51="","",IF(AND(フラグ管理用!G51=1,フラグ管理用!K51=1),"",IF(AND(フラグ管理用!G51=2,フラグ管理用!K51&gt;1),"","error")))</f>
        <v/>
      </c>
      <c r="AU51" s="335" t="str">
        <f>IF(C51="","",IF(AND(フラグ管理用!K51=10,ISBLANK(L51)=FALSE),"",IF(AND(フラグ管理用!K51&lt;10,ISBLANK(L51)=TRUE),"","error")))</f>
        <v/>
      </c>
      <c r="AV51" s="331" t="str">
        <f t="shared" si="9"/>
        <v/>
      </c>
      <c r="AW51" s="331" t="str">
        <f t="shared" si="10"/>
        <v/>
      </c>
      <c r="AX51" s="331" t="str">
        <f>IF(C51="","",IF(AND(フラグ管理用!D51=2,フラグ管理用!G51=1),IF(Q51&lt;&gt;0,"error",""),""))</f>
        <v/>
      </c>
      <c r="AY51" s="331" t="str">
        <f>IF(C51="","",IF(フラグ管理用!G51=2,IF(OR(O51&lt;&gt;0,P51&lt;&gt;0,R51&lt;&gt;0),"error",""),""))</f>
        <v/>
      </c>
      <c r="AZ51" s="331" t="str">
        <f t="shared" si="11"/>
        <v/>
      </c>
      <c r="BA51" s="331" t="str">
        <f t="shared" si="12"/>
        <v/>
      </c>
      <c r="BB51" s="331" t="str">
        <f t="shared" si="13"/>
        <v/>
      </c>
      <c r="BC51" s="331" t="str">
        <f>IF(C51="","",IF(フラグ管理用!Y51=2,IF(AND(フラグ管理用!C51=2,フラグ管理用!V51=1),"","error"),""))</f>
        <v/>
      </c>
      <c r="BD51" s="331" t="str">
        <f t="shared" si="14"/>
        <v/>
      </c>
      <c r="BE51" s="331" t="str">
        <f>IF(C51="","",IF(フラグ管理用!Z51=30,"error",IF(AND(フラグ管理用!AI51="事業始期_通常",フラグ管理用!Z51&lt;18),"error",IF(AND(フラグ管理用!AI51="事業始期_補助",フラグ管理用!Z51&lt;15),"error",""))))</f>
        <v/>
      </c>
      <c r="BF51" s="331" t="str">
        <f t="shared" si="15"/>
        <v/>
      </c>
      <c r="BG51" s="331" t="str">
        <f>IF(C51="","",IF(AND(フラグ管理用!AJ51="事業終期_通常",OR(フラグ管理用!AA51&lt;18,フラグ管理用!AA51&gt;29)),"error",IF(AND(フラグ管理用!AJ51="事業終期_R3基金・R4",フラグ管理用!AA51&lt;18),"error","")))</f>
        <v/>
      </c>
      <c r="BH51" s="331" t="str">
        <f>IF(C51="","",IF(VLOOKUP(Z51,―!$X$2:$Y$31,2,FALSE)&lt;=VLOOKUP(AA51,―!$X$2:$Y$31,2,FALSE),"","error"))</f>
        <v/>
      </c>
      <c r="BI51" s="331" t="str">
        <f t="shared" si="16"/>
        <v/>
      </c>
      <c r="BJ51" s="331" t="str">
        <f t="shared" si="17"/>
        <v/>
      </c>
      <c r="BK51" s="331" t="str">
        <f t="shared" si="18"/>
        <v/>
      </c>
      <c r="BL51" s="331" t="str">
        <f>IF(C51="","",IF(AND(フラグ管理用!AK51="予算区分_地単_通常",フラグ管理用!AF51&gt;4),"error",IF(AND(フラグ管理用!AK51="予算区分_地単_協力金等",フラグ管理用!AF51&gt;9),"error",IF(AND(フラグ管理用!AK51="予算区分_補助",フラグ管理用!AF51&lt;9),"error",""))))</f>
        <v/>
      </c>
      <c r="BM51" s="346" t="str">
        <f>フラグ管理用!AO51</f>
        <v/>
      </c>
    </row>
    <row r="52" spans="1:65" ht="189.75">
      <c r="A52" s="18">
        <v>31</v>
      </c>
      <c r="B52" s="35" t="s">
        <v>3922</v>
      </c>
      <c r="C52" s="44" t="s">
        <v>220</v>
      </c>
      <c r="D52" s="44" t="s">
        <v>5117</v>
      </c>
      <c r="E52" s="55" t="s">
        <v>1035</v>
      </c>
      <c r="F52" s="67" t="str">
        <f>IF(C52="補",VLOOKUP(E52,'事業名一覧 '!$A$3:$C$55,3,FALSE),"")</f>
        <v/>
      </c>
      <c r="G52" s="81" t="s">
        <v>4712</v>
      </c>
      <c r="H52" s="81" t="s">
        <v>7448</v>
      </c>
      <c r="I52" s="81" t="s">
        <v>7370</v>
      </c>
      <c r="J52" s="81" t="s">
        <v>7448</v>
      </c>
      <c r="K52" s="81" t="s">
        <v>5117</v>
      </c>
      <c r="L52" s="55"/>
      <c r="M52" s="130">
        <f t="shared" si="1"/>
        <v>45</v>
      </c>
      <c r="N52" s="130">
        <f t="shared" si="2"/>
        <v>45</v>
      </c>
      <c r="O52" s="146">
        <v>45</v>
      </c>
      <c r="P52" s="146"/>
      <c r="Q52" s="146"/>
      <c r="R52" s="146"/>
      <c r="S52" s="146"/>
      <c r="T52" s="146"/>
      <c r="U52" s="55" t="s">
        <v>2262</v>
      </c>
      <c r="V52" s="81" t="s">
        <v>5117</v>
      </c>
      <c r="W52" s="81" t="s">
        <v>5117</v>
      </c>
      <c r="X52" s="81" t="s">
        <v>5117</v>
      </c>
      <c r="Y52" s="44" t="s">
        <v>5117</v>
      </c>
      <c r="Z52" s="44" t="s">
        <v>7427</v>
      </c>
      <c r="AA52" s="44" t="s">
        <v>2432</v>
      </c>
      <c r="AB52" s="214" t="s">
        <v>7577</v>
      </c>
      <c r="AC52" s="214" t="s">
        <v>2310</v>
      </c>
      <c r="AD52" s="55"/>
      <c r="AE52" s="55"/>
      <c r="AF52" s="233"/>
      <c r="AG52" s="251" t="s">
        <v>3968</v>
      </c>
      <c r="AH52" s="272"/>
      <c r="AI52" s="284"/>
      <c r="AJ52" s="296" t="str">
        <f t="shared" si="3"/>
        <v/>
      </c>
      <c r="AK52" s="304" t="str">
        <f>IF(C52="","",IF(AND(フラグ管理用!B52=2,O52&gt;0),"error",IF(AND(フラグ管理用!B52=1,SUM(P52:R52)&gt;0),"error","")))</f>
        <v/>
      </c>
      <c r="AL52" s="312" t="str">
        <f t="shared" si="4"/>
        <v/>
      </c>
      <c r="AM52" s="320" t="str">
        <f t="shared" si="5"/>
        <v/>
      </c>
      <c r="AN52" s="331" t="str">
        <f>IF(C52="","",IF(フラグ管理用!AP52=1,"",IF(AND(フラグ管理用!C52=1,フラグ管理用!G52=1),"",IF(AND(フラグ管理用!C52=2,フラグ管理用!D52=1,フラグ管理用!G52=1),"",IF(AND(フラグ管理用!C52=2,フラグ管理用!D52=2),"","error")))))</f>
        <v/>
      </c>
      <c r="AO52" s="335" t="str">
        <f t="shared" si="6"/>
        <v/>
      </c>
      <c r="AP52" s="335" t="str">
        <f t="shared" si="7"/>
        <v/>
      </c>
      <c r="AQ52" s="335" t="str">
        <f>IF(C52="","",IF(AND(フラグ管理用!B52=1,フラグ管理用!I52&gt;0),"",IF(AND(フラグ管理用!B52=2,フラグ管理用!I52&gt;14),"","error")))</f>
        <v/>
      </c>
      <c r="AR52" s="335" t="str">
        <f>IF(C52="","",IF(PRODUCT(フラグ管理用!H52:J52)=0,"error",""))</f>
        <v/>
      </c>
      <c r="AS52" s="335" t="str">
        <f t="shared" si="8"/>
        <v/>
      </c>
      <c r="AT52" s="335" t="str">
        <f>IF(C52="","",IF(AND(フラグ管理用!G52=1,フラグ管理用!K52=1),"",IF(AND(フラグ管理用!G52=2,フラグ管理用!K52&gt;1),"","error")))</f>
        <v/>
      </c>
      <c r="AU52" s="335" t="str">
        <f>IF(C52="","",IF(AND(フラグ管理用!K52=10,ISBLANK(L52)=FALSE),"",IF(AND(フラグ管理用!K52&lt;10,ISBLANK(L52)=TRUE),"","error")))</f>
        <v/>
      </c>
      <c r="AV52" s="331" t="str">
        <f t="shared" si="9"/>
        <v/>
      </c>
      <c r="AW52" s="331" t="str">
        <f t="shared" si="10"/>
        <v/>
      </c>
      <c r="AX52" s="331" t="str">
        <f>IF(C52="","",IF(AND(フラグ管理用!D52=2,フラグ管理用!G52=1),IF(Q52&lt;&gt;0,"error",""),""))</f>
        <v/>
      </c>
      <c r="AY52" s="331" t="str">
        <f>IF(C52="","",IF(フラグ管理用!G52=2,IF(OR(O52&lt;&gt;0,P52&lt;&gt;0,R52&lt;&gt;0),"error",""),""))</f>
        <v/>
      </c>
      <c r="AZ52" s="331" t="str">
        <f t="shared" si="11"/>
        <v/>
      </c>
      <c r="BA52" s="331" t="str">
        <f t="shared" si="12"/>
        <v/>
      </c>
      <c r="BB52" s="331" t="str">
        <f t="shared" si="13"/>
        <v/>
      </c>
      <c r="BC52" s="331" t="str">
        <f>IF(C52="","",IF(フラグ管理用!Y52=2,IF(AND(フラグ管理用!C52=2,フラグ管理用!V52=1),"","error"),""))</f>
        <v/>
      </c>
      <c r="BD52" s="331" t="str">
        <f t="shared" si="14"/>
        <v/>
      </c>
      <c r="BE52" s="331" t="str">
        <f>IF(C52="","",IF(フラグ管理用!Z52=30,"error",IF(AND(フラグ管理用!AI52="事業始期_通常",フラグ管理用!Z52&lt;18),"error",IF(AND(フラグ管理用!AI52="事業始期_補助",フラグ管理用!Z52&lt;15),"error",""))))</f>
        <v/>
      </c>
      <c r="BF52" s="331" t="str">
        <f t="shared" si="15"/>
        <v/>
      </c>
      <c r="BG52" s="331" t="str">
        <f>IF(C52="","",IF(AND(フラグ管理用!AJ52="事業終期_通常",OR(フラグ管理用!AA52&lt;18,フラグ管理用!AA52&gt;29)),"error",IF(AND(フラグ管理用!AJ52="事業終期_R3基金・R4",フラグ管理用!AA52&lt;18),"error","")))</f>
        <v/>
      </c>
      <c r="BH52" s="331" t="str">
        <f>IF(C52="","",IF(VLOOKUP(Z52,―!$X$2:$Y$31,2,FALSE)&lt;=VLOOKUP(AA52,―!$X$2:$Y$31,2,FALSE),"","error"))</f>
        <v/>
      </c>
      <c r="BI52" s="331" t="str">
        <f t="shared" si="16"/>
        <v/>
      </c>
      <c r="BJ52" s="331" t="str">
        <f t="shared" si="17"/>
        <v/>
      </c>
      <c r="BK52" s="331" t="str">
        <f t="shared" si="18"/>
        <v/>
      </c>
      <c r="BL52" s="331" t="str">
        <f>IF(C52="","",IF(AND(フラグ管理用!AK52="予算区分_地単_通常",フラグ管理用!AF52&gt;4),"error",IF(AND(フラグ管理用!AK52="予算区分_地単_協力金等",フラグ管理用!AF52&gt;9),"error",IF(AND(フラグ管理用!AK52="予算区分_補助",フラグ管理用!AF52&lt;9),"error",""))))</f>
        <v/>
      </c>
      <c r="BM52" s="346" t="str">
        <f>フラグ管理用!AO52</f>
        <v/>
      </c>
    </row>
    <row r="53" spans="1:65" ht="276">
      <c r="A53" s="18">
        <v>32</v>
      </c>
      <c r="B53" s="35" t="s">
        <v>7520</v>
      </c>
      <c r="C53" s="44" t="s">
        <v>198</v>
      </c>
      <c r="D53" s="44" t="s">
        <v>7448</v>
      </c>
      <c r="E53" s="55" t="s">
        <v>5591</v>
      </c>
      <c r="F53" s="67" t="str">
        <f>IF(C53="補",VLOOKUP(E53,'事業名一覧 '!$A$3:$C$55,3,FALSE),"")</f>
        <v>厚生労働省</v>
      </c>
      <c r="G53" s="81" t="s">
        <v>4712</v>
      </c>
      <c r="H53" s="81" t="s">
        <v>7448</v>
      </c>
      <c r="I53" s="81" t="s">
        <v>1130</v>
      </c>
      <c r="J53" s="81" t="s">
        <v>7448</v>
      </c>
      <c r="K53" s="81" t="s">
        <v>5117</v>
      </c>
      <c r="L53" s="55"/>
      <c r="M53" s="130">
        <f t="shared" si="1"/>
        <v>35184</v>
      </c>
      <c r="N53" s="130">
        <f t="shared" si="2"/>
        <v>5858</v>
      </c>
      <c r="O53" s="146"/>
      <c r="P53" s="146">
        <v>5858</v>
      </c>
      <c r="Q53" s="146"/>
      <c r="R53" s="146"/>
      <c r="S53" s="146">
        <v>23467</v>
      </c>
      <c r="T53" s="146">
        <v>5859</v>
      </c>
      <c r="U53" s="55" t="s">
        <v>5016</v>
      </c>
      <c r="V53" s="81" t="s">
        <v>5117</v>
      </c>
      <c r="W53" s="81" t="s">
        <v>5117</v>
      </c>
      <c r="X53" s="81" t="s">
        <v>7448</v>
      </c>
      <c r="Y53" s="44" t="s">
        <v>5117</v>
      </c>
      <c r="Z53" s="44" t="s">
        <v>2432</v>
      </c>
      <c r="AA53" s="44" t="s">
        <v>6489</v>
      </c>
      <c r="AB53" s="214" t="s">
        <v>751</v>
      </c>
      <c r="AC53" s="214" t="s">
        <v>2310</v>
      </c>
      <c r="AD53" s="55"/>
      <c r="AE53" s="55"/>
      <c r="AF53" s="233" t="s">
        <v>7579</v>
      </c>
      <c r="AG53" s="251" t="s">
        <v>1772</v>
      </c>
      <c r="AH53" s="272"/>
      <c r="AI53" s="284"/>
      <c r="AJ53" s="296" t="str">
        <f t="shared" si="3"/>
        <v/>
      </c>
      <c r="AK53" s="304" t="str">
        <f>IF(C53="","",IF(AND(フラグ管理用!B53=2,O53&gt;0),"error",IF(AND(フラグ管理用!B53=1,SUM(P53:R53)&gt;0),"error","")))</f>
        <v/>
      </c>
      <c r="AL53" s="312" t="str">
        <f t="shared" si="4"/>
        <v/>
      </c>
      <c r="AM53" s="320" t="str">
        <f t="shared" si="5"/>
        <v/>
      </c>
      <c r="AN53" s="331" t="str">
        <f>IF(C53="","",IF(フラグ管理用!AP53=1,"",IF(AND(フラグ管理用!C53=1,フラグ管理用!G53=1),"",IF(AND(フラグ管理用!C53=2,フラグ管理用!D53=1,フラグ管理用!G53=1),"",IF(AND(フラグ管理用!C53=2,フラグ管理用!D53=2),"","error")))))</f>
        <v/>
      </c>
      <c r="AO53" s="335" t="str">
        <f t="shared" si="6"/>
        <v/>
      </c>
      <c r="AP53" s="335" t="str">
        <f t="shared" si="7"/>
        <v/>
      </c>
      <c r="AQ53" s="335" t="str">
        <f>IF(C53="","",IF(AND(フラグ管理用!B53=1,フラグ管理用!I53&gt;0),"",IF(AND(フラグ管理用!B53=2,フラグ管理用!I53&gt;14),"","error")))</f>
        <v/>
      </c>
      <c r="AR53" s="335" t="str">
        <f>IF(C53="","",IF(PRODUCT(フラグ管理用!H53:J53)=0,"error",""))</f>
        <v/>
      </c>
      <c r="AS53" s="335" t="str">
        <f t="shared" si="8"/>
        <v/>
      </c>
      <c r="AT53" s="335" t="str">
        <f>IF(C53="","",IF(AND(フラグ管理用!G53=1,フラグ管理用!K53=1),"",IF(AND(フラグ管理用!G53=2,フラグ管理用!K53&gt;1),"","error")))</f>
        <v/>
      </c>
      <c r="AU53" s="335" t="str">
        <f>IF(C53="","",IF(AND(フラグ管理用!K53=10,ISBLANK(L53)=FALSE),"",IF(AND(フラグ管理用!K53&lt;10,ISBLANK(L53)=TRUE),"","error")))</f>
        <v/>
      </c>
      <c r="AV53" s="331" t="str">
        <f t="shared" si="9"/>
        <v/>
      </c>
      <c r="AW53" s="331" t="str">
        <f t="shared" si="10"/>
        <v/>
      </c>
      <c r="AX53" s="331" t="str">
        <f>IF(C53="","",IF(AND(フラグ管理用!D53=2,フラグ管理用!G53=1),IF(Q53&lt;&gt;0,"error",""),""))</f>
        <v/>
      </c>
      <c r="AY53" s="331" t="str">
        <f>IF(C53="","",IF(フラグ管理用!G53=2,IF(OR(O53&lt;&gt;0,P53&lt;&gt;0,R53&lt;&gt;0),"error",""),""))</f>
        <v/>
      </c>
      <c r="AZ53" s="331" t="str">
        <f t="shared" si="11"/>
        <v/>
      </c>
      <c r="BA53" s="331" t="str">
        <f t="shared" si="12"/>
        <v/>
      </c>
      <c r="BB53" s="331" t="str">
        <f t="shared" si="13"/>
        <v/>
      </c>
      <c r="BC53" s="331" t="str">
        <f>IF(C53="","",IF(フラグ管理用!Y53=2,IF(AND(フラグ管理用!C53=2,フラグ管理用!V53=1),"","error"),""))</f>
        <v/>
      </c>
      <c r="BD53" s="331" t="str">
        <f t="shared" si="14"/>
        <v/>
      </c>
      <c r="BE53" s="331" t="str">
        <f>IF(C53="","",IF(フラグ管理用!Z53=30,"error",IF(AND(フラグ管理用!AI53="事業始期_通常",フラグ管理用!Z53&lt;18),"error",IF(AND(フラグ管理用!AI53="事業始期_補助",フラグ管理用!Z53&lt;15),"error",""))))</f>
        <v/>
      </c>
      <c r="BF53" s="331" t="str">
        <f t="shared" si="15"/>
        <v/>
      </c>
      <c r="BG53" s="331" t="str">
        <f>IF(C53="","",IF(AND(フラグ管理用!AJ53="事業終期_通常",OR(フラグ管理用!AA53&lt;18,フラグ管理用!AA53&gt;29)),"error",IF(AND(フラグ管理用!AJ53="事業終期_R3基金・R4",フラグ管理用!AA53&lt;18),"error","")))</f>
        <v/>
      </c>
      <c r="BH53" s="331" t="str">
        <f>IF(C53="","",IF(VLOOKUP(Z53,―!$X$2:$Y$31,2,FALSE)&lt;=VLOOKUP(AA53,―!$X$2:$Y$31,2,FALSE),"","error"))</f>
        <v/>
      </c>
      <c r="BI53" s="331" t="str">
        <f t="shared" si="16"/>
        <v/>
      </c>
      <c r="BJ53" s="331" t="str">
        <f t="shared" si="17"/>
        <v/>
      </c>
      <c r="BK53" s="331" t="str">
        <f t="shared" si="18"/>
        <v/>
      </c>
      <c r="BL53" s="331" t="str">
        <f>IF(C53="","",IF(AND(フラグ管理用!AK53="予算区分_地単_通常",フラグ管理用!AF53&gt;4),"error",IF(AND(フラグ管理用!AK53="予算区分_地単_協力金等",フラグ管理用!AF53&gt;9),"error",IF(AND(フラグ管理用!AK53="予算区分_補助",フラグ管理用!AF53&lt;9),"error",""))))</f>
        <v/>
      </c>
      <c r="BM53" s="346" t="str">
        <f>フラグ管理用!AO53</f>
        <v/>
      </c>
    </row>
    <row r="54" spans="1:65">
      <c r="A54" s="18">
        <v>33</v>
      </c>
      <c r="B54" s="35"/>
      <c r="C54" s="44"/>
      <c r="D54" s="44"/>
      <c r="E54" s="55"/>
      <c r="F54" s="67" t="str">
        <f>IF(C54="補",VLOOKUP(E54,'事業名一覧 '!$A$3:$C$55,3,FALSE),"")</f>
        <v/>
      </c>
      <c r="G54" s="81"/>
      <c r="H54" s="81"/>
      <c r="I54" s="81"/>
      <c r="J54" s="81"/>
      <c r="K54" s="81"/>
      <c r="L54" s="55"/>
      <c r="M54" s="130" t="str">
        <f t="shared" si="1"/>
        <v/>
      </c>
      <c r="N54" s="130" t="str">
        <f t="shared" si="2"/>
        <v/>
      </c>
      <c r="O54" s="146"/>
      <c r="P54" s="146"/>
      <c r="Q54" s="146"/>
      <c r="R54" s="146"/>
      <c r="S54" s="146"/>
      <c r="T54" s="146"/>
      <c r="U54" s="55"/>
      <c r="V54" s="81"/>
      <c r="W54" s="81"/>
      <c r="X54" s="81"/>
      <c r="Y54" s="44"/>
      <c r="Z54" s="44"/>
      <c r="AA54" s="44"/>
      <c r="AB54" s="214"/>
      <c r="AC54" s="214"/>
      <c r="AD54" s="55"/>
      <c r="AE54" s="55"/>
      <c r="AF54" s="233"/>
      <c r="AG54" s="251"/>
      <c r="AH54" s="272"/>
      <c r="AI54" s="284"/>
      <c r="AJ54" s="296" t="str">
        <f t="shared" si="3"/>
        <v/>
      </c>
      <c r="AK54" s="304" t="str">
        <f>IF(C54="","",IF(AND(フラグ管理用!B54=2,O54&gt;0),"error",IF(AND(フラグ管理用!B54=1,SUM(P54:R54)&gt;0),"error","")))</f>
        <v/>
      </c>
      <c r="AL54" s="312" t="str">
        <f t="shared" si="4"/>
        <v/>
      </c>
      <c r="AM54" s="320" t="str">
        <f t="shared" si="5"/>
        <v/>
      </c>
      <c r="AN54" s="331" t="str">
        <f>IF(C54="","",IF(フラグ管理用!AP54=1,"",IF(AND(フラグ管理用!C54=1,フラグ管理用!G54=1),"",IF(AND(フラグ管理用!C54=2,フラグ管理用!D54=1,フラグ管理用!G54=1),"",IF(AND(フラグ管理用!C54=2,フラグ管理用!D54=2),"","error")))))</f>
        <v/>
      </c>
      <c r="AO54" s="335" t="str">
        <f t="shared" si="6"/>
        <v/>
      </c>
      <c r="AP54" s="335" t="str">
        <f t="shared" si="7"/>
        <v/>
      </c>
      <c r="AQ54" s="335" t="str">
        <f>IF(C54="","",IF(AND(フラグ管理用!B54=1,フラグ管理用!I54&gt;0),"",IF(AND(フラグ管理用!B54=2,フラグ管理用!I54&gt;14),"","error")))</f>
        <v/>
      </c>
      <c r="AR54" s="335" t="str">
        <f>IF(C54="","",IF(PRODUCT(フラグ管理用!H54:J54)=0,"error",""))</f>
        <v/>
      </c>
      <c r="AS54" s="335" t="str">
        <f t="shared" si="8"/>
        <v/>
      </c>
      <c r="AT54" s="335" t="str">
        <f>IF(C54="","",IF(AND(フラグ管理用!G54=1,フラグ管理用!K54=1),"",IF(AND(フラグ管理用!G54=2,フラグ管理用!K54&gt;1),"","error")))</f>
        <v/>
      </c>
      <c r="AU54" s="335" t="str">
        <f>IF(C54="","",IF(AND(フラグ管理用!K54=10,ISBLANK(L54)=FALSE),"",IF(AND(フラグ管理用!K54&lt;10,ISBLANK(L54)=TRUE),"","error")))</f>
        <v/>
      </c>
      <c r="AV54" s="331" t="str">
        <f t="shared" si="9"/>
        <v/>
      </c>
      <c r="AW54" s="331" t="str">
        <f t="shared" si="10"/>
        <v/>
      </c>
      <c r="AX54" s="331" t="str">
        <f>IF(C54="","",IF(AND(フラグ管理用!D54=2,フラグ管理用!G54=1),IF(Q54&lt;&gt;0,"error",""),""))</f>
        <v/>
      </c>
      <c r="AY54" s="331" t="str">
        <f>IF(C54="","",IF(フラグ管理用!G54=2,IF(OR(O54&lt;&gt;0,P54&lt;&gt;0,R54&lt;&gt;0),"error",""),""))</f>
        <v/>
      </c>
      <c r="AZ54" s="331" t="str">
        <f t="shared" si="11"/>
        <v/>
      </c>
      <c r="BA54" s="331" t="str">
        <f t="shared" si="12"/>
        <v/>
      </c>
      <c r="BB54" s="331" t="str">
        <f t="shared" si="13"/>
        <v/>
      </c>
      <c r="BC54" s="331" t="str">
        <f>IF(C54="","",IF(フラグ管理用!Y54=2,IF(AND(フラグ管理用!C54=2,フラグ管理用!V54=1),"","error"),""))</f>
        <v/>
      </c>
      <c r="BD54" s="331" t="str">
        <f t="shared" si="14"/>
        <v/>
      </c>
      <c r="BE54" s="331" t="str">
        <f>IF(C54="","",IF(フラグ管理用!Z54=30,"error",IF(AND(フラグ管理用!AI54="事業始期_通常",フラグ管理用!Z54&lt;18),"error",IF(AND(フラグ管理用!AI54="事業始期_補助",フラグ管理用!Z54&lt;15),"error",""))))</f>
        <v/>
      </c>
      <c r="BF54" s="331" t="str">
        <f t="shared" si="15"/>
        <v/>
      </c>
      <c r="BG54" s="331" t="str">
        <f>IF(C54="","",IF(AND(フラグ管理用!AJ54="事業終期_通常",OR(フラグ管理用!AA54&lt;18,フラグ管理用!AA54&gt;29)),"error",IF(AND(フラグ管理用!AJ54="事業終期_R3基金・R4",フラグ管理用!AA54&lt;18),"error","")))</f>
        <v/>
      </c>
      <c r="BH54" s="331" t="str">
        <f>IF(C54="","",IF(VLOOKUP(Z54,―!$X$2:$Y$31,2,FALSE)&lt;=VLOOKUP(AA54,―!$X$2:$Y$31,2,FALSE),"","error"))</f>
        <v/>
      </c>
      <c r="BI54" s="331" t="str">
        <f t="shared" si="16"/>
        <v/>
      </c>
      <c r="BJ54" s="331" t="str">
        <f t="shared" si="17"/>
        <v/>
      </c>
      <c r="BK54" s="331" t="str">
        <f t="shared" si="18"/>
        <v/>
      </c>
      <c r="BL54" s="331" t="str">
        <f>IF(C54="","",IF(AND(フラグ管理用!AK54="予算区分_地単_通常",フラグ管理用!AF54&gt;4),"error",IF(AND(フラグ管理用!AK54="予算区分_地単_協力金等",フラグ管理用!AF54&gt;9),"error",IF(AND(フラグ管理用!AK54="予算区分_補助",フラグ管理用!AF54&lt;9),"error",""))))</f>
        <v/>
      </c>
      <c r="BM54" s="346" t="str">
        <f>フラグ管理用!AO54</f>
        <v/>
      </c>
    </row>
    <row r="55" spans="1:65">
      <c r="A55" s="18">
        <v>34</v>
      </c>
      <c r="B55" s="35"/>
      <c r="C55" s="44"/>
      <c r="D55" s="44"/>
      <c r="E55" s="55"/>
      <c r="F55" s="67" t="str">
        <f>IF(C55="補",VLOOKUP(E55,'事業名一覧 '!$A$3:$C$55,3,FALSE),"")</f>
        <v/>
      </c>
      <c r="G55" s="81"/>
      <c r="H55" s="81"/>
      <c r="I55" s="81"/>
      <c r="J55" s="81"/>
      <c r="K55" s="81"/>
      <c r="L55" s="55"/>
      <c r="M55" s="130" t="str">
        <f t="shared" si="1"/>
        <v/>
      </c>
      <c r="N55" s="130" t="str">
        <f t="shared" si="2"/>
        <v/>
      </c>
      <c r="O55" s="146"/>
      <c r="P55" s="146"/>
      <c r="Q55" s="146"/>
      <c r="R55" s="146"/>
      <c r="S55" s="146"/>
      <c r="T55" s="146"/>
      <c r="U55" s="55"/>
      <c r="V55" s="81"/>
      <c r="W55" s="81"/>
      <c r="X55" s="81"/>
      <c r="Y55" s="44"/>
      <c r="Z55" s="44"/>
      <c r="AA55" s="44"/>
      <c r="AB55" s="214"/>
      <c r="AC55" s="214"/>
      <c r="AD55" s="55"/>
      <c r="AE55" s="55"/>
      <c r="AF55" s="233"/>
      <c r="AG55" s="251"/>
      <c r="AH55" s="272"/>
      <c r="AI55" s="284"/>
      <c r="AJ55" s="296" t="str">
        <f t="shared" si="3"/>
        <v/>
      </c>
      <c r="AK55" s="304" t="str">
        <f>IF(C55="","",IF(AND(フラグ管理用!B55=2,O55&gt;0),"error",IF(AND(フラグ管理用!B55=1,SUM(P55:R55)&gt;0),"error","")))</f>
        <v/>
      </c>
      <c r="AL55" s="312" t="str">
        <f t="shared" si="4"/>
        <v/>
      </c>
      <c r="AM55" s="320" t="str">
        <f t="shared" si="5"/>
        <v/>
      </c>
      <c r="AN55" s="331" t="str">
        <f>IF(C55="","",IF(フラグ管理用!AP55=1,"",IF(AND(フラグ管理用!C55=1,フラグ管理用!G55=1),"",IF(AND(フラグ管理用!C55=2,フラグ管理用!D55=1,フラグ管理用!G55=1),"",IF(AND(フラグ管理用!C55=2,フラグ管理用!D55=2),"","error")))))</f>
        <v/>
      </c>
      <c r="AO55" s="335" t="str">
        <f t="shared" si="6"/>
        <v/>
      </c>
      <c r="AP55" s="335" t="str">
        <f t="shared" si="7"/>
        <v/>
      </c>
      <c r="AQ55" s="335" t="str">
        <f>IF(C55="","",IF(AND(フラグ管理用!B55=1,フラグ管理用!I55&gt;0),"",IF(AND(フラグ管理用!B55=2,フラグ管理用!I55&gt;14),"","error")))</f>
        <v/>
      </c>
      <c r="AR55" s="335" t="str">
        <f>IF(C55="","",IF(PRODUCT(フラグ管理用!H55:J55)=0,"error",""))</f>
        <v/>
      </c>
      <c r="AS55" s="335" t="str">
        <f t="shared" si="8"/>
        <v/>
      </c>
      <c r="AT55" s="335" t="str">
        <f>IF(C55="","",IF(AND(フラグ管理用!G55=1,フラグ管理用!K55=1),"",IF(AND(フラグ管理用!G55=2,フラグ管理用!K55&gt;1),"","error")))</f>
        <v/>
      </c>
      <c r="AU55" s="335" t="str">
        <f>IF(C55="","",IF(AND(フラグ管理用!K55=10,ISBLANK(L55)=FALSE),"",IF(AND(フラグ管理用!K55&lt;10,ISBLANK(L55)=TRUE),"","error")))</f>
        <v/>
      </c>
      <c r="AV55" s="331" t="str">
        <f t="shared" si="9"/>
        <v/>
      </c>
      <c r="AW55" s="331" t="str">
        <f t="shared" si="10"/>
        <v/>
      </c>
      <c r="AX55" s="331" t="str">
        <f>IF(C55="","",IF(AND(フラグ管理用!D55=2,フラグ管理用!G55=1),IF(Q55&lt;&gt;0,"error",""),""))</f>
        <v/>
      </c>
      <c r="AY55" s="331" t="str">
        <f>IF(C55="","",IF(フラグ管理用!G55=2,IF(OR(O55&lt;&gt;0,P55&lt;&gt;0,R55&lt;&gt;0),"error",""),""))</f>
        <v/>
      </c>
      <c r="AZ55" s="331" t="str">
        <f t="shared" si="11"/>
        <v/>
      </c>
      <c r="BA55" s="331" t="str">
        <f t="shared" si="12"/>
        <v/>
      </c>
      <c r="BB55" s="331" t="str">
        <f t="shared" si="13"/>
        <v/>
      </c>
      <c r="BC55" s="331" t="str">
        <f>IF(C55="","",IF(フラグ管理用!Y55=2,IF(AND(フラグ管理用!C55=2,フラグ管理用!V55=1),"","error"),""))</f>
        <v/>
      </c>
      <c r="BD55" s="331" t="str">
        <f t="shared" si="14"/>
        <v/>
      </c>
      <c r="BE55" s="331" t="str">
        <f>IF(C55="","",IF(フラグ管理用!Z55=30,"error",IF(AND(フラグ管理用!AI55="事業始期_通常",フラグ管理用!Z55&lt;18),"error",IF(AND(フラグ管理用!AI55="事業始期_補助",フラグ管理用!Z55&lt;15),"error",""))))</f>
        <v/>
      </c>
      <c r="BF55" s="331" t="str">
        <f t="shared" si="15"/>
        <v/>
      </c>
      <c r="BG55" s="331" t="str">
        <f>IF(C55="","",IF(AND(フラグ管理用!AJ55="事業終期_通常",OR(フラグ管理用!AA55&lt;18,フラグ管理用!AA55&gt;29)),"error",IF(AND(フラグ管理用!AJ55="事業終期_R3基金・R4",フラグ管理用!AA55&lt;18),"error","")))</f>
        <v/>
      </c>
      <c r="BH55" s="331" t="str">
        <f>IF(C55="","",IF(VLOOKUP(Z55,―!$X$2:$Y$31,2,FALSE)&lt;=VLOOKUP(AA55,―!$X$2:$Y$31,2,FALSE),"","error"))</f>
        <v/>
      </c>
      <c r="BI55" s="331" t="str">
        <f t="shared" si="16"/>
        <v/>
      </c>
      <c r="BJ55" s="331" t="str">
        <f t="shared" si="17"/>
        <v/>
      </c>
      <c r="BK55" s="331" t="str">
        <f t="shared" si="18"/>
        <v/>
      </c>
      <c r="BL55" s="331" t="str">
        <f>IF(C55="","",IF(AND(フラグ管理用!AK55="予算区分_地単_通常",フラグ管理用!AF55&gt;4),"error",IF(AND(フラグ管理用!AK55="予算区分_地単_協力金等",フラグ管理用!AF55&gt;9),"error",IF(AND(フラグ管理用!AK55="予算区分_補助",フラグ管理用!AF55&lt;9),"error",""))))</f>
        <v/>
      </c>
      <c r="BM55" s="346" t="str">
        <f>フラグ管理用!AO55</f>
        <v/>
      </c>
    </row>
    <row r="56" spans="1:65">
      <c r="A56" s="18">
        <v>35</v>
      </c>
      <c r="B56" s="35"/>
      <c r="C56" s="44"/>
      <c r="D56" s="44"/>
      <c r="E56" s="55"/>
      <c r="F56" s="67" t="str">
        <f>IF(C56="補",VLOOKUP(E56,'事業名一覧 '!$A$3:$C$55,3,FALSE),"")</f>
        <v/>
      </c>
      <c r="G56" s="81"/>
      <c r="H56" s="81"/>
      <c r="I56" s="81"/>
      <c r="J56" s="81"/>
      <c r="K56" s="81"/>
      <c r="L56" s="55"/>
      <c r="M56" s="130" t="str">
        <f t="shared" si="1"/>
        <v/>
      </c>
      <c r="N56" s="130" t="str">
        <f t="shared" si="2"/>
        <v/>
      </c>
      <c r="O56" s="146"/>
      <c r="P56" s="146"/>
      <c r="Q56" s="146"/>
      <c r="R56" s="146"/>
      <c r="S56" s="146"/>
      <c r="T56" s="146"/>
      <c r="U56" s="55"/>
      <c r="V56" s="81"/>
      <c r="W56" s="81"/>
      <c r="X56" s="81"/>
      <c r="Y56" s="44"/>
      <c r="Z56" s="44"/>
      <c r="AA56" s="44"/>
      <c r="AB56" s="214"/>
      <c r="AC56" s="214"/>
      <c r="AD56" s="55"/>
      <c r="AE56" s="55"/>
      <c r="AF56" s="233"/>
      <c r="AG56" s="251"/>
      <c r="AH56" s="272"/>
      <c r="AI56" s="284"/>
      <c r="AJ56" s="296" t="str">
        <f t="shared" si="3"/>
        <v/>
      </c>
      <c r="AK56" s="304" t="str">
        <f>IF(C56="","",IF(AND(フラグ管理用!B56=2,O56&gt;0),"error",IF(AND(フラグ管理用!B56=1,SUM(P56:R56)&gt;0),"error","")))</f>
        <v/>
      </c>
      <c r="AL56" s="312" t="str">
        <f t="shared" si="4"/>
        <v/>
      </c>
      <c r="AM56" s="320" t="str">
        <f t="shared" si="5"/>
        <v/>
      </c>
      <c r="AN56" s="331" t="str">
        <f>IF(C56="","",IF(フラグ管理用!AP56=1,"",IF(AND(フラグ管理用!C56=1,フラグ管理用!G56=1),"",IF(AND(フラグ管理用!C56=2,フラグ管理用!D56=1,フラグ管理用!G56=1),"",IF(AND(フラグ管理用!C56=2,フラグ管理用!D56=2),"","error")))))</f>
        <v/>
      </c>
      <c r="AO56" s="335" t="str">
        <f t="shared" si="6"/>
        <v/>
      </c>
      <c r="AP56" s="335" t="str">
        <f t="shared" si="7"/>
        <v/>
      </c>
      <c r="AQ56" s="335" t="str">
        <f>IF(C56="","",IF(AND(フラグ管理用!B56=1,フラグ管理用!I56&gt;0),"",IF(AND(フラグ管理用!B56=2,フラグ管理用!I56&gt;14),"","error")))</f>
        <v/>
      </c>
      <c r="AR56" s="335" t="str">
        <f>IF(C56="","",IF(PRODUCT(フラグ管理用!H56:J56)=0,"error",""))</f>
        <v/>
      </c>
      <c r="AS56" s="335" t="str">
        <f t="shared" si="8"/>
        <v/>
      </c>
      <c r="AT56" s="335" t="str">
        <f>IF(C56="","",IF(AND(フラグ管理用!G56=1,フラグ管理用!K56=1),"",IF(AND(フラグ管理用!G56=2,フラグ管理用!K56&gt;1),"","error")))</f>
        <v/>
      </c>
      <c r="AU56" s="335" t="str">
        <f>IF(C56="","",IF(AND(フラグ管理用!K56=10,ISBLANK(L56)=FALSE),"",IF(AND(フラグ管理用!K56&lt;10,ISBLANK(L56)=TRUE),"","error")))</f>
        <v/>
      </c>
      <c r="AV56" s="331" t="str">
        <f t="shared" si="9"/>
        <v/>
      </c>
      <c r="AW56" s="331" t="str">
        <f t="shared" si="10"/>
        <v/>
      </c>
      <c r="AX56" s="331" t="str">
        <f>IF(C56="","",IF(AND(フラグ管理用!D56=2,フラグ管理用!G56=1),IF(Q56&lt;&gt;0,"error",""),""))</f>
        <v/>
      </c>
      <c r="AY56" s="331" t="str">
        <f>IF(C56="","",IF(フラグ管理用!G56=2,IF(OR(O56&lt;&gt;0,P56&lt;&gt;0,R56&lt;&gt;0),"error",""),""))</f>
        <v/>
      </c>
      <c r="AZ56" s="331" t="str">
        <f t="shared" si="11"/>
        <v/>
      </c>
      <c r="BA56" s="331" t="str">
        <f t="shared" si="12"/>
        <v/>
      </c>
      <c r="BB56" s="331" t="str">
        <f t="shared" si="13"/>
        <v/>
      </c>
      <c r="BC56" s="331" t="str">
        <f>IF(C56="","",IF(フラグ管理用!Y56=2,IF(AND(フラグ管理用!C56=2,フラグ管理用!V56=1),"","error"),""))</f>
        <v/>
      </c>
      <c r="BD56" s="331" t="str">
        <f t="shared" si="14"/>
        <v/>
      </c>
      <c r="BE56" s="331" t="str">
        <f>IF(C56="","",IF(フラグ管理用!Z56=30,"error",IF(AND(フラグ管理用!AI56="事業始期_通常",フラグ管理用!Z56&lt;18),"error",IF(AND(フラグ管理用!AI56="事業始期_補助",フラグ管理用!Z56&lt;15),"error",""))))</f>
        <v/>
      </c>
      <c r="BF56" s="331" t="str">
        <f t="shared" si="15"/>
        <v/>
      </c>
      <c r="BG56" s="331" t="str">
        <f>IF(C56="","",IF(AND(フラグ管理用!AJ56="事業終期_通常",OR(フラグ管理用!AA56&lt;18,フラグ管理用!AA56&gt;29)),"error",IF(AND(フラグ管理用!AJ56="事業終期_R3基金・R4",フラグ管理用!AA56&lt;18),"error","")))</f>
        <v/>
      </c>
      <c r="BH56" s="331" t="str">
        <f>IF(C56="","",IF(VLOOKUP(Z56,―!$X$2:$Y$31,2,FALSE)&lt;=VLOOKUP(AA56,―!$X$2:$Y$31,2,FALSE),"","error"))</f>
        <v/>
      </c>
      <c r="BI56" s="331" t="str">
        <f t="shared" si="16"/>
        <v/>
      </c>
      <c r="BJ56" s="331" t="str">
        <f t="shared" si="17"/>
        <v/>
      </c>
      <c r="BK56" s="331" t="str">
        <f t="shared" si="18"/>
        <v/>
      </c>
      <c r="BL56" s="331" t="str">
        <f>IF(C56="","",IF(AND(フラグ管理用!AK56="予算区分_地単_通常",フラグ管理用!AF56&gt;4),"error",IF(AND(フラグ管理用!AK56="予算区分_地単_協力金等",フラグ管理用!AF56&gt;9),"error",IF(AND(フラグ管理用!AK56="予算区分_補助",フラグ管理用!AF56&lt;9),"error",""))))</f>
        <v/>
      </c>
      <c r="BM56" s="346" t="str">
        <f>フラグ管理用!AO56</f>
        <v/>
      </c>
    </row>
    <row r="57" spans="1:65">
      <c r="A57" s="18">
        <v>36</v>
      </c>
      <c r="B57" s="35"/>
      <c r="C57" s="44"/>
      <c r="D57" s="44"/>
      <c r="E57" s="55"/>
      <c r="F57" s="67" t="str">
        <f>IF(C57="補",VLOOKUP(E57,'事業名一覧 '!$A$3:$C$55,3,FALSE),"")</f>
        <v/>
      </c>
      <c r="G57" s="81"/>
      <c r="H57" s="81"/>
      <c r="I57" s="81"/>
      <c r="J57" s="81"/>
      <c r="K57" s="81"/>
      <c r="L57" s="55"/>
      <c r="M57" s="130" t="str">
        <f t="shared" si="1"/>
        <v/>
      </c>
      <c r="N57" s="130" t="str">
        <f t="shared" si="2"/>
        <v/>
      </c>
      <c r="O57" s="146"/>
      <c r="P57" s="146"/>
      <c r="Q57" s="146"/>
      <c r="R57" s="146"/>
      <c r="S57" s="146"/>
      <c r="T57" s="146"/>
      <c r="U57" s="55"/>
      <c r="V57" s="81"/>
      <c r="W57" s="81"/>
      <c r="X57" s="81"/>
      <c r="Y57" s="44"/>
      <c r="Z57" s="44"/>
      <c r="AA57" s="44"/>
      <c r="AB57" s="214"/>
      <c r="AC57" s="214"/>
      <c r="AD57" s="55"/>
      <c r="AE57" s="55"/>
      <c r="AF57" s="233"/>
      <c r="AG57" s="251"/>
      <c r="AH57" s="272"/>
      <c r="AI57" s="284"/>
      <c r="AJ57" s="296" t="str">
        <f t="shared" si="3"/>
        <v/>
      </c>
      <c r="AK57" s="304" t="str">
        <f>IF(C57="","",IF(AND(フラグ管理用!B57=2,O57&gt;0),"error",IF(AND(フラグ管理用!B57=1,SUM(P57:R57)&gt;0),"error","")))</f>
        <v/>
      </c>
      <c r="AL57" s="312" t="str">
        <f t="shared" si="4"/>
        <v/>
      </c>
      <c r="AM57" s="320" t="str">
        <f t="shared" si="5"/>
        <v/>
      </c>
      <c r="AN57" s="331" t="str">
        <f>IF(C57="","",IF(フラグ管理用!AP57=1,"",IF(AND(フラグ管理用!C57=1,フラグ管理用!G57=1),"",IF(AND(フラグ管理用!C57=2,フラグ管理用!D57=1,フラグ管理用!G57=1),"",IF(AND(フラグ管理用!C57=2,フラグ管理用!D57=2),"","error")))))</f>
        <v/>
      </c>
      <c r="AO57" s="335" t="str">
        <f t="shared" si="6"/>
        <v/>
      </c>
      <c r="AP57" s="335" t="str">
        <f t="shared" si="7"/>
        <v/>
      </c>
      <c r="AQ57" s="335" t="str">
        <f>IF(C57="","",IF(AND(フラグ管理用!B57=1,フラグ管理用!I57&gt;0),"",IF(AND(フラグ管理用!B57=2,フラグ管理用!I57&gt;14),"","error")))</f>
        <v/>
      </c>
      <c r="AR57" s="335" t="str">
        <f>IF(C57="","",IF(PRODUCT(フラグ管理用!H57:J57)=0,"error",""))</f>
        <v/>
      </c>
      <c r="AS57" s="335" t="str">
        <f t="shared" si="8"/>
        <v/>
      </c>
      <c r="AT57" s="335" t="str">
        <f>IF(C57="","",IF(AND(フラグ管理用!G57=1,フラグ管理用!K57=1),"",IF(AND(フラグ管理用!G57=2,フラグ管理用!K57&gt;1),"","error")))</f>
        <v/>
      </c>
      <c r="AU57" s="335" t="str">
        <f>IF(C57="","",IF(AND(フラグ管理用!K57=10,ISBLANK(L57)=FALSE),"",IF(AND(フラグ管理用!K57&lt;10,ISBLANK(L57)=TRUE),"","error")))</f>
        <v/>
      </c>
      <c r="AV57" s="331" t="str">
        <f t="shared" si="9"/>
        <v/>
      </c>
      <c r="AW57" s="331" t="str">
        <f t="shared" si="10"/>
        <v/>
      </c>
      <c r="AX57" s="331" t="str">
        <f>IF(C57="","",IF(AND(フラグ管理用!D57=2,フラグ管理用!G57=1),IF(Q57&lt;&gt;0,"error",""),""))</f>
        <v/>
      </c>
      <c r="AY57" s="331" t="str">
        <f>IF(C57="","",IF(フラグ管理用!G57=2,IF(OR(O57&lt;&gt;0,P57&lt;&gt;0,R57&lt;&gt;0),"error",""),""))</f>
        <v/>
      </c>
      <c r="AZ57" s="331" t="str">
        <f t="shared" si="11"/>
        <v/>
      </c>
      <c r="BA57" s="331" t="str">
        <f t="shared" si="12"/>
        <v/>
      </c>
      <c r="BB57" s="331" t="str">
        <f t="shared" si="13"/>
        <v/>
      </c>
      <c r="BC57" s="331" t="str">
        <f>IF(C57="","",IF(フラグ管理用!Y57=2,IF(AND(フラグ管理用!C57=2,フラグ管理用!V57=1),"","error"),""))</f>
        <v/>
      </c>
      <c r="BD57" s="331" t="str">
        <f t="shared" si="14"/>
        <v/>
      </c>
      <c r="BE57" s="331" t="str">
        <f>IF(C57="","",IF(フラグ管理用!Z57=30,"error",IF(AND(フラグ管理用!AI57="事業始期_通常",フラグ管理用!Z57&lt;18),"error",IF(AND(フラグ管理用!AI57="事業始期_補助",フラグ管理用!Z57&lt;15),"error",""))))</f>
        <v/>
      </c>
      <c r="BF57" s="331" t="str">
        <f t="shared" si="15"/>
        <v/>
      </c>
      <c r="BG57" s="331" t="str">
        <f>IF(C57="","",IF(AND(フラグ管理用!AJ57="事業終期_通常",OR(フラグ管理用!AA57&lt;18,フラグ管理用!AA57&gt;29)),"error",IF(AND(フラグ管理用!AJ57="事業終期_R3基金・R4",フラグ管理用!AA57&lt;18),"error","")))</f>
        <v/>
      </c>
      <c r="BH57" s="331" t="str">
        <f>IF(C57="","",IF(VLOOKUP(Z57,―!$X$2:$Y$31,2,FALSE)&lt;=VLOOKUP(AA57,―!$X$2:$Y$31,2,FALSE),"","error"))</f>
        <v/>
      </c>
      <c r="BI57" s="331" t="str">
        <f t="shared" si="16"/>
        <v/>
      </c>
      <c r="BJ57" s="331" t="str">
        <f t="shared" si="17"/>
        <v/>
      </c>
      <c r="BK57" s="331" t="str">
        <f t="shared" si="18"/>
        <v/>
      </c>
      <c r="BL57" s="331" t="str">
        <f>IF(C57="","",IF(AND(フラグ管理用!AK57="予算区分_地単_通常",フラグ管理用!AF57&gt;4),"error",IF(AND(フラグ管理用!AK57="予算区分_地単_協力金等",フラグ管理用!AF57&gt;9),"error",IF(AND(フラグ管理用!AK57="予算区分_補助",フラグ管理用!AF57&lt;9),"error",""))))</f>
        <v/>
      </c>
      <c r="BM57" s="346" t="str">
        <f>フラグ管理用!AO57</f>
        <v/>
      </c>
    </row>
    <row r="58" spans="1:65">
      <c r="A58" s="18">
        <v>37</v>
      </c>
      <c r="B58" s="35"/>
      <c r="C58" s="44"/>
      <c r="D58" s="44"/>
      <c r="E58" s="55"/>
      <c r="F58" s="67" t="str">
        <f>IF(C58="補",VLOOKUP(E58,'事業名一覧 '!$A$3:$C$55,3,FALSE),"")</f>
        <v/>
      </c>
      <c r="G58" s="81"/>
      <c r="H58" s="81"/>
      <c r="I58" s="81"/>
      <c r="J58" s="81"/>
      <c r="K58" s="81"/>
      <c r="L58" s="55"/>
      <c r="M58" s="130" t="str">
        <f t="shared" si="1"/>
        <v/>
      </c>
      <c r="N58" s="130" t="str">
        <f t="shared" si="2"/>
        <v/>
      </c>
      <c r="O58" s="146"/>
      <c r="P58" s="146"/>
      <c r="Q58" s="146"/>
      <c r="R58" s="146"/>
      <c r="S58" s="146"/>
      <c r="T58" s="146"/>
      <c r="U58" s="55"/>
      <c r="V58" s="81"/>
      <c r="W58" s="81"/>
      <c r="X58" s="81"/>
      <c r="Y58" s="44"/>
      <c r="Z58" s="44"/>
      <c r="AA58" s="44"/>
      <c r="AB58" s="214"/>
      <c r="AC58" s="214"/>
      <c r="AD58" s="55"/>
      <c r="AE58" s="55"/>
      <c r="AF58" s="233"/>
      <c r="AG58" s="251"/>
      <c r="AH58" s="272"/>
      <c r="AI58" s="284"/>
      <c r="AJ58" s="296" t="str">
        <f t="shared" si="3"/>
        <v/>
      </c>
      <c r="AK58" s="304" t="str">
        <f>IF(C58="","",IF(AND(フラグ管理用!B58=2,O58&gt;0),"error",IF(AND(フラグ管理用!B58=1,SUM(P58:R58)&gt;0),"error","")))</f>
        <v/>
      </c>
      <c r="AL58" s="312" t="str">
        <f t="shared" si="4"/>
        <v/>
      </c>
      <c r="AM58" s="320" t="str">
        <f t="shared" si="5"/>
        <v/>
      </c>
      <c r="AN58" s="331" t="str">
        <f>IF(C58="","",IF(フラグ管理用!AP58=1,"",IF(AND(フラグ管理用!C58=1,フラグ管理用!G58=1),"",IF(AND(フラグ管理用!C58=2,フラグ管理用!D58=1,フラグ管理用!G58=1),"",IF(AND(フラグ管理用!C58=2,フラグ管理用!D58=2),"","error")))))</f>
        <v/>
      </c>
      <c r="AO58" s="335" t="str">
        <f t="shared" si="6"/>
        <v/>
      </c>
      <c r="AP58" s="335" t="str">
        <f t="shared" si="7"/>
        <v/>
      </c>
      <c r="AQ58" s="335" t="str">
        <f>IF(C58="","",IF(AND(フラグ管理用!B58=1,フラグ管理用!I58&gt;0),"",IF(AND(フラグ管理用!B58=2,フラグ管理用!I58&gt;14),"","error")))</f>
        <v/>
      </c>
      <c r="AR58" s="335" t="str">
        <f>IF(C58="","",IF(PRODUCT(フラグ管理用!H58:J58)=0,"error",""))</f>
        <v/>
      </c>
      <c r="AS58" s="335" t="str">
        <f t="shared" si="8"/>
        <v/>
      </c>
      <c r="AT58" s="335" t="str">
        <f>IF(C58="","",IF(AND(フラグ管理用!G58=1,フラグ管理用!K58=1),"",IF(AND(フラグ管理用!G58=2,フラグ管理用!K58&gt;1),"","error")))</f>
        <v/>
      </c>
      <c r="AU58" s="335" t="str">
        <f>IF(C58="","",IF(AND(フラグ管理用!K58=10,ISBLANK(L58)=FALSE),"",IF(AND(フラグ管理用!K58&lt;10,ISBLANK(L58)=TRUE),"","error")))</f>
        <v/>
      </c>
      <c r="AV58" s="331" t="str">
        <f t="shared" si="9"/>
        <v/>
      </c>
      <c r="AW58" s="331" t="str">
        <f t="shared" si="10"/>
        <v/>
      </c>
      <c r="AX58" s="331" t="str">
        <f>IF(C58="","",IF(AND(フラグ管理用!D58=2,フラグ管理用!G58=1),IF(Q58&lt;&gt;0,"error",""),""))</f>
        <v/>
      </c>
      <c r="AY58" s="331" t="str">
        <f>IF(C58="","",IF(フラグ管理用!G58=2,IF(OR(O58&lt;&gt;0,P58&lt;&gt;0,R58&lt;&gt;0),"error",""),""))</f>
        <v/>
      </c>
      <c r="AZ58" s="331" t="str">
        <f t="shared" si="11"/>
        <v/>
      </c>
      <c r="BA58" s="331" t="str">
        <f t="shared" si="12"/>
        <v/>
      </c>
      <c r="BB58" s="331" t="str">
        <f t="shared" si="13"/>
        <v/>
      </c>
      <c r="BC58" s="331" t="str">
        <f>IF(C58="","",IF(フラグ管理用!Y58=2,IF(AND(フラグ管理用!C58=2,フラグ管理用!V58=1),"","error"),""))</f>
        <v/>
      </c>
      <c r="BD58" s="331" t="str">
        <f t="shared" si="14"/>
        <v/>
      </c>
      <c r="BE58" s="331" t="str">
        <f>IF(C58="","",IF(フラグ管理用!Z58=30,"error",IF(AND(フラグ管理用!AI58="事業始期_通常",フラグ管理用!Z58&lt;18),"error",IF(AND(フラグ管理用!AI58="事業始期_補助",フラグ管理用!Z58&lt;15),"error",""))))</f>
        <v/>
      </c>
      <c r="BF58" s="331" t="str">
        <f t="shared" si="15"/>
        <v/>
      </c>
      <c r="BG58" s="331" t="str">
        <f>IF(C58="","",IF(AND(フラグ管理用!AJ58="事業終期_通常",OR(フラグ管理用!AA58&lt;18,フラグ管理用!AA58&gt;29)),"error",IF(AND(フラグ管理用!AJ58="事業終期_R3基金・R4",フラグ管理用!AA58&lt;18),"error","")))</f>
        <v/>
      </c>
      <c r="BH58" s="331" t="str">
        <f>IF(C58="","",IF(VLOOKUP(Z58,―!$X$2:$Y$31,2,FALSE)&lt;=VLOOKUP(AA58,―!$X$2:$Y$31,2,FALSE),"","error"))</f>
        <v/>
      </c>
      <c r="BI58" s="331" t="str">
        <f t="shared" si="16"/>
        <v/>
      </c>
      <c r="BJ58" s="331" t="str">
        <f t="shared" si="17"/>
        <v/>
      </c>
      <c r="BK58" s="331" t="str">
        <f t="shared" si="18"/>
        <v/>
      </c>
      <c r="BL58" s="331" t="str">
        <f>IF(C58="","",IF(AND(フラグ管理用!AK58="予算区分_地単_通常",フラグ管理用!AF58&gt;4),"error",IF(AND(フラグ管理用!AK58="予算区分_地単_協力金等",フラグ管理用!AF58&gt;9),"error",IF(AND(フラグ管理用!AK58="予算区分_補助",フラグ管理用!AF58&lt;9),"error",""))))</f>
        <v/>
      </c>
      <c r="BM58" s="346" t="str">
        <f>フラグ管理用!AO58</f>
        <v/>
      </c>
    </row>
    <row r="59" spans="1:65">
      <c r="A59" s="18">
        <v>38</v>
      </c>
      <c r="B59" s="35"/>
      <c r="C59" s="44"/>
      <c r="D59" s="44"/>
      <c r="E59" s="55"/>
      <c r="F59" s="67" t="str">
        <f>IF(C59="補",VLOOKUP(E59,'事業名一覧 '!$A$3:$C$55,3,FALSE),"")</f>
        <v/>
      </c>
      <c r="G59" s="81"/>
      <c r="H59" s="81"/>
      <c r="I59" s="81"/>
      <c r="J59" s="81"/>
      <c r="K59" s="81"/>
      <c r="L59" s="55"/>
      <c r="M59" s="130" t="str">
        <f t="shared" si="1"/>
        <v/>
      </c>
      <c r="N59" s="130" t="str">
        <f t="shared" si="2"/>
        <v/>
      </c>
      <c r="O59" s="146"/>
      <c r="P59" s="146"/>
      <c r="Q59" s="146"/>
      <c r="R59" s="146"/>
      <c r="S59" s="146"/>
      <c r="T59" s="146"/>
      <c r="U59" s="55"/>
      <c r="V59" s="81"/>
      <c r="W59" s="81"/>
      <c r="X59" s="81"/>
      <c r="Y59" s="44"/>
      <c r="Z59" s="44"/>
      <c r="AA59" s="44"/>
      <c r="AB59" s="214"/>
      <c r="AC59" s="214"/>
      <c r="AD59" s="55"/>
      <c r="AE59" s="55"/>
      <c r="AF59" s="233"/>
      <c r="AG59" s="251"/>
      <c r="AH59" s="272"/>
      <c r="AI59" s="284"/>
      <c r="AJ59" s="296" t="str">
        <f t="shared" si="3"/>
        <v/>
      </c>
      <c r="AK59" s="304" t="str">
        <f>IF(C59="","",IF(AND(フラグ管理用!B59=2,O59&gt;0),"error",IF(AND(フラグ管理用!B59=1,SUM(P59:R59)&gt;0),"error","")))</f>
        <v/>
      </c>
      <c r="AL59" s="312" t="str">
        <f t="shared" si="4"/>
        <v/>
      </c>
      <c r="AM59" s="320" t="str">
        <f t="shared" si="5"/>
        <v/>
      </c>
      <c r="AN59" s="331" t="str">
        <f>IF(C59="","",IF(フラグ管理用!AP59=1,"",IF(AND(フラグ管理用!C59=1,フラグ管理用!G59=1),"",IF(AND(フラグ管理用!C59=2,フラグ管理用!D59=1,フラグ管理用!G59=1),"",IF(AND(フラグ管理用!C59=2,フラグ管理用!D59=2),"","error")))))</f>
        <v/>
      </c>
      <c r="AO59" s="335" t="str">
        <f t="shared" si="6"/>
        <v/>
      </c>
      <c r="AP59" s="335" t="str">
        <f t="shared" si="7"/>
        <v/>
      </c>
      <c r="AQ59" s="335" t="str">
        <f>IF(C59="","",IF(AND(フラグ管理用!B59=1,フラグ管理用!I59&gt;0),"",IF(AND(フラグ管理用!B59=2,フラグ管理用!I59&gt;14),"","error")))</f>
        <v/>
      </c>
      <c r="AR59" s="335" t="str">
        <f>IF(C59="","",IF(PRODUCT(フラグ管理用!H59:J59)=0,"error",""))</f>
        <v/>
      </c>
      <c r="AS59" s="335" t="str">
        <f t="shared" si="8"/>
        <v/>
      </c>
      <c r="AT59" s="335" t="str">
        <f>IF(C59="","",IF(AND(フラグ管理用!G59=1,フラグ管理用!K59=1),"",IF(AND(フラグ管理用!G59=2,フラグ管理用!K59&gt;1),"","error")))</f>
        <v/>
      </c>
      <c r="AU59" s="335" t="str">
        <f>IF(C59="","",IF(AND(フラグ管理用!K59=10,ISBLANK(L59)=FALSE),"",IF(AND(フラグ管理用!K59&lt;10,ISBLANK(L59)=TRUE),"","error")))</f>
        <v/>
      </c>
      <c r="AV59" s="331" t="str">
        <f t="shared" si="9"/>
        <v/>
      </c>
      <c r="AW59" s="331" t="str">
        <f t="shared" si="10"/>
        <v/>
      </c>
      <c r="AX59" s="331" t="str">
        <f>IF(C59="","",IF(AND(フラグ管理用!D59=2,フラグ管理用!G59=1),IF(Q59&lt;&gt;0,"error",""),""))</f>
        <v/>
      </c>
      <c r="AY59" s="331" t="str">
        <f>IF(C59="","",IF(フラグ管理用!G59=2,IF(OR(O59&lt;&gt;0,P59&lt;&gt;0,R59&lt;&gt;0),"error",""),""))</f>
        <v/>
      </c>
      <c r="AZ59" s="331" t="str">
        <f t="shared" si="11"/>
        <v/>
      </c>
      <c r="BA59" s="331" t="str">
        <f t="shared" si="12"/>
        <v/>
      </c>
      <c r="BB59" s="331" t="str">
        <f t="shared" si="13"/>
        <v/>
      </c>
      <c r="BC59" s="331" t="str">
        <f>IF(C59="","",IF(フラグ管理用!Y59=2,IF(AND(フラグ管理用!C59=2,フラグ管理用!V59=1),"","error"),""))</f>
        <v/>
      </c>
      <c r="BD59" s="331" t="str">
        <f t="shared" si="14"/>
        <v/>
      </c>
      <c r="BE59" s="331" t="str">
        <f>IF(C59="","",IF(フラグ管理用!Z59=30,"error",IF(AND(フラグ管理用!AI59="事業始期_通常",フラグ管理用!Z59&lt;18),"error",IF(AND(フラグ管理用!AI59="事業始期_補助",フラグ管理用!Z59&lt;15),"error",""))))</f>
        <v/>
      </c>
      <c r="BF59" s="331" t="str">
        <f t="shared" si="15"/>
        <v/>
      </c>
      <c r="BG59" s="331" t="str">
        <f>IF(C59="","",IF(AND(フラグ管理用!AJ59="事業終期_通常",OR(フラグ管理用!AA59&lt;18,フラグ管理用!AA59&gt;29)),"error",IF(AND(フラグ管理用!AJ59="事業終期_R3基金・R4",フラグ管理用!AA59&lt;18),"error","")))</f>
        <v/>
      </c>
      <c r="BH59" s="331" t="str">
        <f>IF(C59="","",IF(VLOOKUP(Z59,―!$X$2:$Y$31,2,FALSE)&lt;=VLOOKUP(AA59,―!$X$2:$Y$31,2,FALSE),"","error"))</f>
        <v/>
      </c>
      <c r="BI59" s="331" t="str">
        <f t="shared" si="16"/>
        <v/>
      </c>
      <c r="BJ59" s="331" t="str">
        <f t="shared" si="17"/>
        <v/>
      </c>
      <c r="BK59" s="331" t="str">
        <f t="shared" si="18"/>
        <v/>
      </c>
      <c r="BL59" s="331" t="str">
        <f>IF(C59="","",IF(AND(フラグ管理用!AK59="予算区分_地単_通常",フラグ管理用!AF59&gt;4),"error",IF(AND(フラグ管理用!AK59="予算区分_地単_協力金等",フラグ管理用!AF59&gt;9),"error",IF(AND(フラグ管理用!AK59="予算区分_補助",フラグ管理用!AF59&lt;9),"error",""))))</f>
        <v/>
      </c>
      <c r="BM59" s="346" t="str">
        <f>フラグ管理用!AO59</f>
        <v/>
      </c>
    </row>
    <row r="60" spans="1:65">
      <c r="A60" s="19">
        <v>39</v>
      </c>
      <c r="B60" s="36"/>
      <c r="C60" s="45"/>
      <c r="D60" s="45"/>
      <c r="E60" s="58"/>
      <c r="F60" s="67" t="str">
        <f>IF(C60="補",VLOOKUP(E60,'事業名一覧 '!$A$3:$C$55,3,FALSE),"")</f>
        <v/>
      </c>
      <c r="G60" s="82"/>
      <c r="H60" s="84"/>
      <c r="I60" s="82"/>
      <c r="J60" s="82"/>
      <c r="K60" s="82"/>
      <c r="L60" s="58"/>
      <c r="M60" s="131" t="str">
        <f t="shared" si="1"/>
        <v/>
      </c>
      <c r="N60" s="131" t="str">
        <f t="shared" si="2"/>
        <v/>
      </c>
      <c r="O60" s="147"/>
      <c r="P60" s="147"/>
      <c r="Q60" s="147"/>
      <c r="R60" s="147"/>
      <c r="S60" s="147"/>
      <c r="T60" s="147"/>
      <c r="U60" s="58"/>
      <c r="V60" s="82"/>
      <c r="W60" s="82"/>
      <c r="X60" s="82"/>
      <c r="Y60" s="45"/>
      <c r="Z60" s="45"/>
      <c r="AA60" s="45"/>
      <c r="AB60" s="215"/>
      <c r="AC60" s="215"/>
      <c r="AD60" s="58"/>
      <c r="AE60" s="58"/>
      <c r="AF60" s="234"/>
      <c r="AG60" s="253"/>
      <c r="AH60" s="274"/>
      <c r="AI60" s="286"/>
      <c r="AJ60" s="298" t="str">
        <f t="shared" si="3"/>
        <v/>
      </c>
      <c r="AK60" s="306" t="str">
        <f>IF(C60="","",IF(AND(フラグ管理用!B60=2,O60&gt;0),"error",IF(AND(フラグ管理用!B60=1,SUM(P60:R60)&gt;0),"error","")))</f>
        <v/>
      </c>
      <c r="AL60" s="314" t="str">
        <f t="shared" si="4"/>
        <v/>
      </c>
      <c r="AM60" s="322" t="str">
        <f t="shared" si="5"/>
        <v/>
      </c>
      <c r="AN60" s="331" t="str">
        <f>IF(C60="","",IF(フラグ管理用!AP60=1,"",IF(AND(フラグ管理用!C60=1,フラグ管理用!G60=1),"",IF(AND(フラグ管理用!C60=2,フラグ管理用!D60=1,フラグ管理用!G60=1),"",IF(AND(フラグ管理用!C60=2,フラグ管理用!D60=2),"","error")))))</f>
        <v/>
      </c>
      <c r="AO60" s="335" t="str">
        <f t="shared" si="6"/>
        <v/>
      </c>
      <c r="AP60" s="335" t="str">
        <f t="shared" si="7"/>
        <v/>
      </c>
      <c r="AQ60" s="335" t="str">
        <f>IF(C60="","",IF(AND(フラグ管理用!B60=1,フラグ管理用!I60&gt;0),"",IF(AND(フラグ管理用!B60=2,フラグ管理用!I60&gt;14),"","error")))</f>
        <v/>
      </c>
      <c r="AR60" s="335" t="str">
        <f>IF(C60="","",IF(PRODUCT(フラグ管理用!H60:J60)=0,"error",""))</f>
        <v/>
      </c>
      <c r="AS60" s="335" t="str">
        <f t="shared" si="8"/>
        <v/>
      </c>
      <c r="AT60" s="335" t="str">
        <f>IF(C60="","",IF(AND(フラグ管理用!G60=1,フラグ管理用!K60=1),"",IF(AND(フラグ管理用!G60=2,フラグ管理用!K60&gt;1),"","error")))</f>
        <v/>
      </c>
      <c r="AU60" s="335" t="str">
        <f>IF(C60="","",IF(AND(フラグ管理用!K60=10,ISBLANK(L60)=FALSE),"",IF(AND(フラグ管理用!K60&lt;10,ISBLANK(L60)=TRUE),"","error")))</f>
        <v/>
      </c>
      <c r="AV60" s="331" t="str">
        <f t="shared" si="9"/>
        <v/>
      </c>
      <c r="AW60" s="331" t="str">
        <f t="shared" si="10"/>
        <v/>
      </c>
      <c r="AX60" s="331" t="str">
        <f>IF(C60="","",IF(AND(フラグ管理用!D60=2,フラグ管理用!G60=1),IF(Q60&lt;&gt;0,"error",""),""))</f>
        <v/>
      </c>
      <c r="AY60" s="331" t="str">
        <f>IF(C60="","",IF(フラグ管理用!G60=2,IF(OR(O60&lt;&gt;0,P60&lt;&gt;0,R60&lt;&gt;0),"error",""),""))</f>
        <v/>
      </c>
      <c r="AZ60" s="331" t="str">
        <f t="shared" si="11"/>
        <v/>
      </c>
      <c r="BA60" s="331" t="str">
        <f t="shared" si="12"/>
        <v/>
      </c>
      <c r="BB60" s="331" t="str">
        <f t="shared" si="13"/>
        <v/>
      </c>
      <c r="BC60" s="331" t="str">
        <f>IF(C60="","",IF(フラグ管理用!Y60=2,IF(AND(フラグ管理用!C60=2,フラグ管理用!V60=1),"","error"),""))</f>
        <v/>
      </c>
      <c r="BD60" s="331" t="str">
        <f t="shared" si="14"/>
        <v/>
      </c>
      <c r="BE60" s="331" t="str">
        <f>IF(C60="","",IF(フラグ管理用!Z60=30,"error",IF(AND(フラグ管理用!AI60="事業始期_通常",フラグ管理用!Z60&lt;18),"error",IF(AND(フラグ管理用!AI60="事業始期_補助",フラグ管理用!Z60&lt;15),"error",""))))</f>
        <v/>
      </c>
      <c r="BF60" s="331" t="str">
        <f t="shared" si="15"/>
        <v/>
      </c>
      <c r="BG60" s="331" t="str">
        <f>IF(C60="","",IF(AND(フラグ管理用!AJ60="事業終期_通常",OR(フラグ管理用!AA60&lt;18,フラグ管理用!AA60&gt;29)),"error",IF(AND(フラグ管理用!AJ60="事業終期_R3基金・R4",フラグ管理用!AA60&lt;18),"error","")))</f>
        <v/>
      </c>
      <c r="BH60" s="331" t="str">
        <f>IF(C60="","",IF(VLOOKUP(Z60,―!$X$2:$Y$31,2,FALSE)&lt;=VLOOKUP(AA60,―!$X$2:$Y$31,2,FALSE),"","error"))</f>
        <v/>
      </c>
      <c r="BI60" s="331" t="str">
        <f t="shared" si="16"/>
        <v/>
      </c>
      <c r="BJ60" s="331" t="str">
        <f t="shared" si="17"/>
        <v/>
      </c>
      <c r="BK60" s="331" t="str">
        <f t="shared" si="18"/>
        <v/>
      </c>
      <c r="BL60" s="331" t="str">
        <f>IF(C60="","",IF(AND(フラグ管理用!AK60="予算区分_地単_通常",フラグ管理用!AF60&gt;4),"error",IF(AND(フラグ管理用!AK60="予算区分_地単_協力金等",フラグ管理用!AF60&gt;9),"error",IF(AND(フラグ管理用!AK60="予算区分_補助",フラグ管理用!AF60&lt;9),"error",""))))</f>
        <v/>
      </c>
      <c r="BM60" s="346" t="str">
        <f>フラグ管理用!AO60</f>
        <v/>
      </c>
    </row>
    <row r="61" spans="1:65">
      <c r="A61" s="20">
        <v>40</v>
      </c>
      <c r="B61" s="35"/>
      <c r="C61" s="44"/>
      <c r="D61" s="44"/>
      <c r="E61" s="55"/>
      <c r="F61" s="67" t="str">
        <f>IF(C61="補",VLOOKUP(E61,'事業名一覧 '!$A$3:$C$55,3,FALSE),"")</f>
        <v/>
      </c>
      <c r="G61" s="81"/>
      <c r="H61" s="81"/>
      <c r="I61" s="81"/>
      <c r="J61" s="81"/>
      <c r="K61" s="81"/>
      <c r="L61" s="55"/>
      <c r="M61" s="130" t="str">
        <f t="shared" si="1"/>
        <v/>
      </c>
      <c r="N61" s="130" t="str">
        <f t="shared" si="2"/>
        <v/>
      </c>
      <c r="O61" s="146"/>
      <c r="P61" s="146"/>
      <c r="Q61" s="146"/>
      <c r="R61" s="146"/>
      <c r="S61" s="146"/>
      <c r="T61" s="146"/>
      <c r="U61" s="55"/>
      <c r="V61" s="81"/>
      <c r="W61" s="81"/>
      <c r="X61" s="81"/>
      <c r="Y61" s="44"/>
      <c r="Z61" s="44"/>
      <c r="AA61" s="44"/>
      <c r="AB61" s="214"/>
      <c r="AC61" s="214"/>
      <c r="AD61" s="55"/>
      <c r="AE61" s="55"/>
      <c r="AF61" s="233"/>
      <c r="AG61" s="251"/>
      <c r="AH61" s="275"/>
      <c r="AI61" s="287"/>
      <c r="AJ61" s="299" t="str">
        <f t="shared" si="3"/>
        <v/>
      </c>
      <c r="AK61" s="307" t="str">
        <f>IF(C61="","",IF(AND(フラグ管理用!B61=2,O61&gt;0),"error",IF(AND(フラグ管理用!B61=1,SUM(P61:R61)&gt;0),"error","")))</f>
        <v/>
      </c>
      <c r="AL61" s="315" t="str">
        <f t="shared" si="4"/>
        <v/>
      </c>
      <c r="AM61" s="323" t="str">
        <f t="shared" si="5"/>
        <v/>
      </c>
      <c r="AN61" s="331" t="str">
        <f>IF(C61="","",IF(フラグ管理用!AP61=1,"",IF(AND(フラグ管理用!C61=1,フラグ管理用!G61=1),"",IF(AND(フラグ管理用!C61=2,フラグ管理用!D61=1,フラグ管理用!G61=1),"",IF(AND(フラグ管理用!C61=2,フラグ管理用!D61=2),"","error")))))</f>
        <v/>
      </c>
      <c r="AO61" s="335" t="str">
        <f t="shared" si="6"/>
        <v/>
      </c>
      <c r="AP61" s="335" t="str">
        <f t="shared" si="7"/>
        <v/>
      </c>
      <c r="AQ61" s="335" t="str">
        <f>IF(C61="","",IF(AND(フラグ管理用!B61=1,フラグ管理用!I61&gt;0),"",IF(AND(フラグ管理用!B61=2,フラグ管理用!I61&gt;14),"","error")))</f>
        <v/>
      </c>
      <c r="AR61" s="335" t="str">
        <f>IF(C61="","",IF(PRODUCT(フラグ管理用!H61:J61)=0,"error",""))</f>
        <v/>
      </c>
      <c r="AS61" s="335" t="str">
        <f t="shared" si="8"/>
        <v/>
      </c>
      <c r="AT61" s="335" t="str">
        <f>IF(C61="","",IF(AND(フラグ管理用!G61=1,フラグ管理用!K61=1),"",IF(AND(フラグ管理用!G61=2,フラグ管理用!K61&gt;1),"","error")))</f>
        <v/>
      </c>
      <c r="AU61" s="335" t="str">
        <f>IF(C61="","",IF(AND(フラグ管理用!K61=10,ISBLANK(L61)=FALSE),"",IF(AND(フラグ管理用!K61&lt;10,ISBLANK(L61)=TRUE),"","error")))</f>
        <v/>
      </c>
      <c r="AV61" s="331" t="str">
        <f t="shared" si="9"/>
        <v/>
      </c>
      <c r="AW61" s="331" t="str">
        <f t="shared" si="10"/>
        <v/>
      </c>
      <c r="AX61" s="331" t="str">
        <f>IF(C61="","",IF(AND(フラグ管理用!D61=2,フラグ管理用!G61=1),IF(Q61&lt;&gt;0,"error",""),""))</f>
        <v/>
      </c>
      <c r="AY61" s="331" t="str">
        <f>IF(C61="","",IF(フラグ管理用!G61=2,IF(OR(O61&lt;&gt;0,P61&lt;&gt;0,R61&lt;&gt;0),"error",""),""))</f>
        <v/>
      </c>
      <c r="AZ61" s="331" t="str">
        <f t="shared" si="11"/>
        <v/>
      </c>
      <c r="BA61" s="331" t="str">
        <f t="shared" si="12"/>
        <v/>
      </c>
      <c r="BB61" s="331" t="str">
        <f t="shared" si="13"/>
        <v/>
      </c>
      <c r="BC61" s="331" t="str">
        <f>IF(C61="","",IF(フラグ管理用!Y61=2,IF(AND(フラグ管理用!C61=2,フラグ管理用!V61=1),"","error"),""))</f>
        <v/>
      </c>
      <c r="BD61" s="331" t="str">
        <f t="shared" si="14"/>
        <v/>
      </c>
      <c r="BE61" s="331" t="str">
        <f>IF(C61="","",IF(フラグ管理用!Z61=30,"error",IF(AND(フラグ管理用!AI61="事業始期_通常",フラグ管理用!Z61&lt;18),"error",IF(AND(フラグ管理用!AI61="事業始期_補助",フラグ管理用!Z61&lt;15),"error",""))))</f>
        <v/>
      </c>
      <c r="BF61" s="331" t="str">
        <f t="shared" si="15"/>
        <v/>
      </c>
      <c r="BG61" s="331" t="str">
        <f>IF(C61="","",IF(AND(フラグ管理用!AJ61="事業終期_通常",OR(フラグ管理用!AA61&lt;18,フラグ管理用!AA61&gt;29)),"error",IF(AND(フラグ管理用!AJ61="事業終期_R3基金・R4",フラグ管理用!AA61&lt;18),"error","")))</f>
        <v/>
      </c>
      <c r="BH61" s="331" t="str">
        <f>IF(C61="","",IF(VLOOKUP(Z61,―!$X$2:$Y$31,2,FALSE)&lt;=VLOOKUP(AA61,―!$X$2:$Y$31,2,FALSE),"","error"))</f>
        <v/>
      </c>
      <c r="BI61" s="331" t="str">
        <f t="shared" si="16"/>
        <v/>
      </c>
      <c r="BJ61" s="331" t="str">
        <f t="shared" si="17"/>
        <v/>
      </c>
      <c r="BK61" s="331" t="str">
        <f t="shared" si="18"/>
        <v/>
      </c>
      <c r="BL61" s="331" t="str">
        <f>IF(C61="","",IF(AND(フラグ管理用!AK61="予算区分_地単_通常",フラグ管理用!AF61&gt;4),"error",IF(AND(フラグ管理用!AK61="予算区分_地単_協力金等",フラグ管理用!AF61&gt;9),"error",IF(AND(フラグ管理用!AK61="予算区分_補助",フラグ管理用!AF61&lt;9),"error",""))))</f>
        <v/>
      </c>
      <c r="BM61" s="346" t="str">
        <f>フラグ管理用!AO61</f>
        <v/>
      </c>
    </row>
    <row r="62" spans="1:65">
      <c r="A62" s="21">
        <v>41</v>
      </c>
      <c r="B62" s="35"/>
      <c r="C62" s="44"/>
      <c r="D62" s="44"/>
      <c r="E62" s="55"/>
      <c r="F62" s="67" t="str">
        <f>IF(C62="補",VLOOKUP(E62,'事業名一覧 '!$A$3:$C$55,3,FALSE),"")</f>
        <v/>
      </c>
      <c r="G62" s="81"/>
      <c r="H62" s="81"/>
      <c r="I62" s="81"/>
      <c r="J62" s="81"/>
      <c r="K62" s="81"/>
      <c r="L62" s="55"/>
      <c r="M62" s="130" t="str">
        <f t="shared" si="1"/>
        <v/>
      </c>
      <c r="N62" s="130" t="str">
        <f t="shared" si="2"/>
        <v/>
      </c>
      <c r="O62" s="146"/>
      <c r="P62" s="146"/>
      <c r="Q62" s="146"/>
      <c r="R62" s="146"/>
      <c r="S62" s="146"/>
      <c r="T62" s="146"/>
      <c r="U62" s="55"/>
      <c r="V62" s="81"/>
      <c r="W62" s="81"/>
      <c r="X62" s="81"/>
      <c r="Y62" s="44"/>
      <c r="Z62" s="44"/>
      <c r="AA62" s="44"/>
      <c r="AB62" s="214"/>
      <c r="AC62" s="214"/>
      <c r="AD62" s="55"/>
      <c r="AE62" s="55"/>
      <c r="AF62" s="233"/>
      <c r="AG62" s="251"/>
      <c r="AH62" s="272"/>
      <c r="AI62" s="284"/>
      <c r="AJ62" s="296" t="str">
        <f t="shared" si="3"/>
        <v/>
      </c>
      <c r="AK62" s="304" t="str">
        <f>IF(C62="","",IF(AND(フラグ管理用!B62=2,O62&gt;0),"error",IF(AND(フラグ管理用!B62=1,SUM(P62:R62)&gt;0),"error","")))</f>
        <v/>
      </c>
      <c r="AL62" s="312" t="str">
        <f t="shared" si="4"/>
        <v/>
      </c>
      <c r="AM62" s="320" t="str">
        <f t="shared" si="5"/>
        <v/>
      </c>
      <c r="AN62" s="331" t="str">
        <f>IF(C62="","",IF(フラグ管理用!AP62=1,"",IF(AND(フラグ管理用!C62=1,フラグ管理用!G62=1),"",IF(AND(フラグ管理用!C62=2,フラグ管理用!D62=1,フラグ管理用!G62=1),"",IF(AND(フラグ管理用!C62=2,フラグ管理用!D62=2),"","error")))))</f>
        <v/>
      </c>
      <c r="AO62" s="335" t="str">
        <f t="shared" si="6"/>
        <v/>
      </c>
      <c r="AP62" s="335" t="str">
        <f t="shared" si="7"/>
        <v/>
      </c>
      <c r="AQ62" s="335" t="str">
        <f>IF(C62="","",IF(AND(フラグ管理用!B62=1,フラグ管理用!I62&gt;0),"",IF(AND(フラグ管理用!B62=2,フラグ管理用!I62&gt;14),"","error")))</f>
        <v/>
      </c>
      <c r="AR62" s="335" t="str">
        <f>IF(C62="","",IF(PRODUCT(フラグ管理用!H62:J62)=0,"error",""))</f>
        <v/>
      </c>
      <c r="AS62" s="335" t="str">
        <f t="shared" si="8"/>
        <v/>
      </c>
      <c r="AT62" s="335" t="str">
        <f>IF(C62="","",IF(AND(フラグ管理用!G62=1,フラグ管理用!K62=1),"",IF(AND(フラグ管理用!G62=2,フラグ管理用!K62&gt;1),"","error")))</f>
        <v/>
      </c>
      <c r="AU62" s="335" t="str">
        <f>IF(C62="","",IF(AND(フラグ管理用!K62=10,ISBLANK(L62)=FALSE),"",IF(AND(フラグ管理用!K62&lt;10,ISBLANK(L62)=TRUE),"","error")))</f>
        <v/>
      </c>
      <c r="AV62" s="331" t="str">
        <f t="shared" si="9"/>
        <v/>
      </c>
      <c r="AW62" s="331" t="str">
        <f t="shared" si="10"/>
        <v/>
      </c>
      <c r="AX62" s="331" t="str">
        <f>IF(C62="","",IF(AND(フラグ管理用!D62=2,フラグ管理用!G62=1),IF(Q62&lt;&gt;0,"error",""),""))</f>
        <v/>
      </c>
      <c r="AY62" s="331" t="str">
        <f>IF(C62="","",IF(フラグ管理用!G62=2,IF(OR(O62&lt;&gt;0,P62&lt;&gt;0,R62&lt;&gt;0),"error",""),""))</f>
        <v/>
      </c>
      <c r="AZ62" s="331" t="str">
        <f t="shared" si="11"/>
        <v/>
      </c>
      <c r="BA62" s="331" t="str">
        <f t="shared" si="12"/>
        <v/>
      </c>
      <c r="BB62" s="331" t="str">
        <f t="shared" si="13"/>
        <v/>
      </c>
      <c r="BC62" s="331" t="str">
        <f>IF(C62="","",IF(フラグ管理用!Y62=2,IF(AND(フラグ管理用!C62=2,フラグ管理用!V62=1),"","error"),""))</f>
        <v/>
      </c>
      <c r="BD62" s="331" t="str">
        <f t="shared" si="14"/>
        <v/>
      </c>
      <c r="BE62" s="331" t="str">
        <f>IF(C62="","",IF(フラグ管理用!Z62=30,"error",IF(AND(フラグ管理用!AI62="事業始期_通常",フラグ管理用!Z62&lt;18),"error",IF(AND(フラグ管理用!AI62="事業始期_補助",フラグ管理用!Z62&lt;15),"error",""))))</f>
        <v/>
      </c>
      <c r="BF62" s="331" t="str">
        <f t="shared" si="15"/>
        <v/>
      </c>
      <c r="BG62" s="331" t="str">
        <f>IF(C62="","",IF(AND(フラグ管理用!AJ62="事業終期_通常",OR(フラグ管理用!AA62&lt;18,フラグ管理用!AA62&gt;29)),"error",IF(AND(フラグ管理用!AJ62="事業終期_R3基金・R4",フラグ管理用!AA62&lt;18),"error","")))</f>
        <v/>
      </c>
      <c r="BH62" s="331" t="str">
        <f>IF(C62="","",IF(VLOOKUP(Z62,―!$X$2:$Y$31,2,FALSE)&lt;=VLOOKUP(AA62,―!$X$2:$Y$31,2,FALSE),"","error"))</f>
        <v/>
      </c>
      <c r="BI62" s="331" t="str">
        <f t="shared" si="16"/>
        <v/>
      </c>
      <c r="BJ62" s="331" t="str">
        <f t="shared" si="17"/>
        <v/>
      </c>
      <c r="BK62" s="331" t="str">
        <f t="shared" si="18"/>
        <v/>
      </c>
      <c r="BL62" s="331" t="str">
        <f>IF(C62="","",IF(AND(フラグ管理用!AK62="予算区分_地単_通常",フラグ管理用!AF62&gt;4),"error",IF(AND(フラグ管理用!AK62="予算区分_地単_協力金等",フラグ管理用!AF62&gt;9),"error",IF(AND(フラグ管理用!AK62="予算区分_補助",フラグ管理用!AF62&lt;9),"error",""))))</f>
        <v/>
      </c>
      <c r="BM62" s="346" t="str">
        <f>フラグ管理用!AO62</f>
        <v/>
      </c>
    </row>
    <row r="63" spans="1:65">
      <c r="A63" s="21">
        <v>42</v>
      </c>
      <c r="B63" s="35"/>
      <c r="C63" s="44"/>
      <c r="D63" s="44"/>
      <c r="E63" s="55"/>
      <c r="F63" s="67" t="str">
        <f>IF(C63="補",VLOOKUP(E63,'事業名一覧 '!$A$3:$C$55,3,FALSE),"")</f>
        <v/>
      </c>
      <c r="G63" s="81"/>
      <c r="H63" s="81"/>
      <c r="I63" s="81"/>
      <c r="J63" s="81"/>
      <c r="K63" s="81"/>
      <c r="L63" s="55"/>
      <c r="M63" s="130" t="str">
        <f t="shared" si="1"/>
        <v/>
      </c>
      <c r="N63" s="130" t="str">
        <f t="shared" si="2"/>
        <v/>
      </c>
      <c r="O63" s="146"/>
      <c r="P63" s="146"/>
      <c r="Q63" s="146"/>
      <c r="R63" s="146"/>
      <c r="S63" s="146"/>
      <c r="T63" s="146"/>
      <c r="U63" s="55"/>
      <c r="V63" s="81"/>
      <c r="W63" s="81"/>
      <c r="X63" s="81"/>
      <c r="Y63" s="44"/>
      <c r="Z63" s="44"/>
      <c r="AA63" s="44"/>
      <c r="AB63" s="214"/>
      <c r="AC63" s="214"/>
      <c r="AD63" s="55"/>
      <c r="AE63" s="55"/>
      <c r="AF63" s="233"/>
      <c r="AG63" s="251"/>
      <c r="AH63" s="272"/>
      <c r="AI63" s="284"/>
      <c r="AJ63" s="296" t="str">
        <f t="shared" si="3"/>
        <v/>
      </c>
      <c r="AK63" s="304" t="str">
        <f>IF(C63="","",IF(AND(フラグ管理用!B63=2,O63&gt;0),"error",IF(AND(フラグ管理用!B63=1,SUM(P63:R63)&gt;0),"error","")))</f>
        <v/>
      </c>
      <c r="AL63" s="312" t="str">
        <f t="shared" si="4"/>
        <v/>
      </c>
      <c r="AM63" s="320" t="str">
        <f t="shared" si="5"/>
        <v/>
      </c>
      <c r="AN63" s="331" t="str">
        <f>IF(C63="","",IF(フラグ管理用!AP63=1,"",IF(AND(フラグ管理用!C63=1,フラグ管理用!G63=1),"",IF(AND(フラグ管理用!C63=2,フラグ管理用!D63=1,フラグ管理用!G63=1),"",IF(AND(フラグ管理用!C63=2,フラグ管理用!D63=2),"","error")))))</f>
        <v/>
      </c>
      <c r="AO63" s="335" t="str">
        <f t="shared" si="6"/>
        <v/>
      </c>
      <c r="AP63" s="335" t="str">
        <f t="shared" si="7"/>
        <v/>
      </c>
      <c r="AQ63" s="335" t="str">
        <f>IF(C63="","",IF(AND(フラグ管理用!B63=1,フラグ管理用!I63&gt;0),"",IF(AND(フラグ管理用!B63=2,フラグ管理用!I63&gt;14),"","error")))</f>
        <v/>
      </c>
      <c r="AR63" s="335" t="str">
        <f>IF(C63="","",IF(PRODUCT(フラグ管理用!H63:J63)=0,"error",""))</f>
        <v/>
      </c>
      <c r="AS63" s="335" t="str">
        <f t="shared" si="8"/>
        <v/>
      </c>
      <c r="AT63" s="335" t="str">
        <f>IF(C63="","",IF(AND(フラグ管理用!G63=1,フラグ管理用!K63=1),"",IF(AND(フラグ管理用!G63=2,フラグ管理用!K63&gt;1),"","error")))</f>
        <v/>
      </c>
      <c r="AU63" s="335" t="str">
        <f>IF(C63="","",IF(AND(フラグ管理用!K63=10,ISBLANK(L63)=FALSE),"",IF(AND(フラグ管理用!K63&lt;10,ISBLANK(L63)=TRUE),"","error")))</f>
        <v/>
      </c>
      <c r="AV63" s="331" t="str">
        <f t="shared" si="9"/>
        <v/>
      </c>
      <c r="AW63" s="331" t="str">
        <f t="shared" si="10"/>
        <v/>
      </c>
      <c r="AX63" s="331" t="str">
        <f>IF(C63="","",IF(AND(フラグ管理用!D63=2,フラグ管理用!G63=1),IF(Q63&lt;&gt;0,"error",""),""))</f>
        <v/>
      </c>
      <c r="AY63" s="331" t="str">
        <f>IF(C63="","",IF(フラグ管理用!G63=2,IF(OR(O63&lt;&gt;0,P63&lt;&gt;0,R63&lt;&gt;0),"error",""),""))</f>
        <v/>
      </c>
      <c r="AZ63" s="331" t="str">
        <f t="shared" si="11"/>
        <v/>
      </c>
      <c r="BA63" s="331" t="str">
        <f t="shared" si="12"/>
        <v/>
      </c>
      <c r="BB63" s="331" t="str">
        <f t="shared" si="13"/>
        <v/>
      </c>
      <c r="BC63" s="331" t="str">
        <f>IF(C63="","",IF(フラグ管理用!Y63=2,IF(AND(フラグ管理用!C63=2,フラグ管理用!V63=1),"","error"),""))</f>
        <v/>
      </c>
      <c r="BD63" s="331" t="str">
        <f t="shared" si="14"/>
        <v/>
      </c>
      <c r="BE63" s="331" t="str">
        <f>IF(C63="","",IF(フラグ管理用!Z63=30,"error",IF(AND(フラグ管理用!AI63="事業始期_通常",フラグ管理用!Z63&lt;18),"error",IF(AND(フラグ管理用!AI63="事業始期_補助",フラグ管理用!Z63&lt;15),"error",""))))</f>
        <v/>
      </c>
      <c r="BF63" s="331" t="str">
        <f t="shared" si="15"/>
        <v/>
      </c>
      <c r="BG63" s="331" t="str">
        <f>IF(C63="","",IF(AND(フラグ管理用!AJ63="事業終期_通常",OR(フラグ管理用!AA63&lt;18,フラグ管理用!AA63&gt;29)),"error",IF(AND(フラグ管理用!AJ63="事業終期_R3基金・R4",フラグ管理用!AA63&lt;18),"error","")))</f>
        <v/>
      </c>
      <c r="BH63" s="331" t="str">
        <f>IF(C63="","",IF(VLOOKUP(Z63,―!$X$2:$Y$31,2,FALSE)&lt;=VLOOKUP(AA63,―!$X$2:$Y$31,2,FALSE),"","error"))</f>
        <v/>
      </c>
      <c r="BI63" s="331" t="str">
        <f t="shared" si="16"/>
        <v/>
      </c>
      <c r="BJ63" s="331" t="str">
        <f t="shared" si="17"/>
        <v/>
      </c>
      <c r="BK63" s="331" t="str">
        <f t="shared" si="18"/>
        <v/>
      </c>
      <c r="BL63" s="331" t="str">
        <f>IF(C63="","",IF(AND(フラグ管理用!AK63="予算区分_地単_通常",フラグ管理用!AF63&gt;4),"error",IF(AND(フラグ管理用!AK63="予算区分_地単_協力金等",フラグ管理用!AF63&gt;9),"error",IF(AND(フラグ管理用!AK63="予算区分_補助",フラグ管理用!AF63&lt;9),"error",""))))</f>
        <v/>
      </c>
      <c r="BM63" s="346" t="str">
        <f>フラグ管理用!AO63</f>
        <v/>
      </c>
    </row>
    <row r="64" spans="1:65">
      <c r="A64" s="21">
        <v>43</v>
      </c>
      <c r="B64" s="35"/>
      <c r="C64" s="44"/>
      <c r="D64" s="44"/>
      <c r="E64" s="55"/>
      <c r="F64" s="67" t="str">
        <f>IF(C64="補",VLOOKUP(E64,'事業名一覧 '!$A$3:$C$55,3,FALSE),"")</f>
        <v/>
      </c>
      <c r="G64" s="81"/>
      <c r="H64" s="81"/>
      <c r="I64" s="81"/>
      <c r="J64" s="81"/>
      <c r="K64" s="81"/>
      <c r="L64" s="55"/>
      <c r="M64" s="130" t="str">
        <f t="shared" si="1"/>
        <v/>
      </c>
      <c r="N64" s="130" t="str">
        <f t="shared" si="2"/>
        <v/>
      </c>
      <c r="O64" s="146"/>
      <c r="P64" s="146"/>
      <c r="Q64" s="146"/>
      <c r="R64" s="146"/>
      <c r="S64" s="146"/>
      <c r="T64" s="146"/>
      <c r="U64" s="55"/>
      <c r="V64" s="81"/>
      <c r="W64" s="81"/>
      <c r="X64" s="81"/>
      <c r="Y64" s="44"/>
      <c r="Z64" s="44"/>
      <c r="AA64" s="44"/>
      <c r="AB64" s="214"/>
      <c r="AC64" s="214"/>
      <c r="AD64" s="55"/>
      <c r="AE64" s="55"/>
      <c r="AF64" s="233"/>
      <c r="AG64" s="251"/>
      <c r="AH64" s="272"/>
      <c r="AI64" s="284"/>
      <c r="AJ64" s="296" t="str">
        <f t="shared" si="3"/>
        <v/>
      </c>
      <c r="AK64" s="304" t="str">
        <f>IF(C64="","",IF(AND(フラグ管理用!B64=2,O64&gt;0),"error",IF(AND(フラグ管理用!B64=1,SUM(P64:R64)&gt;0),"error","")))</f>
        <v/>
      </c>
      <c r="AL64" s="312" t="str">
        <f t="shared" si="4"/>
        <v/>
      </c>
      <c r="AM64" s="320" t="str">
        <f t="shared" si="5"/>
        <v/>
      </c>
      <c r="AN64" s="331" t="str">
        <f>IF(C64="","",IF(フラグ管理用!AP64=1,"",IF(AND(フラグ管理用!C64=1,フラグ管理用!G64=1),"",IF(AND(フラグ管理用!C64=2,フラグ管理用!D64=1,フラグ管理用!G64=1),"",IF(AND(フラグ管理用!C64=2,フラグ管理用!D64=2),"","error")))))</f>
        <v/>
      </c>
      <c r="AO64" s="335" t="str">
        <f t="shared" si="6"/>
        <v/>
      </c>
      <c r="AP64" s="335" t="str">
        <f t="shared" si="7"/>
        <v/>
      </c>
      <c r="AQ64" s="335" t="str">
        <f>IF(C64="","",IF(AND(フラグ管理用!B64=1,フラグ管理用!I64&gt;0),"",IF(AND(フラグ管理用!B64=2,フラグ管理用!I64&gt;14),"","error")))</f>
        <v/>
      </c>
      <c r="AR64" s="335" t="str">
        <f>IF(C64="","",IF(PRODUCT(フラグ管理用!H64:J64)=0,"error",""))</f>
        <v/>
      </c>
      <c r="AS64" s="335" t="str">
        <f t="shared" si="8"/>
        <v/>
      </c>
      <c r="AT64" s="335" t="str">
        <f>IF(C64="","",IF(AND(フラグ管理用!G64=1,フラグ管理用!K64=1),"",IF(AND(フラグ管理用!G64=2,フラグ管理用!K64&gt;1),"","error")))</f>
        <v/>
      </c>
      <c r="AU64" s="335" t="str">
        <f>IF(C64="","",IF(AND(フラグ管理用!K64=10,ISBLANK(L64)=FALSE),"",IF(AND(フラグ管理用!K64&lt;10,ISBLANK(L64)=TRUE),"","error")))</f>
        <v/>
      </c>
      <c r="AV64" s="331" t="str">
        <f t="shared" si="9"/>
        <v/>
      </c>
      <c r="AW64" s="331" t="str">
        <f t="shared" si="10"/>
        <v/>
      </c>
      <c r="AX64" s="331" t="str">
        <f>IF(C64="","",IF(AND(フラグ管理用!D64=2,フラグ管理用!G64=1),IF(Q64&lt;&gt;0,"error",""),""))</f>
        <v/>
      </c>
      <c r="AY64" s="331" t="str">
        <f>IF(C64="","",IF(フラグ管理用!G64=2,IF(OR(O64&lt;&gt;0,P64&lt;&gt;0,R64&lt;&gt;0),"error",""),""))</f>
        <v/>
      </c>
      <c r="AZ64" s="331" t="str">
        <f t="shared" si="11"/>
        <v/>
      </c>
      <c r="BA64" s="331" t="str">
        <f t="shared" si="12"/>
        <v/>
      </c>
      <c r="BB64" s="331" t="str">
        <f t="shared" si="13"/>
        <v/>
      </c>
      <c r="BC64" s="331" t="str">
        <f>IF(C64="","",IF(フラグ管理用!Y64=2,IF(AND(フラグ管理用!C64=2,フラグ管理用!V64=1),"","error"),""))</f>
        <v/>
      </c>
      <c r="BD64" s="331" t="str">
        <f t="shared" si="14"/>
        <v/>
      </c>
      <c r="BE64" s="331" t="str">
        <f>IF(C64="","",IF(フラグ管理用!Z64=30,"error",IF(AND(フラグ管理用!AI64="事業始期_通常",フラグ管理用!Z64&lt;18),"error",IF(AND(フラグ管理用!AI64="事業始期_補助",フラグ管理用!Z64&lt;15),"error",""))))</f>
        <v/>
      </c>
      <c r="BF64" s="331" t="str">
        <f t="shared" si="15"/>
        <v/>
      </c>
      <c r="BG64" s="331" t="str">
        <f>IF(C64="","",IF(AND(フラグ管理用!AJ64="事業終期_通常",OR(フラグ管理用!AA64&lt;18,フラグ管理用!AA64&gt;29)),"error",IF(AND(フラグ管理用!AJ64="事業終期_R3基金・R4",フラグ管理用!AA64&lt;18),"error","")))</f>
        <v/>
      </c>
      <c r="BH64" s="331" t="str">
        <f>IF(C64="","",IF(VLOOKUP(Z64,―!$X$2:$Y$31,2,FALSE)&lt;=VLOOKUP(AA64,―!$X$2:$Y$31,2,FALSE),"","error"))</f>
        <v/>
      </c>
      <c r="BI64" s="331" t="str">
        <f t="shared" si="16"/>
        <v/>
      </c>
      <c r="BJ64" s="331" t="str">
        <f t="shared" si="17"/>
        <v/>
      </c>
      <c r="BK64" s="331" t="str">
        <f t="shared" si="18"/>
        <v/>
      </c>
      <c r="BL64" s="331" t="str">
        <f>IF(C64="","",IF(AND(フラグ管理用!AK64="予算区分_地単_通常",フラグ管理用!AF64&gt;4),"error",IF(AND(フラグ管理用!AK64="予算区分_地単_協力金等",フラグ管理用!AF64&gt;9),"error",IF(AND(フラグ管理用!AK64="予算区分_補助",フラグ管理用!AF64&lt;9),"error",""))))</f>
        <v/>
      </c>
      <c r="BM64" s="346" t="str">
        <f>フラグ管理用!AO64</f>
        <v/>
      </c>
    </row>
    <row r="65" spans="1:65">
      <c r="A65" s="21">
        <v>44</v>
      </c>
      <c r="B65" s="35"/>
      <c r="C65" s="44"/>
      <c r="D65" s="44"/>
      <c r="E65" s="55"/>
      <c r="F65" s="67" t="str">
        <f>IF(C65="補",VLOOKUP(E65,'事業名一覧 '!$A$3:$C$55,3,FALSE),"")</f>
        <v/>
      </c>
      <c r="G65" s="81"/>
      <c r="H65" s="81"/>
      <c r="I65" s="81"/>
      <c r="J65" s="81"/>
      <c r="K65" s="81"/>
      <c r="L65" s="55"/>
      <c r="M65" s="130" t="str">
        <f t="shared" si="1"/>
        <v/>
      </c>
      <c r="N65" s="130" t="str">
        <f t="shared" si="2"/>
        <v/>
      </c>
      <c r="O65" s="146"/>
      <c r="P65" s="146"/>
      <c r="Q65" s="146"/>
      <c r="R65" s="146"/>
      <c r="S65" s="146"/>
      <c r="T65" s="146"/>
      <c r="U65" s="55"/>
      <c r="V65" s="81"/>
      <c r="W65" s="81"/>
      <c r="X65" s="81"/>
      <c r="Y65" s="44"/>
      <c r="Z65" s="44"/>
      <c r="AA65" s="44"/>
      <c r="AB65" s="214"/>
      <c r="AC65" s="214"/>
      <c r="AD65" s="55"/>
      <c r="AE65" s="55"/>
      <c r="AF65" s="233"/>
      <c r="AG65" s="251"/>
      <c r="AH65" s="272"/>
      <c r="AI65" s="284"/>
      <c r="AJ65" s="296" t="str">
        <f t="shared" si="3"/>
        <v/>
      </c>
      <c r="AK65" s="304" t="str">
        <f>IF(C65="","",IF(AND(フラグ管理用!B65=2,O65&gt;0),"error",IF(AND(フラグ管理用!B65=1,SUM(P65:R65)&gt;0),"error","")))</f>
        <v/>
      </c>
      <c r="AL65" s="312" t="str">
        <f t="shared" si="4"/>
        <v/>
      </c>
      <c r="AM65" s="320" t="str">
        <f t="shared" si="5"/>
        <v/>
      </c>
      <c r="AN65" s="331" t="str">
        <f>IF(C65="","",IF(フラグ管理用!AP65=1,"",IF(AND(フラグ管理用!C65=1,フラグ管理用!G65=1),"",IF(AND(フラグ管理用!C65=2,フラグ管理用!D65=1,フラグ管理用!G65=1),"",IF(AND(フラグ管理用!C65=2,フラグ管理用!D65=2),"","error")))))</f>
        <v/>
      </c>
      <c r="AO65" s="335" t="str">
        <f t="shared" si="6"/>
        <v/>
      </c>
      <c r="AP65" s="335" t="str">
        <f t="shared" si="7"/>
        <v/>
      </c>
      <c r="AQ65" s="335" t="str">
        <f>IF(C65="","",IF(AND(フラグ管理用!B65=1,フラグ管理用!I65&gt;0),"",IF(AND(フラグ管理用!B65=2,フラグ管理用!I65&gt;14),"","error")))</f>
        <v/>
      </c>
      <c r="AR65" s="335" t="str">
        <f>IF(C65="","",IF(PRODUCT(フラグ管理用!H65:J65)=0,"error",""))</f>
        <v/>
      </c>
      <c r="AS65" s="335" t="str">
        <f t="shared" si="8"/>
        <v/>
      </c>
      <c r="AT65" s="335" t="str">
        <f>IF(C65="","",IF(AND(フラグ管理用!G65=1,フラグ管理用!K65=1),"",IF(AND(フラグ管理用!G65=2,フラグ管理用!K65&gt;1),"","error")))</f>
        <v/>
      </c>
      <c r="AU65" s="335" t="str">
        <f>IF(C65="","",IF(AND(フラグ管理用!K65=10,ISBLANK(L65)=FALSE),"",IF(AND(フラグ管理用!K65&lt;10,ISBLANK(L65)=TRUE),"","error")))</f>
        <v/>
      </c>
      <c r="AV65" s="331" t="str">
        <f t="shared" si="9"/>
        <v/>
      </c>
      <c r="AW65" s="331" t="str">
        <f t="shared" si="10"/>
        <v/>
      </c>
      <c r="AX65" s="331" t="str">
        <f>IF(C65="","",IF(AND(フラグ管理用!D65=2,フラグ管理用!G65=1),IF(Q65&lt;&gt;0,"error",""),""))</f>
        <v/>
      </c>
      <c r="AY65" s="331" t="str">
        <f>IF(C65="","",IF(フラグ管理用!G65=2,IF(OR(O65&lt;&gt;0,P65&lt;&gt;0,R65&lt;&gt;0),"error",""),""))</f>
        <v/>
      </c>
      <c r="AZ65" s="331" t="str">
        <f t="shared" si="11"/>
        <v/>
      </c>
      <c r="BA65" s="331" t="str">
        <f t="shared" si="12"/>
        <v/>
      </c>
      <c r="BB65" s="331" t="str">
        <f t="shared" si="13"/>
        <v/>
      </c>
      <c r="BC65" s="331" t="str">
        <f>IF(C65="","",IF(フラグ管理用!Y65=2,IF(AND(フラグ管理用!C65=2,フラグ管理用!V65=1),"","error"),""))</f>
        <v/>
      </c>
      <c r="BD65" s="331" t="str">
        <f t="shared" si="14"/>
        <v/>
      </c>
      <c r="BE65" s="331" t="str">
        <f>IF(C65="","",IF(フラグ管理用!Z65=30,"error",IF(AND(フラグ管理用!AI65="事業始期_通常",フラグ管理用!Z65&lt;18),"error",IF(AND(フラグ管理用!AI65="事業始期_補助",フラグ管理用!Z65&lt;15),"error",""))))</f>
        <v/>
      </c>
      <c r="BF65" s="331" t="str">
        <f t="shared" si="15"/>
        <v/>
      </c>
      <c r="BG65" s="331" t="str">
        <f>IF(C65="","",IF(AND(フラグ管理用!AJ65="事業終期_通常",OR(フラグ管理用!AA65&lt;18,フラグ管理用!AA65&gt;29)),"error",IF(AND(フラグ管理用!AJ65="事業終期_R3基金・R4",フラグ管理用!AA65&lt;18),"error","")))</f>
        <v/>
      </c>
      <c r="BH65" s="331" t="str">
        <f>IF(C65="","",IF(VLOOKUP(Z65,―!$X$2:$Y$31,2,FALSE)&lt;=VLOOKUP(AA65,―!$X$2:$Y$31,2,FALSE),"","error"))</f>
        <v/>
      </c>
      <c r="BI65" s="331" t="str">
        <f t="shared" si="16"/>
        <v/>
      </c>
      <c r="BJ65" s="331" t="str">
        <f t="shared" si="17"/>
        <v/>
      </c>
      <c r="BK65" s="331" t="str">
        <f t="shared" si="18"/>
        <v/>
      </c>
      <c r="BL65" s="331" t="str">
        <f>IF(C65="","",IF(AND(フラグ管理用!AK65="予算区分_地単_通常",フラグ管理用!AF65&gt;4),"error",IF(AND(フラグ管理用!AK65="予算区分_地単_協力金等",フラグ管理用!AF65&gt;9),"error",IF(AND(フラグ管理用!AK65="予算区分_補助",フラグ管理用!AF65&lt;9),"error",""))))</f>
        <v/>
      </c>
      <c r="BM65" s="346" t="str">
        <f>フラグ管理用!AO65</f>
        <v/>
      </c>
    </row>
    <row r="66" spans="1:65">
      <c r="A66" s="21">
        <v>45</v>
      </c>
      <c r="B66" s="35"/>
      <c r="C66" s="44"/>
      <c r="D66" s="44"/>
      <c r="E66" s="55"/>
      <c r="F66" s="67" t="str">
        <f>IF(C66="補",VLOOKUP(E66,'事業名一覧 '!$A$3:$C$55,3,FALSE),"")</f>
        <v/>
      </c>
      <c r="G66" s="81"/>
      <c r="H66" s="81"/>
      <c r="I66" s="81"/>
      <c r="J66" s="81"/>
      <c r="K66" s="81"/>
      <c r="L66" s="55"/>
      <c r="M66" s="130" t="str">
        <f t="shared" si="1"/>
        <v/>
      </c>
      <c r="N66" s="130" t="str">
        <f t="shared" si="2"/>
        <v/>
      </c>
      <c r="O66" s="146"/>
      <c r="P66" s="146"/>
      <c r="Q66" s="146"/>
      <c r="R66" s="146"/>
      <c r="S66" s="146"/>
      <c r="T66" s="146"/>
      <c r="U66" s="55"/>
      <c r="V66" s="81"/>
      <c r="W66" s="81"/>
      <c r="X66" s="81"/>
      <c r="Y66" s="44"/>
      <c r="Z66" s="44"/>
      <c r="AA66" s="44"/>
      <c r="AB66" s="214"/>
      <c r="AC66" s="214"/>
      <c r="AD66" s="55"/>
      <c r="AE66" s="55"/>
      <c r="AF66" s="233"/>
      <c r="AG66" s="251"/>
      <c r="AH66" s="272"/>
      <c r="AI66" s="284"/>
      <c r="AJ66" s="296" t="str">
        <f t="shared" si="3"/>
        <v/>
      </c>
      <c r="AK66" s="304" t="str">
        <f>IF(C66="","",IF(AND(フラグ管理用!B66=2,O66&gt;0),"error",IF(AND(フラグ管理用!B66=1,SUM(P66:R66)&gt;0),"error","")))</f>
        <v/>
      </c>
      <c r="AL66" s="312" t="str">
        <f t="shared" si="4"/>
        <v/>
      </c>
      <c r="AM66" s="320" t="str">
        <f t="shared" si="5"/>
        <v/>
      </c>
      <c r="AN66" s="331" t="str">
        <f>IF(C66="","",IF(フラグ管理用!AP66=1,"",IF(AND(フラグ管理用!C66=1,フラグ管理用!G66=1),"",IF(AND(フラグ管理用!C66=2,フラグ管理用!D66=1,フラグ管理用!G66=1),"",IF(AND(フラグ管理用!C66=2,フラグ管理用!D66=2),"","error")))))</f>
        <v/>
      </c>
      <c r="AO66" s="335" t="str">
        <f t="shared" si="6"/>
        <v/>
      </c>
      <c r="AP66" s="335" t="str">
        <f t="shared" si="7"/>
        <v/>
      </c>
      <c r="AQ66" s="335" t="str">
        <f>IF(C66="","",IF(AND(フラグ管理用!B66=1,フラグ管理用!I66&gt;0),"",IF(AND(フラグ管理用!B66=2,フラグ管理用!I66&gt;14),"","error")))</f>
        <v/>
      </c>
      <c r="AR66" s="335" t="str">
        <f>IF(C66="","",IF(PRODUCT(フラグ管理用!H66:J66)=0,"error",""))</f>
        <v/>
      </c>
      <c r="AS66" s="335" t="str">
        <f t="shared" si="8"/>
        <v/>
      </c>
      <c r="AT66" s="335" t="str">
        <f>IF(C66="","",IF(AND(フラグ管理用!G66=1,フラグ管理用!K66=1),"",IF(AND(フラグ管理用!G66=2,フラグ管理用!K66&gt;1),"","error")))</f>
        <v/>
      </c>
      <c r="AU66" s="335" t="str">
        <f>IF(C66="","",IF(AND(フラグ管理用!K66=10,ISBLANK(L66)=FALSE),"",IF(AND(フラグ管理用!K66&lt;10,ISBLANK(L66)=TRUE),"","error")))</f>
        <v/>
      </c>
      <c r="AV66" s="331" t="str">
        <f t="shared" si="9"/>
        <v/>
      </c>
      <c r="AW66" s="331" t="str">
        <f t="shared" si="10"/>
        <v/>
      </c>
      <c r="AX66" s="331" t="str">
        <f>IF(C66="","",IF(AND(フラグ管理用!D66=2,フラグ管理用!G66=1),IF(Q66&lt;&gt;0,"error",""),""))</f>
        <v/>
      </c>
      <c r="AY66" s="331" t="str">
        <f>IF(C66="","",IF(フラグ管理用!G66=2,IF(OR(O66&lt;&gt;0,P66&lt;&gt;0,R66&lt;&gt;0),"error",""),""))</f>
        <v/>
      </c>
      <c r="AZ66" s="331" t="str">
        <f t="shared" si="11"/>
        <v/>
      </c>
      <c r="BA66" s="331" t="str">
        <f t="shared" si="12"/>
        <v/>
      </c>
      <c r="BB66" s="331" t="str">
        <f t="shared" si="13"/>
        <v/>
      </c>
      <c r="BC66" s="331" t="str">
        <f>IF(C66="","",IF(フラグ管理用!Y66=2,IF(AND(フラグ管理用!C66=2,フラグ管理用!V66=1),"","error"),""))</f>
        <v/>
      </c>
      <c r="BD66" s="331" t="str">
        <f t="shared" si="14"/>
        <v/>
      </c>
      <c r="BE66" s="331" t="str">
        <f>IF(C66="","",IF(フラグ管理用!Z66=30,"error",IF(AND(フラグ管理用!AI66="事業始期_通常",フラグ管理用!Z66&lt;18),"error",IF(AND(フラグ管理用!AI66="事業始期_補助",フラグ管理用!Z66&lt;15),"error",""))))</f>
        <v/>
      </c>
      <c r="BF66" s="331" t="str">
        <f t="shared" si="15"/>
        <v/>
      </c>
      <c r="BG66" s="331" t="str">
        <f>IF(C66="","",IF(AND(フラグ管理用!AJ66="事業終期_通常",OR(フラグ管理用!AA66&lt;18,フラグ管理用!AA66&gt;29)),"error",IF(AND(フラグ管理用!AJ66="事業終期_R3基金・R4",フラグ管理用!AA66&lt;18),"error","")))</f>
        <v/>
      </c>
      <c r="BH66" s="331" t="str">
        <f>IF(C66="","",IF(VLOOKUP(Z66,―!$X$2:$Y$31,2,FALSE)&lt;=VLOOKUP(AA66,―!$X$2:$Y$31,2,FALSE),"","error"))</f>
        <v/>
      </c>
      <c r="BI66" s="331" t="str">
        <f t="shared" si="16"/>
        <v/>
      </c>
      <c r="BJ66" s="331" t="str">
        <f t="shared" si="17"/>
        <v/>
      </c>
      <c r="BK66" s="331" t="str">
        <f t="shared" si="18"/>
        <v/>
      </c>
      <c r="BL66" s="331" t="str">
        <f>IF(C66="","",IF(AND(フラグ管理用!AK66="予算区分_地単_通常",フラグ管理用!AF66&gt;4),"error",IF(AND(フラグ管理用!AK66="予算区分_地単_協力金等",フラグ管理用!AF66&gt;9),"error",IF(AND(フラグ管理用!AK66="予算区分_補助",フラグ管理用!AF66&lt;9),"error",""))))</f>
        <v/>
      </c>
      <c r="BM66" s="346" t="str">
        <f>フラグ管理用!AO66</f>
        <v/>
      </c>
    </row>
    <row r="67" spans="1:65">
      <c r="A67" s="21">
        <v>46</v>
      </c>
      <c r="B67" s="35"/>
      <c r="C67" s="44"/>
      <c r="D67" s="44"/>
      <c r="E67" s="55"/>
      <c r="F67" s="67" t="str">
        <f>IF(C67="補",VLOOKUP(E67,'事業名一覧 '!$A$3:$C$55,3,FALSE),"")</f>
        <v/>
      </c>
      <c r="G67" s="81"/>
      <c r="H67" s="81"/>
      <c r="I67" s="81"/>
      <c r="J67" s="81"/>
      <c r="K67" s="81"/>
      <c r="L67" s="55"/>
      <c r="M67" s="130" t="str">
        <f t="shared" si="1"/>
        <v/>
      </c>
      <c r="N67" s="130" t="str">
        <f t="shared" si="2"/>
        <v/>
      </c>
      <c r="O67" s="146"/>
      <c r="P67" s="146"/>
      <c r="Q67" s="146"/>
      <c r="R67" s="146"/>
      <c r="S67" s="146"/>
      <c r="T67" s="146"/>
      <c r="U67" s="55"/>
      <c r="V67" s="81"/>
      <c r="W67" s="81"/>
      <c r="X67" s="81"/>
      <c r="Y67" s="44"/>
      <c r="Z67" s="44"/>
      <c r="AA67" s="44"/>
      <c r="AB67" s="214"/>
      <c r="AC67" s="214"/>
      <c r="AD67" s="55"/>
      <c r="AE67" s="55"/>
      <c r="AF67" s="233"/>
      <c r="AG67" s="251"/>
      <c r="AH67" s="272"/>
      <c r="AI67" s="284"/>
      <c r="AJ67" s="296" t="str">
        <f t="shared" si="3"/>
        <v/>
      </c>
      <c r="AK67" s="304" t="str">
        <f>IF(C67="","",IF(AND(フラグ管理用!B67=2,O67&gt;0),"error",IF(AND(フラグ管理用!B67=1,SUM(P67:R67)&gt;0),"error","")))</f>
        <v/>
      </c>
      <c r="AL67" s="312" t="str">
        <f t="shared" si="4"/>
        <v/>
      </c>
      <c r="AM67" s="320" t="str">
        <f t="shared" si="5"/>
        <v/>
      </c>
      <c r="AN67" s="331" t="str">
        <f>IF(C67="","",IF(フラグ管理用!AP67=1,"",IF(AND(フラグ管理用!C67=1,フラグ管理用!G67=1),"",IF(AND(フラグ管理用!C67=2,フラグ管理用!D67=1,フラグ管理用!G67=1),"",IF(AND(フラグ管理用!C67=2,フラグ管理用!D67=2),"","error")))))</f>
        <v/>
      </c>
      <c r="AO67" s="335" t="str">
        <f t="shared" si="6"/>
        <v/>
      </c>
      <c r="AP67" s="335" t="str">
        <f t="shared" si="7"/>
        <v/>
      </c>
      <c r="AQ67" s="335" t="str">
        <f>IF(C67="","",IF(AND(フラグ管理用!B67=1,フラグ管理用!I67&gt;0),"",IF(AND(フラグ管理用!B67=2,フラグ管理用!I67&gt;14),"","error")))</f>
        <v/>
      </c>
      <c r="AR67" s="335" t="str">
        <f>IF(C67="","",IF(PRODUCT(フラグ管理用!H67:J67)=0,"error",""))</f>
        <v/>
      </c>
      <c r="AS67" s="335" t="str">
        <f t="shared" si="8"/>
        <v/>
      </c>
      <c r="AT67" s="335" t="str">
        <f>IF(C67="","",IF(AND(フラグ管理用!G67=1,フラグ管理用!K67=1),"",IF(AND(フラグ管理用!G67=2,フラグ管理用!K67&gt;1),"","error")))</f>
        <v/>
      </c>
      <c r="AU67" s="335" t="str">
        <f>IF(C67="","",IF(AND(フラグ管理用!K67=10,ISBLANK(L67)=FALSE),"",IF(AND(フラグ管理用!K67&lt;10,ISBLANK(L67)=TRUE),"","error")))</f>
        <v/>
      </c>
      <c r="AV67" s="331" t="str">
        <f t="shared" si="9"/>
        <v/>
      </c>
      <c r="AW67" s="331" t="str">
        <f t="shared" si="10"/>
        <v/>
      </c>
      <c r="AX67" s="331" t="str">
        <f>IF(C67="","",IF(AND(フラグ管理用!D67=2,フラグ管理用!G67=1),IF(Q67&lt;&gt;0,"error",""),""))</f>
        <v/>
      </c>
      <c r="AY67" s="331" t="str">
        <f>IF(C67="","",IF(フラグ管理用!G67=2,IF(OR(O67&lt;&gt;0,P67&lt;&gt;0,R67&lt;&gt;0),"error",""),""))</f>
        <v/>
      </c>
      <c r="AZ67" s="331" t="str">
        <f t="shared" si="11"/>
        <v/>
      </c>
      <c r="BA67" s="331" t="str">
        <f t="shared" si="12"/>
        <v/>
      </c>
      <c r="BB67" s="331" t="str">
        <f t="shared" si="13"/>
        <v/>
      </c>
      <c r="BC67" s="331" t="str">
        <f>IF(C67="","",IF(フラグ管理用!Y67=2,IF(AND(フラグ管理用!C67=2,フラグ管理用!V67=1),"","error"),""))</f>
        <v/>
      </c>
      <c r="BD67" s="331" t="str">
        <f t="shared" si="14"/>
        <v/>
      </c>
      <c r="BE67" s="331" t="str">
        <f>IF(C67="","",IF(フラグ管理用!Z67=30,"error",IF(AND(フラグ管理用!AI67="事業始期_通常",フラグ管理用!Z67&lt;18),"error",IF(AND(フラグ管理用!AI67="事業始期_補助",フラグ管理用!Z67&lt;15),"error",""))))</f>
        <v/>
      </c>
      <c r="BF67" s="331" t="str">
        <f t="shared" si="15"/>
        <v/>
      </c>
      <c r="BG67" s="331" t="str">
        <f>IF(C67="","",IF(AND(フラグ管理用!AJ67="事業終期_通常",OR(フラグ管理用!AA67&lt;18,フラグ管理用!AA67&gt;29)),"error",IF(AND(フラグ管理用!AJ67="事業終期_R3基金・R4",フラグ管理用!AA67&lt;18),"error","")))</f>
        <v/>
      </c>
      <c r="BH67" s="331" t="str">
        <f>IF(C67="","",IF(VLOOKUP(Z67,―!$X$2:$Y$31,2,FALSE)&lt;=VLOOKUP(AA67,―!$X$2:$Y$31,2,FALSE),"","error"))</f>
        <v/>
      </c>
      <c r="BI67" s="331" t="str">
        <f t="shared" si="16"/>
        <v/>
      </c>
      <c r="BJ67" s="331" t="str">
        <f t="shared" si="17"/>
        <v/>
      </c>
      <c r="BK67" s="331" t="str">
        <f t="shared" si="18"/>
        <v/>
      </c>
      <c r="BL67" s="331" t="str">
        <f>IF(C67="","",IF(AND(フラグ管理用!AK67="予算区分_地単_通常",フラグ管理用!AF67&gt;4),"error",IF(AND(フラグ管理用!AK67="予算区分_地単_協力金等",フラグ管理用!AF67&gt;9),"error",IF(AND(フラグ管理用!AK67="予算区分_補助",フラグ管理用!AF67&lt;9),"error",""))))</f>
        <v/>
      </c>
      <c r="BM67" s="346" t="str">
        <f>フラグ管理用!AO67</f>
        <v/>
      </c>
    </row>
    <row r="68" spans="1:65">
      <c r="A68" s="21">
        <v>47</v>
      </c>
      <c r="B68" s="35"/>
      <c r="C68" s="44"/>
      <c r="D68" s="44"/>
      <c r="E68" s="55"/>
      <c r="F68" s="67" t="str">
        <f>IF(C68="補",VLOOKUP(E68,'事業名一覧 '!$A$3:$C$55,3,FALSE),"")</f>
        <v/>
      </c>
      <c r="G68" s="81"/>
      <c r="H68" s="81"/>
      <c r="I68" s="81"/>
      <c r="J68" s="81"/>
      <c r="K68" s="81"/>
      <c r="L68" s="55"/>
      <c r="M68" s="130" t="str">
        <f t="shared" si="1"/>
        <v/>
      </c>
      <c r="N68" s="130" t="str">
        <f t="shared" si="2"/>
        <v/>
      </c>
      <c r="O68" s="146"/>
      <c r="P68" s="146"/>
      <c r="Q68" s="146"/>
      <c r="R68" s="146"/>
      <c r="S68" s="146"/>
      <c r="T68" s="146"/>
      <c r="U68" s="55"/>
      <c r="V68" s="81"/>
      <c r="W68" s="81"/>
      <c r="X68" s="81"/>
      <c r="Y68" s="44"/>
      <c r="Z68" s="44"/>
      <c r="AA68" s="44"/>
      <c r="AB68" s="214"/>
      <c r="AC68" s="214"/>
      <c r="AD68" s="55"/>
      <c r="AE68" s="55"/>
      <c r="AF68" s="233"/>
      <c r="AG68" s="251"/>
      <c r="AH68" s="272"/>
      <c r="AI68" s="284"/>
      <c r="AJ68" s="296" t="str">
        <f t="shared" si="3"/>
        <v/>
      </c>
      <c r="AK68" s="304" t="str">
        <f>IF(C68="","",IF(AND(フラグ管理用!B68=2,O68&gt;0),"error",IF(AND(フラグ管理用!B68=1,SUM(P68:R68)&gt;0),"error","")))</f>
        <v/>
      </c>
      <c r="AL68" s="312" t="str">
        <f t="shared" si="4"/>
        <v/>
      </c>
      <c r="AM68" s="320" t="str">
        <f t="shared" si="5"/>
        <v/>
      </c>
      <c r="AN68" s="331" t="str">
        <f>IF(C68="","",IF(フラグ管理用!AP68=1,"",IF(AND(フラグ管理用!C68=1,フラグ管理用!G68=1),"",IF(AND(フラグ管理用!C68=2,フラグ管理用!D68=1,フラグ管理用!G68=1),"",IF(AND(フラグ管理用!C68=2,フラグ管理用!D68=2),"","error")))))</f>
        <v/>
      </c>
      <c r="AO68" s="335" t="str">
        <f t="shared" si="6"/>
        <v/>
      </c>
      <c r="AP68" s="335" t="str">
        <f t="shared" si="7"/>
        <v/>
      </c>
      <c r="AQ68" s="335" t="str">
        <f>IF(C68="","",IF(AND(フラグ管理用!B68=1,フラグ管理用!I68&gt;0),"",IF(AND(フラグ管理用!B68=2,フラグ管理用!I68&gt;14),"","error")))</f>
        <v/>
      </c>
      <c r="AR68" s="335" t="str">
        <f>IF(C68="","",IF(PRODUCT(フラグ管理用!H68:J68)=0,"error",""))</f>
        <v/>
      </c>
      <c r="AS68" s="335" t="str">
        <f t="shared" si="8"/>
        <v/>
      </c>
      <c r="AT68" s="335" t="str">
        <f>IF(C68="","",IF(AND(フラグ管理用!G68=1,フラグ管理用!K68=1),"",IF(AND(フラグ管理用!G68=2,フラグ管理用!K68&gt;1),"","error")))</f>
        <v/>
      </c>
      <c r="AU68" s="335" t="str">
        <f>IF(C68="","",IF(AND(フラグ管理用!K68=10,ISBLANK(L68)=FALSE),"",IF(AND(フラグ管理用!K68&lt;10,ISBLANK(L68)=TRUE),"","error")))</f>
        <v/>
      </c>
      <c r="AV68" s="331" t="str">
        <f t="shared" si="9"/>
        <v/>
      </c>
      <c r="AW68" s="331" t="str">
        <f t="shared" si="10"/>
        <v/>
      </c>
      <c r="AX68" s="331" t="str">
        <f>IF(C68="","",IF(AND(フラグ管理用!D68=2,フラグ管理用!G68=1),IF(Q68&lt;&gt;0,"error",""),""))</f>
        <v/>
      </c>
      <c r="AY68" s="331" t="str">
        <f>IF(C68="","",IF(フラグ管理用!G68=2,IF(OR(O68&lt;&gt;0,P68&lt;&gt;0,R68&lt;&gt;0),"error",""),""))</f>
        <v/>
      </c>
      <c r="AZ68" s="331" t="str">
        <f t="shared" si="11"/>
        <v/>
      </c>
      <c r="BA68" s="331" t="str">
        <f t="shared" si="12"/>
        <v/>
      </c>
      <c r="BB68" s="331" t="str">
        <f t="shared" si="13"/>
        <v/>
      </c>
      <c r="BC68" s="331" t="str">
        <f>IF(C68="","",IF(フラグ管理用!Y68=2,IF(AND(フラグ管理用!C68=2,フラグ管理用!V68=1),"","error"),""))</f>
        <v/>
      </c>
      <c r="BD68" s="331" t="str">
        <f t="shared" si="14"/>
        <v/>
      </c>
      <c r="BE68" s="331" t="str">
        <f>IF(C68="","",IF(フラグ管理用!Z68=30,"error",IF(AND(フラグ管理用!AI68="事業始期_通常",フラグ管理用!Z68&lt;18),"error",IF(AND(フラグ管理用!AI68="事業始期_補助",フラグ管理用!Z68&lt;15),"error",""))))</f>
        <v/>
      </c>
      <c r="BF68" s="331" t="str">
        <f t="shared" si="15"/>
        <v/>
      </c>
      <c r="BG68" s="331" t="str">
        <f>IF(C68="","",IF(AND(フラグ管理用!AJ68="事業終期_通常",OR(フラグ管理用!AA68&lt;18,フラグ管理用!AA68&gt;29)),"error",IF(AND(フラグ管理用!AJ68="事業終期_R3基金・R4",フラグ管理用!AA68&lt;18),"error","")))</f>
        <v/>
      </c>
      <c r="BH68" s="331" t="str">
        <f>IF(C68="","",IF(VLOOKUP(Z68,―!$X$2:$Y$31,2,FALSE)&lt;=VLOOKUP(AA68,―!$X$2:$Y$31,2,FALSE),"","error"))</f>
        <v/>
      </c>
      <c r="BI68" s="331" t="str">
        <f t="shared" si="16"/>
        <v/>
      </c>
      <c r="BJ68" s="331" t="str">
        <f t="shared" si="17"/>
        <v/>
      </c>
      <c r="BK68" s="331" t="str">
        <f t="shared" si="18"/>
        <v/>
      </c>
      <c r="BL68" s="331" t="str">
        <f>IF(C68="","",IF(AND(フラグ管理用!AK68="予算区分_地単_通常",フラグ管理用!AF68&gt;4),"error",IF(AND(フラグ管理用!AK68="予算区分_地単_協力金等",フラグ管理用!AF68&gt;9),"error",IF(AND(フラグ管理用!AK68="予算区分_補助",フラグ管理用!AF68&lt;9),"error",""))))</f>
        <v/>
      </c>
      <c r="BM68" s="346" t="str">
        <f>フラグ管理用!AO68</f>
        <v/>
      </c>
    </row>
    <row r="69" spans="1:65">
      <c r="A69" s="21">
        <v>48</v>
      </c>
      <c r="B69" s="35"/>
      <c r="C69" s="44"/>
      <c r="D69" s="44"/>
      <c r="E69" s="55"/>
      <c r="F69" s="67" t="str">
        <f>IF(C69="補",VLOOKUP(E69,'事業名一覧 '!$A$3:$C$55,3,FALSE),"")</f>
        <v/>
      </c>
      <c r="G69" s="81"/>
      <c r="H69" s="81"/>
      <c r="I69" s="81"/>
      <c r="J69" s="81"/>
      <c r="K69" s="81"/>
      <c r="L69" s="55"/>
      <c r="M69" s="130" t="str">
        <f t="shared" si="1"/>
        <v/>
      </c>
      <c r="N69" s="130" t="str">
        <f t="shared" si="2"/>
        <v/>
      </c>
      <c r="O69" s="146"/>
      <c r="P69" s="146"/>
      <c r="Q69" s="146"/>
      <c r="R69" s="146"/>
      <c r="S69" s="146"/>
      <c r="T69" s="146"/>
      <c r="U69" s="55"/>
      <c r="V69" s="81"/>
      <c r="W69" s="81"/>
      <c r="X69" s="81"/>
      <c r="Y69" s="44"/>
      <c r="Z69" s="44"/>
      <c r="AA69" s="44"/>
      <c r="AB69" s="214"/>
      <c r="AC69" s="214"/>
      <c r="AD69" s="55"/>
      <c r="AE69" s="55"/>
      <c r="AF69" s="233"/>
      <c r="AG69" s="251"/>
      <c r="AH69" s="272"/>
      <c r="AI69" s="284"/>
      <c r="AJ69" s="296" t="str">
        <f t="shared" si="3"/>
        <v/>
      </c>
      <c r="AK69" s="304" t="str">
        <f>IF(C69="","",IF(AND(フラグ管理用!B69=2,O69&gt;0),"error",IF(AND(フラグ管理用!B69=1,SUM(P69:R69)&gt;0),"error","")))</f>
        <v/>
      </c>
      <c r="AL69" s="312" t="str">
        <f t="shared" si="4"/>
        <v/>
      </c>
      <c r="AM69" s="320" t="str">
        <f t="shared" si="5"/>
        <v/>
      </c>
      <c r="AN69" s="331" t="str">
        <f>IF(C69="","",IF(フラグ管理用!AP69=1,"",IF(AND(フラグ管理用!C69=1,フラグ管理用!G69=1),"",IF(AND(フラグ管理用!C69=2,フラグ管理用!D69=1,フラグ管理用!G69=1),"",IF(AND(フラグ管理用!C69=2,フラグ管理用!D69=2),"","error")))))</f>
        <v/>
      </c>
      <c r="AO69" s="335" t="str">
        <f t="shared" si="6"/>
        <v/>
      </c>
      <c r="AP69" s="335" t="str">
        <f t="shared" si="7"/>
        <v/>
      </c>
      <c r="AQ69" s="335" t="str">
        <f>IF(C69="","",IF(AND(フラグ管理用!B69=1,フラグ管理用!I69&gt;0),"",IF(AND(フラグ管理用!B69=2,フラグ管理用!I69&gt;14),"","error")))</f>
        <v/>
      </c>
      <c r="AR69" s="335" t="str">
        <f>IF(C69="","",IF(PRODUCT(フラグ管理用!H69:J69)=0,"error",""))</f>
        <v/>
      </c>
      <c r="AS69" s="335" t="str">
        <f t="shared" si="8"/>
        <v/>
      </c>
      <c r="AT69" s="335" t="str">
        <f>IF(C69="","",IF(AND(フラグ管理用!G69=1,フラグ管理用!K69=1),"",IF(AND(フラグ管理用!G69=2,フラグ管理用!K69&gt;1),"","error")))</f>
        <v/>
      </c>
      <c r="AU69" s="335" t="str">
        <f>IF(C69="","",IF(AND(フラグ管理用!K69=10,ISBLANK(L69)=FALSE),"",IF(AND(フラグ管理用!K69&lt;10,ISBLANK(L69)=TRUE),"","error")))</f>
        <v/>
      </c>
      <c r="AV69" s="331" t="str">
        <f t="shared" si="9"/>
        <v/>
      </c>
      <c r="AW69" s="331" t="str">
        <f t="shared" si="10"/>
        <v/>
      </c>
      <c r="AX69" s="331" t="str">
        <f>IF(C69="","",IF(AND(フラグ管理用!D69=2,フラグ管理用!G69=1),IF(Q69&lt;&gt;0,"error",""),""))</f>
        <v/>
      </c>
      <c r="AY69" s="331" t="str">
        <f>IF(C69="","",IF(フラグ管理用!G69=2,IF(OR(O69&lt;&gt;0,P69&lt;&gt;0,R69&lt;&gt;0),"error",""),""))</f>
        <v/>
      </c>
      <c r="AZ69" s="331" t="str">
        <f t="shared" si="11"/>
        <v/>
      </c>
      <c r="BA69" s="331" t="str">
        <f t="shared" si="12"/>
        <v/>
      </c>
      <c r="BB69" s="331" t="str">
        <f t="shared" si="13"/>
        <v/>
      </c>
      <c r="BC69" s="331" t="str">
        <f>IF(C69="","",IF(フラグ管理用!Y69=2,IF(AND(フラグ管理用!C69=2,フラグ管理用!V69=1),"","error"),""))</f>
        <v/>
      </c>
      <c r="BD69" s="331" t="str">
        <f t="shared" si="14"/>
        <v/>
      </c>
      <c r="BE69" s="331" t="str">
        <f>IF(C69="","",IF(フラグ管理用!Z69=30,"error",IF(AND(フラグ管理用!AI69="事業始期_通常",フラグ管理用!Z69&lt;18),"error",IF(AND(フラグ管理用!AI69="事業始期_補助",フラグ管理用!Z69&lt;15),"error",""))))</f>
        <v/>
      </c>
      <c r="BF69" s="331" t="str">
        <f t="shared" si="15"/>
        <v/>
      </c>
      <c r="BG69" s="331" t="str">
        <f>IF(C69="","",IF(AND(フラグ管理用!AJ69="事業終期_通常",OR(フラグ管理用!AA69&lt;18,フラグ管理用!AA69&gt;29)),"error",IF(AND(フラグ管理用!AJ69="事業終期_R3基金・R4",フラグ管理用!AA69&lt;18),"error","")))</f>
        <v/>
      </c>
      <c r="BH69" s="331" t="str">
        <f>IF(C69="","",IF(VLOOKUP(Z69,―!$X$2:$Y$31,2,FALSE)&lt;=VLOOKUP(AA69,―!$X$2:$Y$31,2,FALSE),"","error"))</f>
        <v/>
      </c>
      <c r="BI69" s="331" t="str">
        <f t="shared" si="16"/>
        <v/>
      </c>
      <c r="BJ69" s="331" t="str">
        <f t="shared" si="17"/>
        <v/>
      </c>
      <c r="BK69" s="331" t="str">
        <f t="shared" si="18"/>
        <v/>
      </c>
      <c r="BL69" s="331" t="str">
        <f>IF(C69="","",IF(AND(フラグ管理用!AK69="予算区分_地単_通常",フラグ管理用!AF69&gt;4),"error",IF(AND(フラグ管理用!AK69="予算区分_地単_協力金等",フラグ管理用!AF69&gt;9),"error",IF(AND(フラグ管理用!AK69="予算区分_補助",フラグ管理用!AF69&lt;9),"error",""))))</f>
        <v/>
      </c>
      <c r="BM69" s="346" t="str">
        <f>フラグ管理用!AO69</f>
        <v/>
      </c>
    </row>
    <row r="70" spans="1:65">
      <c r="A70" s="21">
        <v>49</v>
      </c>
      <c r="B70" s="35"/>
      <c r="C70" s="44"/>
      <c r="D70" s="44"/>
      <c r="E70" s="55"/>
      <c r="F70" s="67" t="str">
        <f>IF(C70="補",VLOOKUP(E70,'事業名一覧 '!$A$3:$C$55,3,FALSE),"")</f>
        <v/>
      </c>
      <c r="G70" s="81"/>
      <c r="H70" s="81"/>
      <c r="I70" s="81"/>
      <c r="J70" s="81"/>
      <c r="K70" s="81"/>
      <c r="L70" s="55"/>
      <c r="M70" s="130" t="str">
        <f t="shared" si="1"/>
        <v/>
      </c>
      <c r="N70" s="130" t="str">
        <f t="shared" si="2"/>
        <v/>
      </c>
      <c r="O70" s="146"/>
      <c r="P70" s="146"/>
      <c r="Q70" s="146"/>
      <c r="R70" s="146"/>
      <c r="S70" s="146"/>
      <c r="T70" s="146"/>
      <c r="U70" s="55"/>
      <c r="V70" s="81"/>
      <c r="W70" s="81"/>
      <c r="X70" s="81"/>
      <c r="Y70" s="44"/>
      <c r="Z70" s="44"/>
      <c r="AA70" s="44"/>
      <c r="AB70" s="214"/>
      <c r="AC70" s="214"/>
      <c r="AD70" s="55"/>
      <c r="AE70" s="55"/>
      <c r="AF70" s="233"/>
      <c r="AG70" s="251"/>
      <c r="AH70" s="272"/>
      <c r="AI70" s="284"/>
      <c r="AJ70" s="296" t="str">
        <f t="shared" si="3"/>
        <v/>
      </c>
      <c r="AK70" s="304" t="str">
        <f>IF(C70="","",IF(AND(フラグ管理用!B70=2,O70&gt;0),"error",IF(AND(フラグ管理用!B70=1,SUM(P70:R70)&gt;0),"error","")))</f>
        <v/>
      </c>
      <c r="AL70" s="312" t="str">
        <f t="shared" si="4"/>
        <v/>
      </c>
      <c r="AM70" s="320" t="str">
        <f t="shared" si="5"/>
        <v/>
      </c>
      <c r="AN70" s="331" t="str">
        <f>IF(C70="","",IF(フラグ管理用!AP70=1,"",IF(AND(フラグ管理用!C70=1,フラグ管理用!G70=1),"",IF(AND(フラグ管理用!C70=2,フラグ管理用!D70=1,フラグ管理用!G70=1),"",IF(AND(フラグ管理用!C70=2,フラグ管理用!D70=2),"","error")))))</f>
        <v/>
      </c>
      <c r="AO70" s="335" t="str">
        <f t="shared" si="6"/>
        <v/>
      </c>
      <c r="AP70" s="335" t="str">
        <f t="shared" si="7"/>
        <v/>
      </c>
      <c r="AQ70" s="335" t="str">
        <f>IF(C70="","",IF(AND(フラグ管理用!B70=1,フラグ管理用!I70&gt;0),"",IF(AND(フラグ管理用!B70=2,フラグ管理用!I70&gt;14),"","error")))</f>
        <v/>
      </c>
      <c r="AR70" s="335" t="str">
        <f>IF(C70="","",IF(PRODUCT(フラグ管理用!H70:J70)=0,"error",""))</f>
        <v/>
      </c>
      <c r="AS70" s="335" t="str">
        <f t="shared" si="8"/>
        <v/>
      </c>
      <c r="AT70" s="335" t="str">
        <f>IF(C70="","",IF(AND(フラグ管理用!G70=1,フラグ管理用!K70=1),"",IF(AND(フラグ管理用!G70=2,フラグ管理用!K70&gt;1),"","error")))</f>
        <v/>
      </c>
      <c r="AU70" s="335" t="str">
        <f>IF(C70="","",IF(AND(フラグ管理用!K70=10,ISBLANK(L70)=FALSE),"",IF(AND(フラグ管理用!K70&lt;10,ISBLANK(L70)=TRUE),"","error")))</f>
        <v/>
      </c>
      <c r="AV70" s="331" t="str">
        <f t="shared" si="9"/>
        <v/>
      </c>
      <c r="AW70" s="331" t="str">
        <f t="shared" si="10"/>
        <v/>
      </c>
      <c r="AX70" s="331" t="str">
        <f>IF(C70="","",IF(AND(フラグ管理用!D70=2,フラグ管理用!G70=1),IF(Q70&lt;&gt;0,"error",""),""))</f>
        <v/>
      </c>
      <c r="AY70" s="331" t="str">
        <f>IF(C70="","",IF(フラグ管理用!G70=2,IF(OR(O70&lt;&gt;0,P70&lt;&gt;0,R70&lt;&gt;0),"error",""),""))</f>
        <v/>
      </c>
      <c r="AZ70" s="331" t="str">
        <f t="shared" si="11"/>
        <v/>
      </c>
      <c r="BA70" s="331" t="str">
        <f t="shared" si="12"/>
        <v/>
      </c>
      <c r="BB70" s="331" t="str">
        <f t="shared" si="13"/>
        <v/>
      </c>
      <c r="BC70" s="331" t="str">
        <f>IF(C70="","",IF(フラグ管理用!Y70=2,IF(AND(フラグ管理用!C70=2,フラグ管理用!V70=1),"","error"),""))</f>
        <v/>
      </c>
      <c r="BD70" s="331" t="str">
        <f t="shared" si="14"/>
        <v/>
      </c>
      <c r="BE70" s="331" t="str">
        <f>IF(C70="","",IF(フラグ管理用!Z70=30,"error",IF(AND(フラグ管理用!AI70="事業始期_通常",フラグ管理用!Z70&lt;18),"error",IF(AND(フラグ管理用!AI70="事業始期_補助",フラグ管理用!Z70&lt;15),"error",""))))</f>
        <v/>
      </c>
      <c r="BF70" s="331" t="str">
        <f t="shared" si="15"/>
        <v/>
      </c>
      <c r="BG70" s="331" t="str">
        <f>IF(C70="","",IF(AND(フラグ管理用!AJ70="事業終期_通常",OR(フラグ管理用!AA70&lt;18,フラグ管理用!AA70&gt;29)),"error",IF(AND(フラグ管理用!AJ70="事業終期_R3基金・R4",フラグ管理用!AA70&lt;18),"error","")))</f>
        <v/>
      </c>
      <c r="BH70" s="331" t="str">
        <f>IF(C70="","",IF(VLOOKUP(Z70,―!$X$2:$Y$31,2,FALSE)&lt;=VLOOKUP(AA70,―!$X$2:$Y$31,2,FALSE),"","error"))</f>
        <v/>
      </c>
      <c r="BI70" s="331" t="str">
        <f t="shared" si="16"/>
        <v/>
      </c>
      <c r="BJ70" s="331" t="str">
        <f t="shared" si="17"/>
        <v/>
      </c>
      <c r="BK70" s="331" t="str">
        <f t="shared" si="18"/>
        <v/>
      </c>
      <c r="BL70" s="331" t="str">
        <f>IF(C70="","",IF(AND(フラグ管理用!AK70="予算区分_地単_通常",フラグ管理用!AF70&gt;4),"error",IF(AND(フラグ管理用!AK70="予算区分_地単_協力金等",フラグ管理用!AF70&gt;9),"error",IF(AND(フラグ管理用!AK70="予算区分_補助",フラグ管理用!AF70&lt;9),"error",""))))</f>
        <v/>
      </c>
      <c r="BM70" s="346" t="str">
        <f>フラグ管理用!AO70</f>
        <v/>
      </c>
    </row>
    <row r="71" spans="1:65">
      <c r="A71" s="21">
        <v>50</v>
      </c>
      <c r="B71" s="35"/>
      <c r="C71" s="44"/>
      <c r="D71" s="44"/>
      <c r="E71" s="55"/>
      <c r="F71" s="67" t="str">
        <f>IF(C71="補",VLOOKUP(E71,'事業名一覧 '!$A$3:$C$55,3,FALSE),"")</f>
        <v/>
      </c>
      <c r="G71" s="81"/>
      <c r="H71" s="81"/>
      <c r="I71" s="81"/>
      <c r="J71" s="81"/>
      <c r="K71" s="81"/>
      <c r="L71" s="55"/>
      <c r="M71" s="130" t="str">
        <f t="shared" si="1"/>
        <v/>
      </c>
      <c r="N71" s="130" t="str">
        <f t="shared" si="2"/>
        <v/>
      </c>
      <c r="O71" s="146"/>
      <c r="P71" s="146"/>
      <c r="Q71" s="146"/>
      <c r="R71" s="146"/>
      <c r="S71" s="146"/>
      <c r="T71" s="146"/>
      <c r="U71" s="55"/>
      <c r="V71" s="81"/>
      <c r="W71" s="81"/>
      <c r="X71" s="81"/>
      <c r="Y71" s="44"/>
      <c r="Z71" s="44"/>
      <c r="AA71" s="44"/>
      <c r="AB71" s="214"/>
      <c r="AC71" s="214"/>
      <c r="AD71" s="55"/>
      <c r="AE71" s="55"/>
      <c r="AF71" s="233"/>
      <c r="AG71" s="251"/>
      <c r="AH71" s="272"/>
      <c r="AI71" s="284"/>
      <c r="AJ71" s="296" t="str">
        <f t="shared" si="3"/>
        <v/>
      </c>
      <c r="AK71" s="304" t="str">
        <f>IF(C71="","",IF(AND(フラグ管理用!B71=2,O71&gt;0),"error",IF(AND(フラグ管理用!B71=1,SUM(P71:R71)&gt;0),"error","")))</f>
        <v/>
      </c>
      <c r="AL71" s="312" t="str">
        <f t="shared" si="4"/>
        <v/>
      </c>
      <c r="AM71" s="320" t="str">
        <f t="shared" si="5"/>
        <v/>
      </c>
      <c r="AN71" s="331" t="str">
        <f>IF(C71="","",IF(フラグ管理用!AP71=1,"",IF(AND(フラグ管理用!C71=1,フラグ管理用!G71=1),"",IF(AND(フラグ管理用!C71=2,フラグ管理用!D71=1,フラグ管理用!G71=1),"",IF(AND(フラグ管理用!C71=2,フラグ管理用!D71=2),"","error")))))</f>
        <v/>
      </c>
      <c r="AO71" s="335" t="str">
        <f t="shared" si="6"/>
        <v/>
      </c>
      <c r="AP71" s="335" t="str">
        <f t="shared" si="7"/>
        <v/>
      </c>
      <c r="AQ71" s="335" t="str">
        <f>IF(C71="","",IF(AND(フラグ管理用!B71=1,フラグ管理用!I71&gt;0),"",IF(AND(フラグ管理用!B71=2,フラグ管理用!I71&gt;14),"","error")))</f>
        <v/>
      </c>
      <c r="AR71" s="335" t="str">
        <f>IF(C71="","",IF(PRODUCT(フラグ管理用!H71:J71)=0,"error",""))</f>
        <v/>
      </c>
      <c r="AS71" s="335" t="str">
        <f t="shared" si="8"/>
        <v/>
      </c>
      <c r="AT71" s="335" t="str">
        <f>IF(C71="","",IF(AND(フラグ管理用!G71=1,フラグ管理用!K71=1),"",IF(AND(フラグ管理用!G71=2,フラグ管理用!K71&gt;1),"","error")))</f>
        <v/>
      </c>
      <c r="AU71" s="335" t="str">
        <f>IF(C71="","",IF(AND(フラグ管理用!K71=10,ISBLANK(L71)=FALSE),"",IF(AND(フラグ管理用!K71&lt;10,ISBLANK(L71)=TRUE),"","error")))</f>
        <v/>
      </c>
      <c r="AV71" s="331" t="str">
        <f t="shared" si="9"/>
        <v/>
      </c>
      <c r="AW71" s="331" t="str">
        <f t="shared" si="10"/>
        <v/>
      </c>
      <c r="AX71" s="331" t="str">
        <f>IF(C71="","",IF(AND(フラグ管理用!D71=2,フラグ管理用!G71=1),IF(Q71&lt;&gt;0,"error",""),""))</f>
        <v/>
      </c>
      <c r="AY71" s="331" t="str">
        <f>IF(C71="","",IF(フラグ管理用!G71=2,IF(OR(O71&lt;&gt;0,P71&lt;&gt;0,R71&lt;&gt;0),"error",""),""))</f>
        <v/>
      </c>
      <c r="AZ71" s="331" t="str">
        <f t="shared" si="11"/>
        <v/>
      </c>
      <c r="BA71" s="331" t="str">
        <f t="shared" si="12"/>
        <v/>
      </c>
      <c r="BB71" s="331" t="str">
        <f t="shared" si="13"/>
        <v/>
      </c>
      <c r="BC71" s="331" t="str">
        <f>IF(C71="","",IF(フラグ管理用!Y71=2,IF(AND(フラグ管理用!C71=2,フラグ管理用!V71=1),"","error"),""))</f>
        <v/>
      </c>
      <c r="BD71" s="331" t="str">
        <f t="shared" si="14"/>
        <v/>
      </c>
      <c r="BE71" s="331" t="str">
        <f>IF(C71="","",IF(フラグ管理用!Z71=30,"error",IF(AND(フラグ管理用!AI71="事業始期_通常",フラグ管理用!Z71&lt;18),"error",IF(AND(フラグ管理用!AI71="事業始期_補助",フラグ管理用!Z71&lt;15),"error",""))))</f>
        <v/>
      </c>
      <c r="BF71" s="331" t="str">
        <f t="shared" si="15"/>
        <v/>
      </c>
      <c r="BG71" s="331" t="str">
        <f>IF(C71="","",IF(AND(フラグ管理用!AJ71="事業終期_通常",OR(フラグ管理用!AA71&lt;18,フラグ管理用!AA71&gt;29)),"error",IF(AND(フラグ管理用!AJ71="事業終期_R3基金・R4",フラグ管理用!AA71&lt;18),"error","")))</f>
        <v/>
      </c>
      <c r="BH71" s="331" t="str">
        <f>IF(C71="","",IF(VLOOKUP(Z71,―!$X$2:$Y$31,2,FALSE)&lt;=VLOOKUP(AA71,―!$X$2:$Y$31,2,FALSE),"","error"))</f>
        <v/>
      </c>
      <c r="BI71" s="331" t="str">
        <f t="shared" si="16"/>
        <v/>
      </c>
      <c r="BJ71" s="331" t="str">
        <f t="shared" si="17"/>
        <v/>
      </c>
      <c r="BK71" s="331" t="str">
        <f t="shared" si="18"/>
        <v/>
      </c>
      <c r="BL71" s="331" t="str">
        <f>IF(C71="","",IF(AND(フラグ管理用!AK71="予算区分_地単_通常",フラグ管理用!AF71&gt;4),"error",IF(AND(フラグ管理用!AK71="予算区分_地単_協力金等",フラグ管理用!AF71&gt;9),"error",IF(AND(フラグ管理用!AK71="予算区分_補助",フラグ管理用!AF71&lt;9),"error",""))))</f>
        <v/>
      </c>
      <c r="BM71" s="346" t="str">
        <f>フラグ管理用!AO71</f>
        <v/>
      </c>
    </row>
    <row r="72" spans="1:65">
      <c r="A72" s="21">
        <v>51</v>
      </c>
      <c r="B72" s="35"/>
      <c r="C72" s="44"/>
      <c r="D72" s="44"/>
      <c r="E72" s="55"/>
      <c r="F72" s="67" t="str">
        <f>IF(C72="補",VLOOKUP(E72,'事業名一覧 '!$A$3:$C$55,3,FALSE),"")</f>
        <v/>
      </c>
      <c r="G72" s="81"/>
      <c r="H72" s="81"/>
      <c r="I72" s="81"/>
      <c r="J72" s="81"/>
      <c r="K72" s="81"/>
      <c r="L72" s="55"/>
      <c r="M72" s="130" t="str">
        <f t="shared" si="1"/>
        <v/>
      </c>
      <c r="N72" s="130" t="str">
        <f t="shared" si="2"/>
        <v/>
      </c>
      <c r="O72" s="146"/>
      <c r="P72" s="146"/>
      <c r="Q72" s="146"/>
      <c r="R72" s="146"/>
      <c r="S72" s="146"/>
      <c r="T72" s="146"/>
      <c r="U72" s="55"/>
      <c r="V72" s="81"/>
      <c r="W72" s="81"/>
      <c r="X72" s="81"/>
      <c r="Y72" s="44"/>
      <c r="Z72" s="44"/>
      <c r="AA72" s="44"/>
      <c r="AB72" s="214"/>
      <c r="AC72" s="214"/>
      <c r="AD72" s="55"/>
      <c r="AE72" s="55"/>
      <c r="AF72" s="233"/>
      <c r="AG72" s="251"/>
      <c r="AH72" s="272"/>
      <c r="AI72" s="284"/>
      <c r="AJ72" s="296" t="str">
        <f t="shared" si="3"/>
        <v/>
      </c>
      <c r="AK72" s="304" t="str">
        <f>IF(C72="","",IF(AND(フラグ管理用!B72=2,O72&gt;0),"error",IF(AND(フラグ管理用!B72=1,SUM(P72:R72)&gt;0),"error","")))</f>
        <v/>
      </c>
      <c r="AL72" s="312" t="str">
        <f t="shared" si="4"/>
        <v/>
      </c>
      <c r="AM72" s="320" t="str">
        <f t="shared" si="5"/>
        <v/>
      </c>
      <c r="AN72" s="331" t="str">
        <f>IF(C72="","",IF(フラグ管理用!AP72=1,"",IF(AND(フラグ管理用!C72=1,フラグ管理用!G72=1),"",IF(AND(フラグ管理用!C72=2,フラグ管理用!D72=1,フラグ管理用!G72=1),"",IF(AND(フラグ管理用!C72=2,フラグ管理用!D72=2),"","error")))))</f>
        <v/>
      </c>
      <c r="AO72" s="335" t="str">
        <f t="shared" si="6"/>
        <v/>
      </c>
      <c r="AP72" s="335" t="str">
        <f t="shared" si="7"/>
        <v/>
      </c>
      <c r="AQ72" s="335" t="str">
        <f>IF(C72="","",IF(AND(フラグ管理用!B72=1,フラグ管理用!I72&gt;0),"",IF(AND(フラグ管理用!B72=2,フラグ管理用!I72&gt;14),"","error")))</f>
        <v/>
      </c>
      <c r="AR72" s="335" t="str">
        <f>IF(C72="","",IF(PRODUCT(フラグ管理用!H72:J72)=0,"error",""))</f>
        <v/>
      </c>
      <c r="AS72" s="335" t="str">
        <f t="shared" si="8"/>
        <v/>
      </c>
      <c r="AT72" s="335" t="str">
        <f>IF(C72="","",IF(AND(フラグ管理用!G72=1,フラグ管理用!K72=1),"",IF(AND(フラグ管理用!G72=2,フラグ管理用!K72&gt;1),"","error")))</f>
        <v/>
      </c>
      <c r="AU72" s="335" t="str">
        <f>IF(C72="","",IF(AND(フラグ管理用!K72=10,ISBLANK(L72)=FALSE),"",IF(AND(フラグ管理用!K72&lt;10,ISBLANK(L72)=TRUE),"","error")))</f>
        <v/>
      </c>
      <c r="AV72" s="331" t="str">
        <f t="shared" si="9"/>
        <v/>
      </c>
      <c r="AW72" s="331" t="str">
        <f t="shared" si="10"/>
        <v/>
      </c>
      <c r="AX72" s="331" t="str">
        <f>IF(C72="","",IF(AND(フラグ管理用!D72=2,フラグ管理用!G72=1),IF(Q72&lt;&gt;0,"error",""),""))</f>
        <v/>
      </c>
      <c r="AY72" s="331" t="str">
        <f>IF(C72="","",IF(フラグ管理用!G72=2,IF(OR(O72&lt;&gt;0,P72&lt;&gt;0,R72&lt;&gt;0),"error",""),""))</f>
        <v/>
      </c>
      <c r="AZ72" s="331" t="str">
        <f t="shared" si="11"/>
        <v/>
      </c>
      <c r="BA72" s="331" t="str">
        <f t="shared" si="12"/>
        <v/>
      </c>
      <c r="BB72" s="331" t="str">
        <f t="shared" si="13"/>
        <v/>
      </c>
      <c r="BC72" s="331" t="str">
        <f>IF(C72="","",IF(フラグ管理用!Y72=2,IF(AND(フラグ管理用!C72=2,フラグ管理用!V72=1),"","error"),""))</f>
        <v/>
      </c>
      <c r="BD72" s="331" t="str">
        <f t="shared" si="14"/>
        <v/>
      </c>
      <c r="BE72" s="331" t="str">
        <f>IF(C72="","",IF(フラグ管理用!Z72=30,"error",IF(AND(フラグ管理用!AI72="事業始期_通常",フラグ管理用!Z72&lt;18),"error",IF(AND(フラグ管理用!AI72="事業始期_補助",フラグ管理用!Z72&lt;15),"error",""))))</f>
        <v/>
      </c>
      <c r="BF72" s="331" t="str">
        <f t="shared" si="15"/>
        <v/>
      </c>
      <c r="BG72" s="331" t="str">
        <f>IF(C72="","",IF(AND(フラグ管理用!AJ72="事業終期_通常",OR(フラグ管理用!AA72&lt;18,フラグ管理用!AA72&gt;29)),"error",IF(AND(フラグ管理用!AJ72="事業終期_R3基金・R4",フラグ管理用!AA72&lt;18),"error","")))</f>
        <v/>
      </c>
      <c r="BH72" s="331" t="str">
        <f>IF(C72="","",IF(VLOOKUP(Z72,―!$X$2:$Y$31,2,FALSE)&lt;=VLOOKUP(AA72,―!$X$2:$Y$31,2,FALSE),"","error"))</f>
        <v/>
      </c>
      <c r="BI72" s="331" t="str">
        <f t="shared" si="16"/>
        <v/>
      </c>
      <c r="BJ72" s="331" t="str">
        <f t="shared" si="17"/>
        <v/>
      </c>
      <c r="BK72" s="331" t="str">
        <f t="shared" si="18"/>
        <v/>
      </c>
      <c r="BL72" s="331" t="str">
        <f>IF(C72="","",IF(AND(フラグ管理用!AK72="予算区分_地単_通常",フラグ管理用!AF72&gt;4),"error",IF(AND(フラグ管理用!AK72="予算区分_地単_協力金等",フラグ管理用!AF72&gt;9),"error",IF(AND(フラグ管理用!AK72="予算区分_補助",フラグ管理用!AF72&lt;9),"error",""))))</f>
        <v/>
      </c>
      <c r="BM72" s="346" t="str">
        <f>フラグ管理用!AO72</f>
        <v/>
      </c>
    </row>
    <row r="73" spans="1:65">
      <c r="A73" s="21">
        <v>52</v>
      </c>
      <c r="B73" s="35"/>
      <c r="C73" s="44"/>
      <c r="D73" s="44"/>
      <c r="E73" s="55"/>
      <c r="F73" s="67" t="str">
        <f>IF(C73="補",VLOOKUP(E73,'事業名一覧 '!$A$3:$C$55,3,FALSE),"")</f>
        <v/>
      </c>
      <c r="G73" s="81"/>
      <c r="H73" s="81"/>
      <c r="I73" s="81"/>
      <c r="J73" s="81"/>
      <c r="K73" s="81"/>
      <c r="L73" s="55"/>
      <c r="M73" s="130" t="str">
        <f t="shared" si="1"/>
        <v/>
      </c>
      <c r="N73" s="130" t="str">
        <f t="shared" si="2"/>
        <v/>
      </c>
      <c r="O73" s="146"/>
      <c r="P73" s="146"/>
      <c r="Q73" s="146"/>
      <c r="R73" s="146"/>
      <c r="S73" s="146"/>
      <c r="T73" s="146"/>
      <c r="U73" s="55"/>
      <c r="V73" s="81"/>
      <c r="W73" s="81"/>
      <c r="X73" s="81"/>
      <c r="Y73" s="44"/>
      <c r="Z73" s="44"/>
      <c r="AA73" s="44"/>
      <c r="AB73" s="214"/>
      <c r="AC73" s="214"/>
      <c r="AD73" s="55"/>
      <c r="AE73" s="55"/>
      <c r="AF73" s="233"/>
      <c r="AG73" s="251"/>
      <c r="AH73" s="272"/>
      <c r="AI73" s="284"/>
      <c r="AJ73" s="296" t="str">
        <f t="shared" si="3"/>
        <v/>
      </c>
      <c r="AK73" s="304" t="str">
        <f>IF(C73="","",IF(AND(フラグ管理用!B73=2,O73&gt;0),"error",IF(AND(フラグ管理用!B73=1,SUM(P73:R73)&gt;0),"error","")))</f>
        <v/>
      </c>
      <c r="AL73" s="312" t="str">
        <f t="shared" si="4"/>
        <v/>
      </c>
      <c r="AM73" s="320" t="str">
        <f t="shared" si="5"/>
        <v/>
      </c>
      <c r="AN73" s="331" t="str">
        <f>IF(C73="","",IF(フラグ管理用!AP73=1,"",IF(AND(フラグ管理用!C73=1,フラグ管理用!G73=1),"",IF(AND(フラグ管理用!C73=2,フラグ管理用!D73=1,フラグ管理用!G73=1),"",IF(AND(フラグ管理用!C73=2,フラグ管理用!D73=2),"","error")))))</f>
        <v/>
      </c>
      <c r="AO73" s="335" t="str">
        <f t="shared" si="6"/>
        <v/>
      </c>
      <c r="AP73" s="335" t="str">
        <f t="shared" si="7"/>
        <v/>
      </c>
      <c r="AQ73" s="335" t="str">
        <f>IF(C73="","",IF(AND(フラグ管理用!B73=1,フラグ管理用!I73&gt;0),"",IF(AND(フラグ管理用!B73=2,フラグ管理用!I73&gt;14),"","error")))</f>
        <v/>
      </c>
      <c r="AR73" s="335" t="str">
        <f>IF(C73="","",IF(PRODUCT(フラグ管理用!H73:J73)=0,"error",""))</f>
        <v/>
      </c>
      <c r="AS73" s="335" t="str">
        <f t="shared" si="8"/>
        <v/>
      </c>
      <c r="AT73" s="335" t="str">
        <f>IF(C73="","",IF(AND(フラグ管理用!G73=1,フラグ管理用!K73=1),"",IF(AND(フラグ管理用!G73=2,フラグ管理用!K73&gt;1),"","error")))</f>
        <v/>
      </c>
      <c r="AU73" s="335" t="str">
        <f>IF(C73="","",IF(AND(フラグ管理用!K73=10,ISBLANK(L73)=FALSE),"",IF(AND(フラグ管理用!K73&lt;10,ISBLANK(L73)=TRUE),"","error")))</f>
        <v/>
      </c>
      <c r="AV73" s="331" t="str">
        <f t="shared" si="9"/>
        <v/>
      </c>
      <c r="AW73" s="331" t="str">
        <f t="shared" si="10"/>
        <v/>
      </c>
      <c r="AX73" s="331" t="str">
        <f>IF(C73="","",IF(AND(フラグ管理用!D73=2,フラグ管理用!G73=1),IF(Q73&lt;&gt;0,"error",""),""))</f>
        <v/>
      </c>
      <c r="AY73" s="331" t="str">
        <f>IF(C73="","",IF(フラグ管理用!G73=2,IF(OR(O73&lt;&gt;0,P73&lt;&gt;0,R73&lt;&gt;0),"error",""),""))</f>
        <v/>
      </c>
      <c r="AZ73" s="331" t="str">
        <f t="shared" si="11"/>
        <v/>
      </c>
      <c r="BA73" s="331" t="str">
        <f t="shared" si="12"/>
        <v/>
      </c>
      <c r="BB73" s="331" t="str">
        <f t="shared" si="13"/>
        <v/>
      </c>
      <c r="BC73" s="331" t="str">
        <f>IF(C73="","",IF(フラグ管理用!Y73=2,IF(AND(フラグ管理用!C73=2,フラグ管理用!V73=1),"","error"),""))</f>
        <v/>
      </c>
      <c r="BD73" s="331" t="str">
        <f t="shared" si="14"/>
        <v/>
      </c>
      <c r="BE73" s="331" t="str">
        <f>IF(C73="","",IF(フラグ管理用!Z73=30,"error",IF(AND(フラグ管理用!AI73="事業始期_通常",フラグ管理用!Z73&lt;18),"error",IF(AND(フラグ管理用!AI73="事業始期_補助",フラグ管理用!Z73&lt;15),"error",""))))</f>
        <v/>
      </c>
      <c r="BF73" s="331" t="str">
        <f t="shared" si="15"/>
        <v/>
      </c>
      <c r="BG73" s="331" t="str">
        <f>IF(C73="","",IF(AND(フラグ管理用!AJ73="事業終期_通常",OR(フラグ管理用!AA73&lt;18,フラグ管理用!AA73&gt;29)),"error",IF(AND(フラグ管理用!AJ73="事業終期_R3基金・R4",フラグ管理用!AA73&lt;18),"error","")))</f>
        <v/>
      </c>
      <c r="BH73" s="331" t="str">
        <f>IF(C73="","",IF(VLOOKUP(Z73,―!$X$2:$Y$31,2,FALSE)&lt;=VLOOKUP(AA73,―!$X$2:$Y$31,2,FALSE),"","error"))</f>
        <v/>
      </c>
      <c r="BI73" s="331" t="str">
        <f t="shared" si="16"/>
        <v/>
      </c>
      <c r="BJ73" s="331" t="str">
        <f t="shared" si="17"/>
        <v/>
      </c>
      <c r="BK73" s="331" t="str">
        <f t="shared" si="18"/>
        <v/>
      </c>
      <c r="BL73" s="331" t="str">
        <f>IF(C73="","",IF(AND(フラグ管理用!AK73="予算区分_地単_通常",フラグ管理用!AF73&gt;4),"error",IF(AND(フラグ管理用!AK73="予算区分_地単_協力金等",フラグ管理用!AF73&gt;9),"error",IF(AND(フラグ管理用!AK73="予算区分_補助",フラグ管理用!AF73&lt;9),"error",""))))</f>
        <v/>
      </c>
      <c r="BM73" s="346" t="str">
        <f>フラグ管理用!AO73</f>
        <v/>
      </c>
    </row>
    <row r="74" spans="1:65">
      <c r="A74" s="21">
        <v>53</v>
      </c>
      <c r="B74" s="35"/>
      <c r="C74" s="44"/>
      <c r="D74" s="44"/>
      <c r="E74" s="55"/>
      <c r="F74" s="67" t="str">
        <f>IF(C74="補",VLOOKUP(E74,'事業名一覧 '!$A$3:$C$55,3,FALSE),"")</f>
        <v/>
      </c>
      <c r="G74" s="81"/>
      <c r="H74" s="81"/>
      <c r="I74" s="81"/>
      <c r="J74" s="81"/>
      <c r="K74" s="81"/>
      <c r="L74" s="55"/>
      <c r="M74" s="130" t="str">
        <f t="shared" si="1"/>
        <v/>
      </c>
      <c r="N74" s="130" t="str">
        <f t="shared" si="2"/>
        <v/>
      </c>
      <c r="O74" s="146"/>
      <c r="P74" s="146"/>
      <c r="Q74" s="146"/>
      <c r="R74" s="146"/>
      <c r="S74" s="146"/>
      <c r="T74" s="146"/>
      <c r="U74" s="55"/>
      <c r="V74" s="81"/>
      <c r="W74" s="81"/>
      <c r="X74" s="81"/>
      <c r="Y74" s="44"/>
      <c r="Z74" s="44"/>
      <c r="AA74" s="44"/>
      <c r="AB74" s="214"/>
      <c r="AC74" s="214"/>
      <c r="AD74" s="55"/>
      <c r="AE74" s="55"/>
      <c r="AF74" s="233"/>
      <c r="AG74" s="251"/>
      <c r="AH74" s="272"/>
      <c r="AI74" s="284"/>
      <c r="AJ74" s="296" t="str">
        <f t="shared" si="3"/>
        <v/>
      </c>
      <c r="AK74" s="304" t="str">
        <f>IF(C74="","",IF(AND(フラグ管理用!B74=2,O74&gt;0),"error",IF(AND(フラグ管理用!B74=1,SUM(P74:R74)&gt;0),"error","")))</f>
        <v/>
      </c>
      <c r="AL74" s="312" t="str">
        <f t="shared" si="4"/>
        <v/>
      </c>
      <c r="AM74" s="320" t="str">
        <f t="shared" si="5"/>
        <v/>
      </c>
      <c r="AN74" s="331" t="str">
        <f>IF(C74="","",IF(フラグ管理用!AP74=1,"",IF(AND(フラグ管理用!C74=1,フラグ管理用!G74=1),"",IF(AND(フラグ管理用!C74=2,フラグ管理用!D74=1,フラグ管理用!G74=1),"",IF(AND(フラグ管理用!C74=2,フラグ管理用!D74=2),"","error")))))</f>
        <v/>
      </c>
      <c r="AO74" s="335" t="str">
        <f t="shared" si="6"/>
        <v/>
      </c>
      <c r="AP74" s="335" t="str">
        <f t="shared" si="7"/>
        <v/>
      </c>
      <c r="AQ74" s="335" t="str">
        <f>IF(C74="","",IF(AND(フラグ管理用!B74=1,フラグ管理用!I74&gt;0),"",IF(AND(フラグ管理用!B74=2,フラグ管理用!I74&gt;14),"","error")))</f>
        <v/>
      </c>
      <c r="AR74" s="335" t="str">
        <f>IF(C74="","",IF(PRODUCT(フラグ管理用!H74:J74)=0,"error",""))</f>
        <v/>
      </c>
      <c r="AS74" s="335" t="str">
        <f t="shared" si="8"/>
        <v/>
      </c>
      <c r="AT74" s="335" t="str">
        <f>IF(C74="","",IF(AND(フラグ管理用!G74=1,フラグ管理用!K74=1),"",IF(AND(フラグ管理用!G74=2,フラグ管理用!K74&gt;1),"","error")))</f>
        <v/>
      </c>
      <c r="AU74" s="335" t="str">
        <f>IF(C74="","",IF(AND(フラグ管理用!K74=10,ISBLANK(L74)=FALSE),"",IF(AND(フラグ管理用!K74&lt;10,ISBLANK(L74)=TRUE),"","error")))</f>
        <v/>
      </c>
      <c r="AV74" s="331" t="str">
        <f t="shared" si="9"/>
        <v/>
      </c>
      <c r="AW74" s="331" t="str">
        <f t="shared" si="10"/>
        <v/>
      </c>
      <c r="AX74" s="331" t="str">
        <f>IF(C74="","",IF(AND(フラグ管理用!D74=2,フラグ管理用!G74=1),IF(Q74&lt;&gt;0,"error",""),""))</f>
        <v/>
      </c>
      <c r="AY74" s="331" t="str">
        <f>IF(C74="","",IF(フラグ管理用!G74=2,IF(OR(O74&lt;&gt;0,P74&lt;&gt;0,R74&lt;&gt;0),"error",""),""))</f>
        <v/>
      </c>
      <c r="AZ74" s="331" t="str">
        <f t="shared" si="11"/>
        <v/>
      </c>
      <c r="BA74" s="331" t="str">
        <f t="shared" si="12"/>
        <v/>
      </c>
      <c r="BB74" s="331" t="str">
        <f t="shared" si="13"/>
        <v/>
      </c>
      <c r="BC74" s="331" t="str">
        <f>IF(C74="","",IF(フラグ管理用!Y74=2,IF(AND(フラグ管理用!C74=2,フラグ管理用!V74=1),"","error"),""))</f>
        <v/>
      </c>
      <c r="BD74" s="331" t="str">
        <f t="shared" si="14"/>
        <v/>
      </c>
      <c r="BE74" s="331" t="str">
        <f>IF(C74="","",IF(フラグ管理用!Z74=30,"error",IF(AND(フラグ管理用!AI74="事業始期_通常",フラグ管理用!Z74&lt;18),"error",IF(AND(フラグ管理用!AI74="事業始期_補助",フラグ管理用!Z74&lt;15),"error",""))))</f>
        <v/>
      </c>
      <c r="BF74" s="331" t="str">
        <f t="shared" si="15"/>
        <v/>
      </c>
      <c r="BG74" s="331" t="str">
        <f>IF(C74="","",IF(AND(フラグ管理用!AJ74="事業終期_通常",OR(フラグ管理用!AA74&lt;18,フラグ管理用!AA74&gt;29)),"error",IF(AND(フラグ管理用!AJ74="事業終期_R3基金・R4",フラグ管理用!AA74&lt;18),"error","")))</f>
        <v/>
      </c>
      <c r="BH74" s="331" t="str">
        <f>IF(C74="","",IF(VLOOKUP(Z74,―!$X$2:$Y$31,2,FALSE)&lt;=VLOOKUP(AA74,―!$X$2:$Y$31,2,FALSE),"","error"))</f>
        <v/>
      </c>
      <c r="BI74" s="331" t="str">
        <f t="shared" si="16"/>
        <v/>
      </c>
      <c r="BJ74" s="331" t="str">
        <f t="shared" si="17"/>
        <v/>
      </c>
      <c r="BK74" s="331" t="str">
        <f t="shared" si="18"/>
        <v/>
      </c>
      <c r="BL74" s="331" t="str">
        <f>IF(C74="","",IF(AND(フラグ管理用!AK74="予算区分_地単_通常",フラグ管理用!AF74&gt;4),"error",IF(AND(フラグ管理用!AK74="予算区分_地単_協力金等",フラグ管理用!AF74&gt;9),"error",IF(AND(フラグ管理用!AK74="予算区分_補助",フラグ管理用!AF74&lt;9),"error",""))))</f>
        <v/>
      </c>
      <c r="BM74" s="346" t="str">
        <f>フラグ管理用!AO74</f>
        <v/>
      </c>
    </row>
    <row r="75" spans="1:65">
      <c r="A75" s="21">
        <v>54</v>
      </c>
      <c r="B75" s="35"/>
      <c r="C75" s="44"/>
      <c r="D75" s="44"/>
      <c r="E75" s="55"/>
      <c r="F75" s="67" t="str">
        <f>IF(C75="補",VLOOKUP(E75,'事業名一覧 '!$A$3:$C$55,3,FALSE),"")</f>
        <v/>
      </c>
      <c r="G75" s="81"/>
      <c r="H75" s="81"/>
      <c r="I75" s="81"/>
      <c r="J75" s="81"/>
      <c r="K75" s="81"/>
      <c r="L75" s="55"/>
      <c r="M75" s="130" t="str">
        <f t="shared" si="1"/>
        <v/>
      </c>
      <c r="N75" s="130" t="str">
        <f t="shared" si="2"/>
        <v/>
      </c>
      <c r="O75" s="146"/>
      <c r="P75" s="146"/>
      <c r="Q75" s="146"/>
      <c r="R75" s="146"/>
      <c r="S75" s="146"/>
      <c r="T75" s="146"/>
      <c r="U75" s="55"/>
      <c r="V75" s="81"/>
      <c r="W75" s="81"/>
      <c r="X75" s="81"/>
      <c r="Y75" s="44"/>
      <c r="Z75" s="44"/>
      <c r="AA75" s="44"/>
      <c r="AB75" s="214"/>
      <c r="AC75" s="214"/>
      <c r="AD75" s="55"/>
      <c r="AE75" s="55"/>
      <c r="AF75" s="233"/>
      <c r="AG75" s="251"/>
      <c r="AH75" s="272"/>
      <c r="AI75" s="284"/>
      <c r="AJ75" s="296" t="str">
        <f t="shared" si="3"/>
        <v/>
      </c>
      <c r="AK75" s="304" t="str">
        <f>IF(C75="","",IF(AND(フラグ管理用!B75=2,O75&gt;0),"error",IF(AND(フラグ管理用!B75=1,SUM(P75:R75)&gt;0),"error","")))</f>
        <v/>
      </c>
      <c r="AL75" s="312" t="str">
        <f t="shared" si="4"/>
        <v/>
      </c>
      <c r="AM75" s="320" t="str">
        <f t="shared" si="5"/>
        <v/>
      </c>
      <c r="AN75" s="331" t="str">
        <f>IF(C75="","",IF(フラグ管理用!AP75=1,"",IF(AND(フラグ管理用!C75=1,フラグ管理用!G75=1),"",IF(AND(フラグ管理用!C75=2,フラグ管理用!D75=1,フラグ管理用!G75=1),"",IF(AND(フラグ管理用!C75=2,フラグ管理用!D75=2),"","error")))))</f>
        <v/>
      </c>
      <c r="AO75" s="335" t="str">
        <f t="shared" si="6"/>
        <v/>
      </c>
      <c r="AP75" s="335" t="str">
        <f t="shared" si="7"/>
        <v/>
      </c>
      <c r="AQ75" s="335" t="str">
        <f>IF(C75="","",IF(AND(フラグ管理用!B75=1,フラグ管理用!I75&gt;0),"",IF(AND(フラグ管理用!B75=2,フラグ管理用!I75&gt;14),"","error")))</f>
        <v/>
      </c>
      <c r="AR75" s="335" t="str">
        <f>IF(C75="","",IF(PRODUCT(フラグ管理用!H75:J75)=0,"error",""))</f>
        <v/>
      </c>
      <c r="AS75" s="335" t="str">
        <f t="shared" si="8"/>
        <v/>
      </c>
      <c r="AT75" s="335" t="str">
        <f>IF(C75="","",IF(AND(フラグ管理用!G75=1,フラグ管理用!K75=1),"",IF(AND(フラグ管理用!G75=2,フラグ管理用!K75&gt;1),"","error")))</f>
        <v/>
      </c>
      <c r="AU75" s="335" t="str">
        <f>IF(C75="","",IF(AND(フラグ管理用!K75=10,ISBLANK(L75)=FALSE),"",IF(AND(フラグ管理用!K75&lt;10,ISBLANK(L75)=TRUE),"","error")))</f>
        <v/>
      </c>
      <c r="AV75" s="331" t="str">
        <f t="shared" si="9"/>
        <v/>
      </c>
      <c r="AW75" s="331" t="str">
        <f t="shared" si="10"/>
        <v/>
      </c>
      <c r="AX75" s="331" t="str">
        <f>IF(C75="","",IF(AND(フラグ管理用!D75=2,フラグ管理用!G75=1),IF(Q75&lt;&gt;0,"error",""),""))</f>
        <v/>
      </c>
      <c r="AY75" s="331" t="str">
        <f>IF(C75="","",IF(フラグ管理用!G75=2,IF(OR(O75&lt;&gt;0,P75&lt;&gt;0,R75&lt;&gt;0),"error",""),""))</f>
        <v/>
      </c>
      <c r="AZ75" s="331" t="str">
        <f t="shared" si="11"/>
        <v/>
      </c>
      <c r="BA75" s="331" t="str">
        <f t="shared" si="12"/>
        <v/>
      </c>
      <c r="BB75" s="331" t="str">
        <f t="shared" si="13"/>
        <v/>
      </c>
      <c r="BC75" s="331" t="str">
        <f>IF(C75="","",IF(フラグ管理用!Y75=2,IF(AND(フラグ管理用!C75=2,フラグ管理用!V75=1),"","error"),""))</f>
        <v/>
      </c>
      <c r="BD75" s="331" t="str">
        <f t="shared" si="14"/>
        <v/>
      </c>
      <c r="BE75" s="331" t="str">
        <f>IF(C75="","",IF(フラグ管理用!Z75=30,"error",IF(AND(フラグ管理用!AI75="事業始期_通常",フラグ管理用!Z75&lt;18),"error",IF(AND(フラグ管理用!AI75="事業始期_補助",フラグ管理用!Z75&lt;15),"error",""))))</f>
        <v/>
      </c>
      <c r="BF75" s="331" t="str">
        <f t="shared" si="15"/>
        <v/>
      </c>
      <c r="BG75" s="331" t="str">
        <f>IF(C75="","",IF(AND(フラグ管理用!AJ75="事業終期_通常",OR(フラグ管理用!AA75&lt;18,フラグ管理用!AA75&gt;29)),"error",IF(AND(フラグ管理用!AJ75="事業終期_R3基金・R4",フラグ管理用!AA75&lt;18),"error","")))</f>
        <v/>
      </c>
      <c r="BH75" s="331" t="str">
        <f>IF(C75="","",IF(VLOOKUP(Z75,―!$X$2:$Y$31,2,FALSE)&lt;=VLOOKUP(AA75,―!$X$2:$Y$31,2,FALSE),"","error"))</f>
        <v/>
      </c>
      <c r="BI75" s="331" t="str">
        <f t="shared" si="16"/>
        <v/>
      </c>
      <c r="BJ75" s="331" t="str">
        <f t="shared" si="17"/>
        <v/>
      </c>
      <c r="BK75" s="331" t="str">
        <f t="shared" si="18"/>
        <v/>
      </c>
      <c r="BL75" s="331" t="str">
        <f>IF(C75="","",IF(AND(フラグ管理用!AK75="予算区分_地単_通常",フラグ管理用!AF75&gt;4),"error",IF(AND(フラグ管理用!AK75="予算区分_地単_協力金等",フラグ管理用!AF75&gt;9),"error",IF(AND(フラグ管理用!AK75="予算区分_補助",フラグ管理用!AF75&lt;9),"error",""))))</f>
        <v/>
      </c>
      <c r="BM75" s="346" t="str">
        <f>フラグ管理用!AO75</f>
        <v/>
      </c>
    </row>
    <row r="76" spans="1:65">
      <c r="A76" s="21">
        <v>55</v>
      </c>
      <c r="B76" s="35"/>
      <c r="C76" s="44"/>
      <c r="D76" s="44"/>
      <c r="E76" s="55"/>
      <c r="F76" s="67" t="str">
        <f>IF(C76="補",VLOOKUP(E76,'事業名一覧 '!$A$3:$C$55,3,FALSE),"")</f>
        <v/>
      </c>
      <c r="G76" s="81"/>
      <c r="H76" s="81"/>
      <c r="I76" s="81"/>
      <c r="J76" s="81"/>
      <c r="K76" s="81"/>
      <c r="L76" s="55"/>
      <c r="M76" s="130" t="str">
        <f t="shared" si="1"/>
        <v/>
      </c>
      <c r="N76" s="130" t="str">
        <f t="shared" si="2"/>
        <v/>
      </c>
      <c r="O76" s="146"/>
      <c r="P76" s="146"/>
      <c r="Q76" s="146"/>
      <c r="R76" s="146"/>
      <c r="S76" s="146"/>
      <c r="T76" s="146"/>
      <c r="U76" s="55"/>
      <c r="V76" s="81"/>
      <c r="W76" s="81"/>
      <c r="X76" s="81"/>
      <c r="Y76" s="44"/>
      <c r="Z76" s="44"/>
      <c r="AA76" s="44"/>
      <c r="AB76" s="214"/>
      <c r="AC76" s="214"/>
      <c r="AD76" s="55"/>
      <c r="AE76" s="55"/>
      <c r="AF76" s="233"/>
      <c r="AG76" s="251"/>
      <c r="AH76" s="272"/>
      <c r="AI76" s="284"/>
      <c r="AJ76" s="296" t="str">
        <f t="shared" si="3"/>
        <v/>
      </c>
      <c r="AK76" s="304" t="str">
        <f>IF(C76="","",IF(AND(フラグ管理用!B76=2,O76&gt;0),"error",IF(AND(フラグ管理用!B76=1,SUM(P76:R76)&gt;0),"error","")))</f>
        <v/>
      </c>
      <c r="AL76" s="312" t="str">
        <f t="shared" si="4"/>
        <v/>
      </c>
      <c r="AM76" s="320" t="str">
        <f t="shared" si="5"/>
        <v/>
      </c>
      <c r="AN76" s="331" t="str">
        <f>IF(C76="","",IF(フラグ管理用!AP76=1,"",IF(AND(フラグ管理用!C76=1,フラグ管理用!G76=1),"",IF(AND(フラグ管理用!C76=2,フラグ管理用!D76=1,フラグ管理用!G76=1),"",IF(AND(フラグ管理用!C76=2,フラグ管理用!D76=2),"","error")))))</f>
        <v/>
      </c>
      <c r="AO76" s="335" t="str">
        <f t="shared" si="6"/>
        <v/>
      </c>
      <c r="AP76" s="335" t="str">
        <f t="shared" si="7"/>
        <v/>
      </c>
      <c r="AQ76" s="335" t="str">
        <f>IF(C76="","",IF(AND(フラグ管理用!B76=1,フラグ管理用!I76&gt;0),"",IF(AND(フラグ管理用!B76=2,フラグ管理用!I76&gt;14),"","error")))</f>
        <v/>
      </c>
      <c r="AR76" s="335" t="str">
        <f>IF(C76="","",IF(PRODUCT(フラグ管理用!H76:J76)=0,"error",""))</f>
        <v/>
      </c>
      <c r="AS76" s="335" t="str">
        <f t="shared" si="8"/>
        <v/>
      </c>
      <c r="AT76" s="335" t="str">
        <f>IF(C76="","",IF(AND(フラグ管理用!G76=1,フラグ管理用!K76=1),"",IF(AND(フラグ管理用!G76=2,フラグ管理用!K76&gt;1),"","error")))</f>
        <v/>
      </c>
      <c r="AU76" s="335" t="str">
        <f>IF(C76="","",IF(AND(フラグ管理用!K76=10,ISBLANK(L76)=FALSE),"",IF(AND(フラグ管理用!K76&lt;10,ISBLANK(L76)=TRUE),"","error")))</f>
        <v/>
      </c>
      <c r="AV76" s="331" t="str">
        <f t="shared" si="9"/>
        <v/>
      </c>
      <c r="AW76" s="331" t="str">
        <f t="shared" si="10"/>
        <v/>
      </c>
      <c r="AX76" s="331" t="str">
        <f>IF(C76="","",IF(AND(フラグ管理用!D76=2,フラグ管理用!G76=1),IF(Q76&lt;&gt;0,"error",""),""))</f>
        <v/>
      </c>
      <c r="AY76" s="331" t="str">
        <f>IF(C76="","",IF(フラグ管理用!G76=2,IF(OR(O76&lt;&gt;0,P76&lt;&gt;0,R76&lt;&gt;0),"error",""),""))</f>
        <v/>
      </c>
      <c r="AZ76" s="331" t="str">
        <f t="shared" si="11"/>
        <v/>
      </c>
      <c r="BA76" s="331" t="str">
        <f t="shared" si="12"/>
        <v/>
      </c>
      <c r="BB76" s="331" t="str">
        <f t="shared" si="13"/>
        <v/>
      </c>
      <c r="BC76" s="331" t="str">
        <f>IF(C76="","",IF(フラグ管理用!Y76=2,IF(AND(フラグ管理用!C76=2,フラグ管理用!V76=1),"","error"),""))</f>
        <v/>
      </c>
      <c r="BD76" s="331" t="str">
        <f t="shared" si="14"/>
        <v/>
      </c>
      <c r="BE76" s="331" t="str">
        <f>IF(C76="","",IF(フラグ管理用!Z76=30,"error",IF(AND(フラグ管理用!AI76="事業始期_通常",フラグ管理用!Z76&lt;18),"error",IF(AND(フラグ管理用!AI76="事業始期_補助",フラグ管理用!Z76&lt;15),"error",""))))</f>
        <v/>
      </c>
      <c r="BF76" s="331" t="str">
        <f t="shared" si="15"/>
        <v/>
      </c>
      <c r="BG76" s="331" t="str">
        <f>IF(C76="","",IF(AND(フラグ管理用!AJ76="事業終期_通常",OR(フラグ管理用!AA76&lt;18,フラグ管理用!AA76&gt;29)),"error",IF(AND(フラグ管理用!AJ76="事業終期_R3基金・R4",フラグ管理用!AA76&lt;18),"error","")))</f>
        <v/>
      </c>
      <c r="BH76" s="331" t="str">
        <f>IF(C76="","",IF(VLOOKUP(Z76,―!$X$2:$Y$31,2,FALSE)&lt;=VLOOKUP(AA76,―!$X$2:$Y$31,2,FALSE),"","error"))</f>
        <v/>
      </c>
      <c r="BI76" s="331" t="str">
        <f t="shared" si="16"/>
        <v/>
      </c>
      <c r="BJ76" s="331" t="str">
        <f t="shared" si="17"/>
        <v/>
      </c>
      <c r="BK76" s="331" t="str">
        <f t="shared" si="18"/>
        <v/>
      </c>
      <c r="BL76" s="331" t="str">
        <f>IF(C76="","",IF(AND(フラグ管理用!AK76="予算区分_地単_通常",フラグ管理用!AF76&gt;4),"error",IF(AND(フラグ管理用!AK76="予算区分_地単_協力金等",フラグ管理用!AF76&gt;9),"error",IF(AND(フラグ管理用!AK76="予算区分_補助",フラグ管理用!AF76&lt;9),"error",""))))</f>
        <v/>
      </c>
      <c r="BM76" s="346" t="str">
        <f>フラグ管理用!AO76</f>
        <v/>
      </c>
    </row>
    <row r="77" spans="1:65">
      <c r="A77" s="21">
        <v>56</v>
      </c>
      <c r="B77" s="35"/>
      <c r="C77" s="44"/>
      <c r="D77" s="44"/>
      <c r="E77" s="55"/>
      <c r="F77" s="67" t="str">
        <f>IF(C77="補",VLOOKUP(E77,'事業名一覧 '!$A$3:$C$55,3,FALSE),"")</f>
        <v/>
      </c>
      <c r="G77" s="81"/>
      <c r="H77" s="81"/>
      <c r="I77" s="81"/>
      <c r="J77" s="81"/>
      <c r="K77" s="81"/>
      <c r="L77" s="55"/>
      <c r="M77" s="130" t="str">
        <f t="shared" si="1"/>
        <v/>
      </c>
      <c r="N77" s="130" t="str">
        <f t="shared" si="2"/>
        <v/>
      </c>
      <c r="O77" s="146"/>
      <c r="P77" s="146"/>
      <c r="Q77" s="146"/>
      <c r="R77" s="146"/>
      <c r="S77" s="146"/>
      <c r="T77" s="146"/>
      <c r="U77" s="55"/>
      <c r="V77" s="81"/>
      <c r="W77" s="81"/>
      <c r="X77" s="81"/>
      <c r="Y77" s="44"/>
      <c r="Z77" s="44"/>
      <c r="AA77" s="44"/>
      <c r="AB77" s="214"/>
      <c r="AC77" s="214"/>
      <c r="AD77" s="55"/>
      <c r="AE77" s="55"/>
      <c r="AF77" s="233"/>
      <c r="AG77" s="251"/>
      <c r="AH77" s="272"/>
      <c r="AI77" s="284"/>
      <c r="AJ77" s="296" t="str">
        <f t="shared" si="3"/>
        <v/>
      </c>
      <c r="AK77" s="304" t="str">
        <f>IF(C77="","",IF(AND(フラグ管理用!B77=2,O77&gt;0),"error",IF(AND(フラグ管理用!B77=1,SUM(P77:R77)&gt;0),"error","")))</f>
        <v/>
      </c>
      <c r="AL77" s="312" t="str">
        <f t="shared" si="4"/>
        <v/>
      </c>
      <c r="AM77" s="320" t="str">
        <f t="shared" si="5"/>
        <v/>
      </c>
      <c r="AN77" s="331" t="str">
        <f>IF(C77="","",IF(フラグ管理用!AP77=1,"",IF(AND(フラグ管理用!C77=1,フラグ管理用!G77=1),"",IF(AND(フラグ管理用!C77=2,フラグ管理用!D77=1,フラグ管理用!G77=1),"",IF(AND(フラグ管理用!C77=2,フラグ管理用!D77=2),"","error")))))</f>
        <v/>
      </c>
      <c r="AO77" s="335" t="str">
        <f t="shared" si="6"/>
        <v/>
      </c>
      <c r="AP77" s="335" t="str">
        <f t="shared" si="7"/>
        <v/>
      </c>
      <c r="AQ77" s="335" t="str">
        <f>IF(C77="","",IF(AND(フラグ管理用!B77=1,フラグ管理用!I77&gt;0),"",IF(AND(フラグ管理用!B77=2,フラグ管理用!I77&gt;14),"","error")))</f>
        <v/>
      </c>
      <c r="AR77" s="335" t="str">
        <f>IF(C77="","",IF(PRODUCT(フラグ管理用!H77:J77)=0,"error",""))</f>
        <v/>
      </c>
      <c r="AS77" s="335" t="str">
        <f t="shared" si="8"/>
        <v/>
      </c>
      <c r="AT77" s="335" t="str">
        <f>IF(C77="","",IF(AND(フラグ管理用!G77=1,フラグ管理用!K77=1),"",IF(AND(フラグ管理用!G77=2,フラグ管理用!K77&gt;1),"","error")))</f>
        <v/>
      </c>
      <c r="AU77" s="335" t="str">
        <f>IF(C77="","",IF(AND(フラグ管理用!K77=10,ISBLANK(L77)=FALSE),"",IF(AND(フラグ管理用!K77&lt;10,ISBLANK(L77)=TRUE),"","error")))</f>
        <v/>
      </c>
      <c r="AV77" s="331" t="str">
        <f t="shared" si="9"/>
        <v/>
      </c>
      <c r="AW77" s="331" t="str">
        <f t="shared" si="10"/>
        <v/>
      </c>
      <c r="AX77" s="331" t="str">
        <f>IF(C77="","",IF(AND(フラグ管理用!D77=2,フラグ管理用!G77=1),IF(Q77&lt;&gt;0,"error",""),""))</f>
        <v/>
      </c>
      <c r="AY77" s="331" t="str">
        <f>IF(C77="","",IF(フラグ管理用!G77=2,IF(OR(O77&lt;&gt;0,P77&lt;&gt;0,R77&lt;&gt;0),"error",""),""))</f>
        <v/>
      </c>
      <c r="AZ77" s="331" t="str">
        <f t="shared" si="11"/>
        <v/>
      </c>
      <c r="BA77" s="331" t="str">
        <f t="shared" si="12"/>
        <v/>
      </c>
      <c r="BB77" s="331" t="str">
        <f t="shared" si="13"/>
        <v/>
      </c>
      <c r="BC77" s="331" t="str">
        <f>IF(C77="","",IF(フラグ管理用!Y77=2,IF(AND(フラグ管理用!C77=2,フラグ管理用!V77=1),"","error"),""))</f>
        <v/>
      </c>
      <c r="BD77" s="331" t="str">
        <f t="shared" si="14"/>
        <v/>
      </c>
      <c r="BE77" s="331" t="str">
        <f>IF(C77="","",IF(フラグ管理用!Z77=30,"error",IF(AND(フラグ管理用!AI77="事業始期_通常",フラグ管理用!Z77&lt;18),"error",IF(AND(フラグ管理用!AI77="事業始期_補助",フラグ管理用!Z77&lt;15),"error",""))))</f>
        <v/>
      </c>
      <c r="BF77" s="331" t="str">
        <f t="shared" si="15"/>
        <v/>
      </c>
      <c r="BG77" s="331" t="str">
        <f>IF(C77="","",IF(AND(フラグ管理用!AJ77="事業終期_通常",OR(フラグ管理用!AA77&lt;18,フラグ管理用!AA77&gt;29)),"error",IF(AND(フラグ管理用!AJ77="事業終期_R3基金・R4",フラグ管理用!AA77&lt;18),"error","")))</f>
        <v/>
      </c>
      <c r="BH77" s="331" t="str">
        <f>IF(C77="","",IF(VLOOKUP(Z77,―!$X$2:$Y$31,2,FALSE)&lt;=VLOOKUP(AA77,―!$X$2:$Y$31,2,FALSE),"","error"))</f>
        <v/>
      </c>
      <c r="BI77" s="331" t="str">
        <f t="shared" si="16"/>
        <v/>
      </c>
      <c r="BJ77" s="331" t="str">
        <f t="shared" si="17"/>
        <v/>
      </c>
      <c r="BK77" s="331" t="str">
        <f t="shared" si="18"/>
        <v/>
      </c>
      <c r="BL77" s="331" t="str">
        <f>IF(C77="","",IF(AND(フラグ管理用!AK77="予算区分_地単_通常",フラグ管理用!AF77&gt;4),"error",IF(AND(フラグ管理用!AK77="予算区分_地単_協力金等",フラグ管理用!AF77&gt;9),"error",IF(AND(フラグ管理用!AK77="予算区分_補助",フラグ管理用!AF77&lt;9),"error",""))))</f>
        <v/>
      </c>
      <c r="BM77" s="346" t="str">
        <f>フラグ管理用!AO77</f>
        <v/>
      </c>
    </row>
    <row r="78" spans="1:65">
      <c r="A78" s="21">
        <v>57</v>
      </c>
      <c r="B78" s="35"/>
      <c r="C78" s="44"/>
      <c r="D78" s="44"/>
      <c r="E78" s="55"/>
      <c r="F78" s="67" t="str">
        <f>IF(C78="補",VLOOKUP(E78,'事業名一覧 '!$A$3:$C$55,3,FALSE),"")</f>
        <v/>
      </c>
      <c r="G78" s="81"/>
      <c r="H78" s="81"/>
      <c r="I78" s="81"/>
      <c r="J78" s="81"/>
      <c r="K78" s="81"/>
      <c r="L78" s="55"/>
      <c r="M78" s="130" t="str">
        <f t="shared" si="1"/>
        <v/>
      </c>
      <c r="N78" s="130" t="str">
        <f t="shared" si="2"/>
        <v/>
      </c>
      <c r="O78" s="146"/>
      <c r="P78" s="146"/>
      <c r="Q78" s="146"/>
      <c r="R78" s="146"/>
      <c r="S78" s="146"/>
      <c r="T78" s="146"/>
      <c r="U78" s="55"/>
      <c r="V78" s="81"/>
      <c r="W78" s="81"/>
      <c r="X78" s="81"/>
      <c r="Y78" s="44"/>
      <c r="Z78" s="44"/>
      <c r="AA78" s="44"/>
      <c r="AB78" s="214"/>
      <c r="AC78" s="214"/>
      <c r="AD78" s="55"/>
      <c r="AE78" s="55"/>
      <c r="AF78" s="233"/>
      <c r="AG78" s="251"/>
      <c r="AH78" s="272"/>
      <c r="AI78" s="284"/>
      <c r="AJ78" s="296" t="str">
        <f t="shared" si="3"/>
        <v/>
      </c>
      <c r="AK78" s="304" t="str">
        <f>IF(C78="","",IF(AND(フラグ管理用!B78=2,O78&gt;0),"error",IF(AND(フラグ管理用!B78=1,SUM(P78:R78)&gt;0),"error","")))</f>
        <v/>
      </c>
      <c r="AL78" s="312" t="str">
        <f t="shared" si="4"/>
        <v/>
      </c>
      <c r="AM78" s="320" t="str">
        <f t="shared" si="5"/>
        <v/>
      </c>
      <c r="AN78" s="331" t="str">
        <f>IF(C78="","",IF(フラグ管理用!AP78=1,"",IF(AND(フラグ管理用!C78=1,フラグ管理用!G78=1),"",IF(AND(フラグ管理用!C78=2,フラグ管理用!D78=1,フラグ管理用!G78=1),"",IF(AND(フラグ管理用!C78=2,フラグ管理用!D78=2),"","error")))))</f>
        <v/>
      </c>
      <c r="AO78" s="335" t="str">
        <f t="shared" si="6"/>
        <v/>
      </c>
      <c r="AP78" s="335" t="str">
        <f t="shared" si="7"/>
        <v/>
      </c>
      <c r="AQ78" s="335" t="str">
        <f>IF(C78="","",IF(AND(フラグ管理用!B78=1,フラグ管理用!I78&gt;0),"",IF(AND(フラグ管理用!B78=2,フラグ管理用!I78&gt;14),"","error")))</f>
        <v/>
      </c>
      <c r="AR78" s="335" t="str">
        <f>IF(C78="","",IF(PRODUCT(フラグ管理用!H78:J78)=0,"error",""))</f>
        <v/>
      </c>
      <c r="AS78" s="335" t="str">
        <f t="shared" si="8"/>
        <v/>
      </c>
      <c r="AT78" s="335" t="str">
        <f>IF(C78="","",IF(AND(フラグ管理用!G78=1,フラグ管理用!K78=1),"",IF(AND(フラグ管理用!G78=2,フラグ管理用!K78&gt;1),"","error")))</f>
        <v/>
      </c>
      <c r="AU78" s="335" t="str">
        <f>IF(C78="","",IF(AND(フラグ管理用!K78=10,ISBLANK(L78)=FALSE),"",IF(AND(フラグ管理用!K78&lt;10,ISBLANK(L78)=TRUE),"","error")))</f>
        <v/>
      </c>
      <c r="AV78" s="331" t="str">
        <f t="shared" si="9"/>
        <v/>
      </c>
      <c r="AW78" s="331" t="str">
        <f t="shared" si="10"/>
        <v/>
      </c>
      <c r="AX78" s="331" t="str">
        <f>IF(C78="","",IF(AND(フラグ管理用!D78=2,フラグ管理用!G78=1),IF(Q78&lt;&gt;0,"error",""),""))</f>
        <v/>
      </c>
      <c r="AY78" s="331" t="str">
        <f>IF(C78="","",IF(フラグ管理用!G78=2,IF(OR(O78&lt;&gt;0,P78&lt;&gt;0,R78&lt;&gt;0),"error",""),""))</f>
        <v/>
      </c>
      <c r="AZ78" s="331" t="str">
        <f t="shared" si="11"/>
        <v/>
      </c>
      <c r="BA78" s="331" t="str">
        <f t="shared" si="12"/>
        <v/>
      </c>
      <c r="BB78" s="331" t="str">
        <f t="shared" si="13"/>
        <v/>
      </c>
      <c r="BC78" s="331" t="str">
        <f>IF(C78="","",IF(フラグ管理用!Y78=2,IF(AND(フラグ管理用!C78=2,フラグ管理用!V78=1),"","error"),""))</f>
        <v/>
      </c>
      <c r="BD78" s="331" t="str">
        <f t="shared" si="14"/>
        <v/>
      </c>
      <c r="BE78" s="331" t="str">
        <f>IF(C78="","",IF(フラグ管理用!Z78=30,"error",IF(AND(フラグ管理用!AI78="事業始期_通常",フラグ管理用!Z78&lt;18),"error",IF(AND(フラグ管理用!AI78="事業始期_補助",フラグ管理用!Z78&lt;15),"error",""))))</f>
        <v/>
      </c>
      <c r="BF78" s="331" t="str">
        <f t="shared" si="15"/>
        <v/>
      </c>
      <c r="BG78" s="331" t="str">
        <f>IF(C78="","",IF(AND(フラグ管理用!AJ78="事業終期_通常",OR(フラグ管理用!AA78&lt;18,フラグ管理用!AA78&gt;29)),"error",IF(AND(フラグ管理用!AJ78="事業終期_R3基金・R4",フラグ管理用!AA78&lt;18),"error","")))</f>
        <v/>
      </c>
      <c r="BH78" s="331" t="str">
        <f>IF(C78="","",IF(VLOOKUP(Z78,―!$X$2:$Y$31,2,FALSE)&lt;=VLOOKUP(AA78,―!$X$2:$Y$31,2,FALSE),"","error"))</f>
        <v/>
      </c>
      <c r="BI78" s="331" t="str">
        <f t="shared" si="16"/>
        <v/>
      </c>
      <c r="BJ78" s="331" t="str">
        <f t="shared" si="17"/>
        <v/>
      </c>
      <c r="BK78" s="331" t="str">
        <f t="shared" si="18"/>
        <v/>
      </c>
      <c r="BL78" s="331" t="str">
        <f>IF(C78="","",IF(AND(フラグ管理用!AK78="予算区分_地単_通常",フラグ管理用!AF78&gt;4),"error",IF(AND(フラグ管理用!AK78="予算区分_地単_協力金等",フラグ管理用!AF78&gt;9),"error",IF(AND(フラグ管理用!AK78="予算区分_補助",フラグ管理用!AF78&lt;9),"error",""))))</f>
        <v/>
      </c>
      <c r="BM78" s="346" t="str">
        <f>フラグ管理用!AO78</f>
        <v/>
      </c>
    </row>
    <row r="79" spans="1:65">
      <c r="A79" s="21">
        <v>58</v>
      </c>
      <c r="B79" s="35"/>
      <c r="C79" s="44"/>
      <c r="D79" s="44"/>
      <c r="E79" s="55"/>
      <c r="F79" s="67" t="str">
        <f>IF(C79="補",VLOOKUP(E79,'事業名一覧 '!$A$3:$C$55,3,FALSE),"")</f>
        <v/>
      </c>
      <c r="G79" s="81"/>
      <c r="H79" s="81"/>
      <c r="I79" s="81"/>
      <c r="J79" s="81"/>
      <c r="K79" s="81"/>
      <c r="L79" s="55"/>
      <c r="M79" s="130" t="str">
        <f t="shared" si="1"/>
        <v/>
      </c>
      <c r="N79" s="130" t="str">
        <f t="shared" si="2"/>
        <v/>
      </c>
      <c r="O79" s="146"/>
      <c r="P79" s="146"/>
      <c r="Q79" s="146"/>
      <c r="R79" s="146"/>
      <c r="S79" s="146"/>
      <c r="T79" s="146"/>
      <c r="U79" s="55"/>
      <c r="V79" s="81"/>
      <c r="W79" s="81"/>
      <c r="X79" s="81"/>
      <c r="Y79" s="44"/>
      <c r="Z79" s="44"/>
      <c r="AA79" s="44"/>
      <c r="AB79" s="214"/>
      <c r="AC79" s="214"/>
      <c r="AD79" s="55"/>
      <c r="AE79" s="55"/>
      <c r="AF79" s="233"/>
      <c r="AG79" s="251"/>
      <c r="AH79" s="272"/>
      <c r="AI79" s="284"/>
      <c r="AJ79" s="296" t="str">
        <f t="shared" si="3"/>
        <v/>
      </c>
      <c r="AK79" s="304" t="str">
        <f>IF(C79="","",IF(AND(フラグ管理用!B79=2,O79&gt;0),"error",IF(AND(フラグ管理用!B79=1,SUM(P79:R79)&gt;0),"error","")))</f>
        <v/>
      </c>
      <c r="AL79" s="312" t="str">
        <f t="shared" si="4"/>
        <v/>
      </c>
      <c r="AM79" s="320" t="str">
        <f t="shared" si="5"/>
        <v/>
      </c>
      <c r="AN79" s="331" t="str">
        <f>IF(C79="","",IF(フラグ管理用!AP79=1,"",IF(AND(フラグ管理用!C79=1,フラグ管理用!G79=1),"",IF(AND(フラグ管理用!C79=2,フラグ管理用!D79=1,フラグ管理用!G79=1),"",IF(AND(フラグ管理用!C79=2,フラグ管理用!D79=2),"","error")))))</f>
        <v/>
      </c>
      <c r="AO79" s="335" t="str">
        <f t="shared" si="6"/>
        <v/>
      </c>
      <c r="AP79" s="335" t="str">
        <f t="shared" si="7"/>
        <v/>
      </c>
      <c r="AQ79" s="335" t="str">
        <f>IF(C79="","",IF(AND(フラグ管理用!B79=1,フラグ管理用!I79&gt;0),"",IF(AND(フラグ管理用!B79=2,フラグ管理用!I79&gt;14),"","error")))</f>
        <v/>
      </c>
      <c r="AR79" s="335" t="str">
        <f>IF(C79="","",IF(PRODUCT(フラグ管理用!H79:J79)=0,"error",""))</f>
        <v/>
      </c>
      <c r="AS79" s="335" t="str">
        <f t="shared" si="8"/>
        <v/>
      </c>
      <c r="AT79" s="335" t="str">
        <f>IF(C79="","",IF(AND(フラグ管理用!G79=1,フラグ管理用!K79=1),"",IF(AND(フラグ管理用!G79=2,フラグ管理用!K79&gt;1),"","error")))</f>
        <v/>
      </c>
      <c r="AU79" s="335" t="str">
        <f>IF(C79="","",IF(AND(フラグ管理用!K79=10,ISBLANK(L79)=FALSE),"",IF(AND(フラグ管理用!K79&lt;10,ISBLANK(L79)=TRUE),"","error")))</f>
        <v/>
      </c>
      <c r="AV79" s="331" t="str">
        <f t="shared" si="9"/>
        <v/>
      </c>
      <c r="AW79" s="331" t="str">
        <f t="shared" si="10"/>
        <v/>
      </c>
      <c r="AX79" s="331" t="str">
        <f>IF(C79="","",IF(AND(フラグ管理用!D79=2,フラグ管理用!G79=1),IF(Q79&lt;&gt;0,"error",""),""))</f>
        <v/>
      </c>
      <c r="AY79" s="331" t="str">
        <f>IF(C79="","",IF(フラグ管理用!G79=2,IF(OR(O79&lt;&gt;0,P79&lt;&gt;0,R79&lt;&gt;0),"error",""),""))</f>
        <v/>
      </c>
      <c r="AZ79" s="331" t="str">
        <f t="shared" si="11"/>
        <v/>
      </c>
      <c r="BA79" s="331" t="str">
        <f t="shared" si="12"/>
        <v/>
      </c>
      <c r="BB79" s="331" t="str">
        <f t="shared" si="13"/>
        <v/>
      </c>
      <c r="BC79" s="331" t="str">
        <f>IF(C79="","",IF(フラグ管理用!Y79=2,IF(AND(フラグ管理用!C79=2,フラグ管理用!V79=1),"","error"),""))</f>
        <v/>
      </c>
      <c r="BD79" s="331" t="str">
        <f t="shared" si="14"/>
        <v/>
      </c>
      <c r="BE79" s="331" t="str">
        <f>IF(C79="","",IF(フラグ管理用!Z79=30,"error",IF(AND(フラグ管理用!AI79="事業始期_通常",フラグ管理用!Z79&lt;18),"error",IF(AND(フラグ管理用!AI79="事業始期_補助",フラグ管理用!Z79&lt;15),"error",""))))</f>
        <v/>
      </c>
      <c r="BF79" s="331" t="str">
        <f t="shared" si="15"/>
        <v/>
      </c>
      <c r="BG79" s="331" t="str">
        <f>IF(C79="","",IF(AND(フラグ管理用!AJ79="事業終期_通常",OR(フラグ管理用!AA79&lt;18,フラグ管理用!AA79&gt;29)),"error",IF(AND(フラグ管理用!AJ79="事業終期_R3基金・R4",フラグ管理用!AA79&lt;18),"error","")))</f>
        <v/>
      </c>
      <c r="BH79" s="331" t="str">
        <f>IF(C79="","",IF(VLOOKUP(Z79,―!$X$2:$Y$31,2,FALSE)&lt;=VLOOKUP(AA79,―!$X$2:$Y$31,2,FALSE),"","error"))</f>
        <v/>
      </c>
      <c r="BI79" s="331" t="str">
        <f t="shared" si="16"/>
        <v/>
      </c>
      <c r="BJ79" s="331" t="str">
        <f t="shared" si="17"/>
        <v/>
      </c>
      <c r="BK79" s="331" t="str">
        <f t="shared" si="18"/>
        <v/>
      </c>
      <c r="BL79" s="331" t="str">
        <f>IF(C79="","",IF(AND(フラグ管理用!AK79="予算区分_地単_通常",フラグ管理用!AF79&gt;4),"error",IF(AND(フラグ管理用!AK79="予算区分_地単_協力金等",フラグ管理用!AF79&gt;9),"error",IF(AND(フラグ管理用!AK79="予算区分_補助",フラグ管理用!AF79&lt;9),"error",""))))</f>
        <v/>
      </c>
      <c r="BM79" s="346" t="str">
        <f>フラグ管理用!AO79</f>
        <v/>
      </c>
    </row>
    <row r="80" spans="1:65">
      <c r="A80" s="21">
        <v>59</v>
      </c>
      <c r="B80" s="35"/>
      <c r="C80" s="44"/>
      <c r="D80" s="44"/>
      <c r="E80" s="55"/>
      <c r="F80" s="67" t="str">
        <f>IF(C80="補",VLOOKUP(E80,'事業名一覧 '!$A$3:$C$55,3,FALSE),"")</f>
        <v/>
      </c>
      <c r="G80" s="81"/>
      <c r="H80" s="81"/>
      <c r="I80" s="81"/>
      <c r="J80" s="81"/>
      <c r="K80" s="81"/>
      <c r="L80" s="55"/>
      <c r="M80" s="130" t="str">
        <f t="shared" si="1"/>
        <v/>
      </c>
      <c r="N80" s="130" t="str">
        <f t="shared" si="2"/>
        <v/>
      </c>
      <c r="O80" s="146"/>
      <c r="P80" s="146"/>
      <c r="Q80" s="146"/>
      <c r="R80" s="146"/>
      <c r="S80" s="146"/>
      <c r="T80" s="146"/>
      <c r="U80" s="55"/>
      <c r="V80" s="81"/>
      <c r="W80" s="81"/>
      <c r="X80" s="81"/>
      <c r="Y80" s="44"/>
      <c r="Z80" s="44"/>
      <c r="AA80" s="44"/>
      <c r="AB80" s="214"/>
      <c r="AC80" s="214"/>
      <c r="AD80" s="55"/>
      <c r="AE80" s="55"/>
      <c r="AF80" s="233"/>
      <c r="AG80" s="251"/>
      <c r="AH80" s="272"/>
      <c r="AI80" s="284"/>
      <c r="AJ80" s="296" t="str">
        <f t="shared" si="3"/>
        <v/>
      </c>
      <c r="AK80" s="304" t="str">
        <f>IF(C80="","",IF(AND(フラグ管理用!B80=2,O80&gt;0),"error",IF(AND(フラグ管理用!B80=1,SUM(P80:R80)&gt;0),"error","")))</f>
        <v/>
      </c>
      <c r="AL80" s="312" t="str">
        <f t="shared" si="4"/>
        <v/>
      </c>
      <c r="AM80" s="320" t="str">
        <f t="shared" si="5"/>
        <v/>
      </c>
      <c r="AN80" s="331" t="str">
        <f>IF(C80="","",IF(フラグ管理用!AP80=1,"",IF(AND(フラグ管理用!C80=1,フラグ管理用!G80=1),"",IF(AND(フラグ管理用!C80=2,フラグ管理用!D80=1,フラグ管理用!G80=1),"",IF(AND(フラグ管理用!C80=2,フラグ管理用!D80=2),"","error")))))</f>
        <v/>
      </c>
      <c r="AO80" s="335" t="str">
        <f t="shared" si="6"/>
        <v/>
      </c>
      <c r="AP80" s="335" t="str">
        <f t="shared" si="7"/>
        <v/>
      </c>
      <c r="AQ80" s="335" t="str">
        <f>IF(C80="","",IF(AND(フラグ管理用!B80=1,フラグ管理用!I80&gt;0),"",IF(AND(フラグ管理用!B80=2,フラグ管理用!I80&gt;14),"","error")))</f>
        <v/>
      </c>
      <c r="AR80" s="335" t="str">
        <f>IF(C80="","",IF(PRODUCT(フラグ管理用!H80:J80)=0,"error",""))</f>
        <v/>
      </c>
      <c r="AS80" s="335" t="str">
        <f t="shared" si="8"/>
        <v/>
      </c>
      <c r="AT80" s="335" t="str">
        <f>IF(C80="","",IF(AND(フラグ管理用!G80=1,フラグ管理用!K80=1),"",IF(AND(フラグ管理用!G80=2,フラグ管理用!K80&gt;1),"","error")))</f>
        <v/>
      </c>
      <c r="AU80" s="335" t="str">
        <f>IF(C80="","",IF(AND(フラグ管理用!K80=10,ISBLANK(L80)=FALSE),"",IF(AND(フラグ管理用!K80&lt;10,ISBLANK(L80)=TRUE),"","error")))</f>
        <v/>
      </c>
      <c r="AV80" s="331" t="str">
        <f t="shared" si="9"/>
        <v/>
      </c>
      <c r="AW80" s="331" t="str">
        <f t="shared" si="10"/>
        <v/>
      </c>
      <c r="AX80" s="331" t="str">
        <f>IF(C80="","",IF(AND(フラグ管理用!D80=2,フラグ管理用!G80=1),IF(Q80&lt;&gt;0,"error",""),""))</f>
        <v/>
      </c>
      <c r="AY80" s="331" t="str">
        <f>IF(C80="","",IF(フラグ管理用!G80=2,IF(OR(O80&lt;&gt;0,P80&lt;&gt;0,R80&lt;&gt;0),"error",""),""))</f>
        <v/>
      </c>
      <c r="AZ80" s="331" t="str">
        <f t="shared" si="11"/>
        <v/>
      </c>
      <c r="BA80" s="331" t="str">
        <f t="shared" si="12"/>
        <v/>
      </c>
      <c r="BB80" s="331" t="str">
        <f t="shared" si="13"/>
        <v/>
      </c>
      <c r="BC80" s="331" t="str">
        <f>IF(C80="","",IF(フラグ管理用!Y80=2,IF(AND(フラグ管理用!C80=2,フラグ管理用!V80=1),"","error"),""))</f>
        <v/>
      </c>
      <c r="BD80" s="331" t="str">
        <f t="shared" si="14"/>
        <v/>
      </c>
      <c r="BE80" s="331" t="str">
        <f>IF(C80="","",IF(フラグ管理用!Z80=30,"error",IF(AND(フラグ管理用!AI80="事業始期_通常",フラグ管理用!Z80&lt;18),"error",IF(AND(フラグ管理用!AI80="事業始期_補助",フラグ管理用!Z80&lt;15),"error",""))))</f>
        <v/>
      </c>
      <c r="BF80" s="331" t="str">
        <f t="shared" si="15"/>
        <v/>
      </c>
      <c r="BG80" s="331" t="str">
        <f>IF(C80="","",IF(AND(フラグ管理用!AJ80="事業終期_通常",OR(フラグ管理用!AA80&lt;18,フラグ管理用!AA80&gt;29)),"error",IF(AND(フラグ管理用!AJ80="事業終期_R3基金・R4",フラグ管理用!AA80&lt;18),"error","")))</f>
        <v/>
      </c>
      <c r="BH80" s="331" t="str">
        <f>IF(C80="","",IF(VLOOKUP(Z80,―!$X$2:$Y$31,2,FALSE)&lt;=VLOOKUP(AA80,―!$X$2:$Y$31,2,FALSE),"","error"))</f>
        <v/>
      </c>
      <c r="BI80" s="331" t="str">
        <f t="shared" si="16"/>
        <v/>
      </c>
      <c r="BJ80" s="331" t="str">
        <f t="shared" si="17"/>
        <v/>
      </c>
      <c r="BK80" s="331" t="str">
        <f t="shared" si="18"/>
        <v/>
      </c>
      <c r="BL80" s="331" t="str">
        <f>IF(C80="","",IF(AND(フラグ管理用!AK80="予算区分_地単_通常",フラグ管理用!AF80&gt;4),"error",IF(AND(フラグ管理用!AK80="予算区分_地単_協力金等",フラグ管理用!AF80&gt;9),"error",IF(AND(フラグ管理用!AK80="予算区分_補助",フラグ管理用!AF80&lt;9),"error",""))))</f>
        <v/>
      </c>
      <c r="BM80" s="346" t="str">
        <f>フラグ管理用!AO80</f>
        <v/>
      </c>
    </row>
    <row r="81" spans="1:65">
      <c r="A81" s="21">
        <v>60</v>
      </c>
      <c r="B81" s="35"/>
      <c r="C81" s="44"/>
      <c r="D81" s="44"/>
      <c r="E81" s="55"/>
      <c r="F81" s="67" t="str">
        <f>IF(C81="補",VLOOKUP(E81,'事業名一覧 '!$A$3:$C$55,3,FALSE),"")</f>
        <v/>
      </c>
      <c r="G81" s="81"/>
      <c r="H81" s="81"/>
      <c r="I81" s="81"/>
      <c r="J81" s="81"/>
      <c r="K81" s="81"/>
      <c r="L81" s="55"/>
      <c r="M81" s="130" t="str">
        <f t="shared" si="1"/>
        <v/>
      </c>
      <c r="N81" s="130" t="str">
        <f t="shared" si="2"/>
        <v/>
      </c>
      <c r="O81" s="146"/>
      <c r="P81" s="146"/>
      <c r="Q81" s="146"/>
      <c r="R81" s="146"/>
      <c r="S81" s="146"/>
      <c r="T81" s="146"/>
      <c r="U81" s="55"/>
      <c r="V81" s="81"/>
      <c r="W81" s="81"/>
      <c r="X81" s="81"/>
      <c r="Y81" s="44"/>
      <c r="Z81" s="44"/>
      <c r="AA81" s="44"/>
      <c r="AB81" s="214"/>
      <c r="AC81" s="214"/>
      <c r="AD81" s="55"/>
      <c r="AE81" s="55"/>
      <c r="AF81" s="233"/>
      <c r="AG81" s="251"/>
      <c r="AH81" s="272"/>
      <c r="AI81" s="284"/>
      <c r="AJ81" s="296" t="str">
        <f t="shared" si="3"/>
        <v/>
      </c>
      <c r="AK81" s="304" t="str">
        <f>IF(C81="","",IF(AND(フラグ管理用!B81=2,O81&gt;0),"error",IF(AND(フラグ管理用!B81=1,SUM(P81:R81)&gt;0),"error","")))</f>
        <v/>
      </c>
      <c r="AL81" s="312" t="str">
        <f t="shared" si="4"/>
        <v/>
      </c>
      <c r="AM81" s="320" t="str">
        <f t="shared" si="5"/>
        <v/>
      </c>
      <c r="AN81" s="331" t="str">
        <f>IF(C81="","",IF(フラグ管理用!AP81=1,"",IF(AND(フラグ管理用!C81=1,フラグ管理用!G81=1),"",IF(AND(フラグ管理用!C81=2,フラグ管理用!D81=1,フラグ管理用!G81=1),"",IF(AND(フラグ管理用!C81=2,フラグ管理用!D81=2),"","error")))))</f>
        <v/>
      </c>
      <c r="AO81" s="335" t="str">
        <f t="shared" si="6"/>
        <v/>
      </c>
      <c r="AP81" s="335" t="str">
        <f t="shared" si="7"/>
        <v/>
      </c>
      <c r="AQ81" s="335" t="str">
        <f>IF(C81="","",IF(AND(フラグ管理用!B81=1,フラグ管理用!I81&gt;0),"",IF(AND(フラグ管理用!B81=2,フラグ管理用!I81&gt;14),"","error")))</f>
        <v/>
      </c>
      <c r="AR81" s="335" t="str">
        <f>IF(C81="","",IF(PRODUCT(フラグ管理用!H81:J81)=0,"error",""))</f>
        <v/>
      </c>
      <c r="AS81" s="335" t="str">
        <f t="shared" si="8"/>
        <v/>
      </c>
      <c r="AT81" s="335" t="str">
        <f>IF(C81="","",IF(AND(フラグ管理用!G81=1,フラグ管理用!K81=1),"",IF(AND(フラグ管理用!G81=2,フラグ管理用!K81&gt;1),"","error")))</f>
        <v/>
      </c>
      <c r="AU81" s="335" t="str">
        <f>IF(C81="","",IF(AND(フラグ管理用!K81=10,ISBLANK(L81)=FALSE),"",IF(AND(フラグ管理用!K81&lt;10,ISBLANK(L81)=TRUE),"","error")))</f>
        <v/>
      </c>
      <c r="AV81" s="331" t="str">
        <f t="shared" si="9"/>
        <v/>
      </c>
      <c r="AW81" s="331" t="str">
        <f t="shared" si="10"/>
        <v/>
      </c>
      <c r="AX81" s="331" t="str">
        <f>IF(C81="","",IF(AND(フラグ管理用!D81=2,フラグ管理用!G81=1),IF(Q81&lt;&gt;0,"error",""),""))</f>
        <v/>
      </c>
      <c r="AY81" s="331" t="str">
        <f>IF(C81="","",IF(フラグ管理用!G81=2,IF(OR(O81&lt;&gt;0,P81&lt;&gt;0,R81&lt;&gt;0),"error",""),""))</f>
        <v/>
      </c>
      <c r="AZ81" s="331" t="str">
        <f t="shared" si="11"/>
        <v/>
      </c>
      <c r="BA81" s="331" t="str">
        <f t="shared" si="12"/>
        <v/>
      </c>
      <c r="BB81" s="331" t="str">
        <f t="shared" si="13"/>
        <v/>
      </c>
      <c r="BC81" s="331" t="str">
        <f>IF(C81="","",IF(フラグ管理用!Y81=2,IF(AND(フラグ管理用!C81=2,フラグ管理用!V81=1),"","error"),""))</f>
        <v/>
      </c>
      <c r="BD81" s="331" t="str">
        <f t="shared" si="14"/>
        <v/>
      </c>
      <c r="BE81" s="331" t="str">
        <f>IF(C81="","",IF(フラグ管理用!Z81=30,"error",IF(AND(フラグ管理用!AI81="事業始期_通常",フラグ管理用!Z81&lt;18),"error",IF(AND(フラグ管理用!AI81="事業始期_補助",フラグ管理用!Z81&lt;15),"error",""))))</f>
        <v/>
      </c>
      <c r="BF81" s="331" t="str">
        <f t="shared" si="15"/>
        <v/>
      </c>
      <c r="BG81" s="331" t="str">
        <f>IF(C81="","",IF(AND(フラグ管理用!AJ81="事業終期_通常",OR(フラグ管理用!AA81&lt;18,フラグ管理用!AA81&gt;29)),"error",IF(AND(フラグ管理用!AJ81="事業終期_R3基金・R4",フラグ管理用!AA81&lt;18),"error","")))</f>
        <v/>
      </c>
      <c r="BH81" s="331" t="str">
        <f>IF(C81="","",IF(VLOOKUP(Z81,―!$X$2:$Y$31,2,FALSE)&lt;=VLOOKUP(AA81,―!$X$2:$Y$31,2,FALSE),"","error"))</f>
        <v/>
      </c>
      <c r="BI81" s="331" t="str">
        <f t="shared" si="16"/>
        <v/>
      </c>
      <c r="BJ81" s="331" t="str">
        <f t="shared" si="17"/>
        <v/>
      </c>
      <c r="BK81" s="331" t="str">
        <f t="shared" si="18"/>
        <v/>
      </c>
      <c r="BL81" s="331" t="str">
        <f>IF(C81="","",IF(AND(フラグ管理用!AK81="予算区分_地単_通常",フラグ管理用!AF81&gt;4),"error",IF(AND(フラグ管理用!AK81="予算区分_地単_協力金等",フラグ管理用!AF81&gt;9),"error",IF(AND(フラグ管理用!AK81="予算区分_補助",フラグ管理用!AF81&lt;9),"error",""))))</f>
        <v/>
      </c>
      <c r="BM81" s="346" t="str">
        <f>フラグ管理用!AO81</f>
        <v/>
      </c>
    </row>
    <row r="82" spans="1:65">
      <c r="A82" s="21">
        <v>61</v>
      </c>
      <c r="B82" s="35"/>
      <c r="C82" s="44"/>
      <c r="D82" s="44"/>
      <c r="E82" s="55"/>
      <c r="F82" s="67" t="str">
        <f>IF(C82="補",VLOOKUP(E82,'事業名一覧 '!$A$3:$C$55,3,FALSE),"")</f>
        <v/>
      </c>
      <c r="G82" s="81"/>
      <c r="H82" s="81"/>
      <c r="I82" s="81"/>
      <c r="J82" s="81"/>
      <c r="K82" s="81"/>
      <c r="L82" s="55"/>
      <c r="M82" s="130" t="str">
        <f t="shared" si="1"/>
        <v/>
      </c>
      <c r="N82" s="130" t="str">
        <f t="shared" si="2"/>
        <v/>
      </c>
      <c r="O82" s="146"/>
      <c r="P82" s="146"/>
      <c r="Q82" s="146"/>
      <c r="R82" s="146"/>
      <c r="S82" s="146"/>
      <c r="T82" s="146"/>
      <c r="U82" s="55"/>
      <c r="V82" s="81"/>
      <c r="W82" s="81"/>
      <c r="X82" s="81"/>
      <c r="Y82" s="44"/>
      <c r="Z82" s="44"/>
      <c r="AA82" s="44"/>
      <c r="AB82" s="214"/>
      <c r="AC82" s="214"/>
      <c r="AD82" s="55"/>
      <c r="AE82" s="55"/>
      <c r="AF82" s="233"/>
      <c r="AG82" s="251"/>
      <c r="AH82" s="272"/>
      <c r="AI82" s="284"/>
      <c r="AJ82" s="296" t="str">
        <f t="shared" si="3"/>
        <v/>
      </c>
      <c r="AK82" s="304" t="str">
        <f>IF(C82="","",IF(AND(フラグ管理用!B82=2,O82&gt;0),"error",IF(AND(フラグ管理用!B82=1,SUM(P82:R82)&gt;0),"error","")))</f>
        <v/>
      </c>
      <c r="AL82" s="312" t="str">
        <f t="shared" si="4"/>
        <v/>
      </c>
      <c r="AM82" s="320" t="str">
        <f t="shared" si="5"/>
        <v/>
      </c>
      <c r="AN82" s="331" t="str">
        <f>IF(C82="","",IF(フラグ管理用!AP82=1,"",IF(AND(フラグ管理用!C82=1,フラグ管理用!G82=1),"",IF(AND(フラグ管理用!C82=2,フラグ管理用!D82=1,フラグ管理用!G82=1),"",IF(AND(フラグ管理用!C82=2,フラグ管理用!D82=2),"","error")))))</f>
        <v/>
      </c>
      <c r="AO82" s="335" t="str">
        <f t="shared" si="6"/>
        <v/>
      </c>
      <c r="AP82" s="335" t="str">
        <f t="shared" si="7"/>
        <v/>
      </c>
      <c r="AQ82" s="335" t="str">
        <f>IF(C82="","",IF(AND(フラグ管理用!B82=1,フラグ管理用!I82&gt;0),"",IF(AND(フラグ管理用!B82=2,フラグ管理用!I82&gt;14),"","error")))</f>
        <v/>
      </c>
      <c r="AR82" s="335" t="str">
        <f>IF(C82="","",IF(PRODUCT(フラグ管理用!H82:J82)=0,"error",""))</f>
        <v/>
      </c>
      <c r="AS82" s="335" t="str">
        <f t="shared" si="8"/>
        <v/>
      </c>
      <c r="AT82" s="335" t="str">
        <f>IF(C82="","",IF(AND(フラグ管理用!G82=1,フラグ管理用!K82=1),"",IF(AND(フラグ管理用!G82=2,フラグ管理用!K82&gt;1),"","error")))</f>
        <v/>
      </c>
      <c r="AU82" s="335" t="str">
        <f>IF(C82="","",IF(AND(フラグ管理用!K82=10,ISBLANK(L82)=FALSE),"",IF(AND(フラグ管理用!K82&lt;10,ISBLANK(L82)=TRUE),"","error")))</f>
        <v/>
      </c>
      <c r="AV82" s="331" t="str">
        <f t="shared" si="9"/>
        <v/>
      </c>
      <c r="AW82" s="331" t="str">
        <f t="shared" si="10"/>
        <v/>
      </c>
      <c r="AX82" s="331" t="str">
        <f>IF(C82="","",IF(AND(フラグ管理用!D82=2,フラグ管理用!G82=1),IF(Q82&lt;&gt;0,"error",""),""))</f>
        <v/>
      </c>
      <c r="AY82" s="331" t="str">
        <f>IF(C82="","",IF(フラグ管理用!G82=2,IF(OR(O82&lt;&gt;0,P82&lt;&gt;0,R82&lt;&gt;0),"error",""),""))</f>
        <v/>
      </c>
      <c r="AZ82" s="331" t="str">
        <f t="shared" si="11"/>
        <v/>
      </c>
      <c r="BA82" s="331" t="str">
        <f t="shared" si="12"/>
        <v/>
      </c>
      <c r="BB82" s="331" t="str">
        <f t="shared" si="13"/>
        <v/>
      </c>
      <c r="BC82" s="331" t="str">
        <f>IF(C82="","",IF(フラグ管理用!Y82=2,IF(AND(フラグ管理用!C82=2,フラグ管理用!V82=1),"","error"),""))</f>
        <v/>
      </c>
      <c r="BD82" s="331" t="str">
        <f t="shared" si="14"/>
        <v/>
      </c>
      <c r="BE82" s="331" t="str">
        <f>IF(C82="","",IF(フラグ管理用!Z82=30,"error",IF(AND(フラグ管理用!AI82="事業始期_通常",フラグ管理用!Z82&lt;18),"error",IF(AND(フラグ管理用!AI82="事業始期_補助",フラグ管理用!Z82&lt;15),"error",""))))</f>
        <v/>
      </c>
      <c r="BF82" s="331" t="str">
        <f t="shared" si="15"/>
        <v/>
      </c>
      <c r="BG82" s="331" t="str">
        <f>IF(C82="","",IF(AND(フラグ管理用!AJ82="事業終期_通常",OR(フラグ管理用!AA82&lt;18,フラグ管理用!AA82&gt;29)),"error",IF(AND(フラグ管理用!AJ82="事業終期_R3基金・R4",フラグ管理用!AA82&lt;18),"error","")))</f>
        <v/>
      </c>
      <c r="BH82" s="331" t="str">
        <f>IF(C82="","",IF(VLOOKUP(Z82,―!$X$2:$Y$31,2,FALSE)&lt;=VLOOKUP(AA82,―!$X$2:$Y$31,2,FALSE),"","error"))</f>
        <v/>
      </c>
      <c r="BI82" s="331" t="str">
        <f t="shared" si="16"/>
        <v/>
      </c>
      <c r="BJ82" s="331" t="str">
        <f t="shared" si="17"/>
        <v/>
      </c>
      <c r="BK82" s="331" t="str">
        <f t="shared" si="18"/>
        <v/>
      </c>
      <c r="BL82" s="331" t="str">
        <f>IF(C82="","",IF(AND(フラグ管理用!AK82="予算区分_地単_通常",フラグ管理用!AF82&gt;4),"error",IF(AND(フラグ管理用!AK82="予算区分_地単_協力金等",フラグ管理用!AF82&gt;9),"error",IF(AND(フラグ管理用!AK82="予算区分_補助",フラグ管理用!AF82&lt;9),"error",""))))</f>
        <v/>
      </c>
      <c r="BM82" s="346" t="str">
        <f>フラグ管理用!AO82</f>
        <v/>
      </c>
    </row>
    <row r="83" spans="1:65">
      <c r="A83" s="21">
        <v>62</v>
      </c>
      <c r="B83" s="35"/>
      <c r="C83" s="44"/>
      <c r="D83" s="44"/>
      <c r="E83" s="55"/>
      <c r="F83" s="67" t="str">
        <f>IF(C83="補",VLOOKUP(E83,'事業名一覧 '!$A$3:$C$55,3,FALSE),"")</f>
        <v/>
      </c>
      <c r="G83" s="81"/>
      <c r="H83" s="81"/>
      <c r="I83" s="81"/>
      <c r="J83" s="81"/>
      <c r="K83" s="81"/>
      <c r="L83" s="55"/>
      <c r="M83" s="130" t="str">
        <f t="shared" si="1"/>
        <v/>
      </c>
      <c r="N83" s="130" t="str">
        <f t="shared" si="2"/>
        <v/>
      </c>
      <c r="O83" s="146"/>
      <c r="P83" s="146"/>
      <c r="Q83" s="146"/>
      <c r="R83" s="146"/>
      <c r="S83" s="146"/>
      <c r="T83" s="146"/>
      <c r="U83" s="55"/>
      <c r="V83" s="81"/>
      <c r="W83" s="81"/>
      <c r="X83" s="81"/>
      <c r="Y83" s="44"/>
      <c r="Z83" s="44"/>
      <c r="AA83" s="44"/>
      <c r="AB83" s="214"/>
      <c r="AC83" s="214"/>
      <c r="AD83" s="55"/>
      <c r="AE83" s="55"/>
      <c r="AF83" s="233"/>
      <c r="AG83" s="251"/>
      <c r="AH83" s="272"/>
      <c r="AI83" s="284"/>
      <c r="AJ83" s="296" t="str">
        <f t="shared" si="3"/>
        <v/>
      </c>
      <c r="AK83" s="304" t="str">
        <f>IF(C83="","",IF(AND(フラグ管理用!B83=2,O83&gt;0),"error",IF(AND(フラグ管理用!B83=1,SUM(P83:R83)&gt;0),"error","")))</f>
        <v/>
      </c>
      <c r="AL83" s="312" t="str">
        <f t="shared" si="4"/>
        <v/>
      </c>
      <c r="AM83" s="320" t="str">
        <f t="shared" si="5"/>
        <v/>
      </c>
      <c r="AN83" s="331" t="str">
        <f>IF(C83="","",IF(フラグ管理用!AP83=1,"",IF(AND(フラグ管理用!C83=1,フラグ管理用!G83=1),"",IF(AND(フラグ管理用!C83=2,フラグ管理用!D83=1,フラグ管理用!G83=1),"",IF(AND(フラグ管理用!C83=2,フラグ管理用!D83=2),"","error")))))</f>
        <v/>
      </c>
      <c r="AO83" s="335" t="str">
        <f t="shared" si="6"/>
        <v/>
      </c>
      <c r="AP83" s="335" t="str">
        <f t="shared" si="7"/>
        <v/>
      </c>
      <c r="AQ83" s="335" t="str">
        <f>IF(C83="","",IF(AND(フラグ管理用!B83=1,フラグ管理用!I83&gt;0),"",IF(AND(フラグ管理用!B83=2,フラグ管理用!I83&gt;14),"","error")))</f>
        <v/>
      </c>
      <c r="AR83" s="335" t="str">
        <f>IF(C83="","",IF(PRODUCT(フラグ管理用!H83:J83)=0,"error",""))</f>
        <v/>
      </c>
      <c r="AS83" s="335" t="str">
        <f t="shared" si="8"/>
        <v/>
      </c>
      <c r="AT83" s="335" t="str">
        <f>IF(C83="","",IF(AND(フラグ管理用!G83=1,フラグ管理用!K83=1),"",IF(AND(フラグ管理用!G83=2,フラグ管理用!K83&gt;1),"","error")))</f>
        <v/>
      </c>
      <c r="AU83" s="335" t="str">
        <f>IF(C83="","",IF(AND(フラグ管理用!K83=10,ISBLANK(L83)=FALSE),"",IF(AND(フラグ管理用!K83&lt;10,ISBLANK(L83)=TRUE),"","error")))</f>
        <v/>
      </c>
      <c r="AV83" s="331" t="str">
        <f t="shared" si="9"/>
        <v/>
      </c>
      <c r="AW83" s="331" t="str">
        <f t="shared" si="10"/>
        <v/>
      </c>
      <c r="AX83" s="331" t="str">
        <f>IF(C83="","",IF(AND(フラグ管理用!D83=2,フラグ管理用!G83=1),IF(Q83&lt;&gt;0,"error",""),""))</f>
        <v/>
      </c>
      <c r="AY83" s="331" t="str">
        <f>IF(C83="","",IF(フラグ管理用!G83=2,IF(OR(O83&lt;&gt;0,P83&lt;&gt;0,R83&lt;&gt;0),"error",""),""))</f>
        <v/>
      </c>
      <c r="AZ83" s="331" t="str">
        <f t="shared" si="11"/>
        <v/>
      </c>
      <c r="BA83" s="331" t="str">
        <f t="shared" si="12"/>
        <v/>
      </c>
      <c r="BB83" s="331" t="str">
        <f t="shared" si="13"/>
        <v/>
      </c>
      <c r="BC83" s="331" t="str">
        <f>IF(C83="","",IF(フラグ管理用!Y83=2,IF(AND(フラグ管理用!C83=2,フラグ管理用!V83=1),"","error"),""))</f>
        <v/>
      </c>
      <c r="BD83" s="331" t="str">
        <f t="shared" si="14"/>
        <v/>
      </c>
      <c r="BE83" s="331" t="str">
        <f>IF(C83="","",IF(フラグ管理用!Z83=30,"error",IF(AND(フラグ管理用!AI83="事業始期_通常",フラグ管理用!Z83&lt;18),"error",IF(AND(フラグ管理用!AI83="事業始期_補助",フラグ管理用!Z83&lt;15),"error",""))))</f>
        <v/>
      </c>
      <c r="BF83" s="331" t="str">
        <f t="shared" si="15"/>
        <v/>
      </c>
      <c r="BG83" s="331" t="str">
        <f>IF(C83="","",IF(AND(フラグ管理用!AJ83="事業終期_通常",OR(フラグ管理用!AA83&lt;18,フラグ管理用!AA83&gt;29)),"error",IF(AND(フラグ管理用!AJ83="事業終期_R3基金・R4",フラグ管理用!AA83&lt;18),"error","")))</f>
        <v/>
      </c>
      <c r="BH83" s="331" t="str">
        <f>IF(C83="","",IF(VLOOKUP(Z83,―!$X$2:$Y$31,2,FALSE)&lt;=VLOOKUP(AA83,―!$X$2:$Y$31,2,FALSE),"","error"))</f>
        <v/>
      </c>
      <c r="BI83" s="331" t="str">
        <f t="shared" si="16"/>
        <v/>
      </c>
      <c r="BJ83" s="331" t="str">
        <f t="shared" si="17"/>
        <v/>
      </c>
      <c r="BK83" s="331" t="str">
        <f t="shared" si="18"/>
        <v/>
      </c>
      <c r="BL83" s="331" t="str">
        <f>IF(C83="","",IF(AND(フラグ管理用!AK83="予算区分_地単_通常",フラグ管理用!AF83&gt;4),"error",IF(AND(フラグ管理用!AK83="予算区分_地単_協力金等",フラグ管理用!AF83&gt;9),"error",IF(AND(フラグ管理用!AK83="予算区分_補助",フラグ管理用!AF83&lt;9),"error",""))))</f>
        <v/>
      </c>
      <c r="BM83" s="346" t="str">
        <f>フラグ管理用!AO83</f>
        <v/>
      </c>
    </row>
    <row r="84" spans="1:65">
      <c r="A84" s="21">
        <v>63</v>
      </c>
      <c r="B84" s="35"/>
      <c r="C84" s="44"/>
      <c r="D84" s="44"/>
      <c r="E84" s="55"/>
      <c r="F84" s="67" t="str">
        <f>IF(C84="補",VLOOKUP(E84,'事業名一覧 '!$A$3:$C$55,3,FALSE),"")</f>
        <v/>
      </c>
      <c r="G84" s="81"/>
      <c r="H84" s="81"/>
      <c r="I84" s="81"/>
      <c r="J84" s="81"/>
      <c r="K84" s="81"/>
      <c r="L84" s="55"/>
      <c r="M84" s="130" t="str">
        <f t="shared" si="1"/>
        <v/>
      </c>
      <c r="N84" s="130" t="str">
        <f t="shared" si="2"/>
        <v/>
      </c>
      <c r="O84" s="146"/>
      <c r="P84" s="146"/>
      <c r="Q84" s="146"/>
      <c r="R84" s="146"/>
      <c r="S84" s="146"/>
      <c r="T84" s="146"/>
      <c r="U84" s="55"/>
      <c r="V84" s="81"/>
      <c r="W84" s="81"/>
      <c r="X84" s="81"/>
      <c r="Y84" s="44"/>
      <c r="Z84" s="44"/>
      <c r="AA84" s="44"/>
      <c r="AB84" s="214"/>
      <c r="AC84" s="214"/>
      <c r="AD84" s="55"/>
      <c r="AE84" s="55"/>
      <c r="AF84" s="233"/>
      <c r="AG84" s="251"/>
      <c r="AH84" s="272"/>
      <c r="AI84" s="284"/>
      <c r="AJ84" s="296" t="str">
        <f t="shared" si="3"/>
        <v/>
      </c>
      <c r="AK84" s="304" t="str">
        <f>IF(C84="","",IF(AND(フラグ管理用!B84=2,O84&gt;0),"error",IF(AND(フラグ管理用!B84=1,SUM(P84:R84)&gt;0),"error","")))</f>
        <v/>
      </c>
      <c r="AL84" s="312" t="str">
        <f t="shared" si="4"/>
        <v/>
      </c>
      <c r="AM84" s="320" t="str">
        <f t="shared" si="5"/>
        <v/>
      </c>
      <c r="AN84" s="331" t="str">
        <f>IF(C84="","",IF(フラグ管理用!AP84=1,"",IF(AND(フラグ管理用!C84=1,フラグ管理用!G84=1),"",IF(AND(フラグ管理用!C84=2,フラグ管理用!D84=1,フラグ管理用!G84=1),"",IF(AND(フラグ管理用!C84=2,フラグ管理用!D84=2),"","error")))))</f>
        <v/>
      </c>
      <c r="AO84" s="335" t="str">
        <f t="shared" si="6"/>
        <v/>
      </c>
      <c r="AP84" s="335" t="str">
        <f t="shared" si="7"/>
        <v/>
      </c>
      <c r="AQ84" s="335" t="str">
        <f>IF(C84="","",IF(AND(フラグ管理用!B84=1,フラグ管理用!I84&gt;0),"",IF(AND(フラグ管理用!B84=2,フラグ管理用!I84&gt;14),"","error")))</f>
        <v/>
      </c>
      <c r="AR84" s="335" t="str">
        <f>IF(C84="","",IF(PRODUCT(フラグ管理用!H84:J84)=0,"error",""))</f>
        <v/>
      </c>
      <c r="AS84" s="335" t="str">
        <f t="shared" si="8"/>
        <v/>
      </c>
      <c r="AT84" s="335" t="str">
        <f>IF(C84="","",IF(AND(フラグ管理用!G84=1,フラグ管理用!K84=1),"",IF(AND(フラグ管理用!G84=2,フラグ管理用!K84&gt;1),"","error")))</f>
        <v/>
      </c>
      <c r="AU84" s="335" t="str">
        <f>IF(C84="","",IF(AND(フラグ管理用!K84=10,ISBLANK(L84)=FALSE),"",IF(AND(フラグ管理用!K84&lt;10,ISBLANK(L84)=TRUE),"","error")))</f>
        <v/>
      </c>
      <c r="AV84" s="331" t="str">
        <f t="shared" si="9"/>
        <v/>
      </c>
      <c r="AW84" s="331" t="str">
        <f t="shared" si="10"/>
        <v/>
      </c>
      <c r="AX84" s="331" t="str">
        <f>IF(C84="","",IF(AND(フラグ管理用!D84=2,フラグ管理用!G84=1),IF(Q84&lt;&gt;0,"error",""),""))</f>
        <v/>
      </c>
      <c r="AY84" s="331" t="str">
        <f>IF(C84="","",IF(フラグ管理用!G84=2,IF(OR(O84&lt;&gt;0,P84&lt;&gt;0,R84&lt;&gt;0),"error",""),""))</f>
        <v/>
      </c>
      <c r="AZ84" s="331" t="str">
        <f t="shared" si="11"/>
        <v/>
      </c>
      <c r="BA84" s="331" t="str">
        <f t="shared" si="12"/>
        <v/>
      </c>
      <c r="BB84" s="331" t="str">
        <f t="shared" si="13"/>
        <v/>
      </c>
      <c r="BC84" s="331" t="str">
        <f>IF(C84="","",IF(フラグ管理用!Y84=2,IF(AND(フラグ管理用!C84=2,フラグ管理用!V84=1),"","error"),""))</f>
        <v/>
      </c>
      <c r="BD84" s="331" t="str">
        <f t="shared" si="14"/>
        <v/>
      </c>
      <c r="BE84" s="331" t="str">
        <f>IF(C84="","",IF(フラグ管理用!Z84=30,"error",IF(AND(フラグ管理用!AI84="事業始期_通常",フラグ管理用!Z84&lt;18),"error",IF(AND(フラグ管理用!AI84="事業始期_補助",フラグ管理用!Z84&lt;15),"error",""))))</f>
        <v/>
      </c>
      <c r="BF84" s="331" t="str">
        <f t="shared" si="15"/>
        <v/>
      </c>
      <c r="BG84" s="331" t="str">
        <f>IF(C84="","",IF(AND(フラグ管理用!AJ84="事業終期_通常",OR(フラグ管理用!AA84&lt;18,フラグ管理用!AA84&gt;29)),"error",IF(AND(フラグ管理用!AJ84="事業終期_R3基金・R4",フラグ管理用!AA84&lt;18),"error","")))</f>
        <v/>
      </c>
      <c r="BH84" s="331" t="str">
        <f>IF(C84="","",IF(VLOOKUP(Z84,―!$X$2:$Y$31,2,FALSE)&lt;=VLOOKUP(AA84,―!$X$2:$Y$31,2,FALSE),"","error"))</f>
        <v/>
      </c>
      <c r="BI84" s="331" t="str">
        <f t="shared" si="16"/>
        <v/>
      </c>
      <c r="BJ84" s="331" t="str">
        <f t="shared" si="17"/>
        <v/>
      </c>
      <c r="BK84" s="331" t="str">
        <f t="shared" si="18"/>
        <v/>
      </c>
      <c r="BL84" s="331" t="str">
        <f>IF(C84="","",IF(AND(フラグ管理用!AK84="予算区分_地単_通常",フラグ管理用!AF84&gt;4),"error",IF(AND(フラグ管理用!AK84="予算区分_地単_協力金等",フラグ管理用!AF84&gt;9),"error",IF(AND(フラグ管理用!AK84="予算区分_補助",フラグ管理用!AF84&lt;9),"error",""))))</f>
        <v/>
      </c>
      <c r="BM84" s="346" t="str">
        <f>フラグ管理用!AO84</f>
        <v/>
      </c>
    </row>
    <row r="85" spans="1:65">
      <c r="A85" s="21">
        <v>64</v>
      </c>
      <c r="B85" s="35"/>
      <c r="C85" s="44"/>
      <c r="D85" s="44"/>
      <c r="E85" s="55"/>
      <c r="F85" s="67" t="str">
        <f>IF(C85="補",VLOOKUP(E85,'事業名一覧 '!$A$3:$C$55,3,FALSE),"")</f>
        <v/>
      </c>
      <c r="G85" s="81"/>
      <c r="H85" s="81"/>
      <c r="I85" s="81"/>
      <c r="J85" s="81"/>
      <c r="K85" s="81"/>
      <c r="L85" s="55"/>
      <c r="M85" s="130" t="str">
        <f t="shared" si="1"/>
        <v/>
      </c>
      <c r="N85" s="130" t="str">
        <f t="shared" si="2"/>
        <v/>
      </c>
      <c r="O85" s="146"/>
      <c r="P85" s="146"/>
      <c r="Q85" s="146"/>
      <c r="R85" s="146"/>
      <c r="S85" s="146"/>
      <c r="T85" s="146"/>
      <c r="U85" s="55"/>
      <c r="V85" s="81"/>
      <c r="W85" s="81"/>
      <c r="X85" s="81"/>
      <c r="Y85" s="44"/>
      <c r="Z85" s="44"/>
      <c r="AA85" s="44"/>
      <c r="AB85" s="214"/>
      <c r="AC85" s="214"/>
      <c r="AD85" s="55"/>
      <c r="AE85" s="55"/>
      <c r="AF85" s="233"/>
      <c r="AG85" s="251"/>
      <c r="AH85" s="272"/>
      <c r="AI85" s="284"/>
      <c r="AJ85" s="296" t="str">
        <f t="shared" si="3"/>
        <v/>
      </c>
      <c r="AK85" s="304" t="str">
        <f>IF(C85="","",IF(AND(フラグ管理用!B85=2,O85&gt;0),"error",IF(AND(フラグ管理用!B85=1,SUM(P85:R85)&gt;0),"error","")))</f>
        <v/>
      </c>
      <c r="AL85" s="312" t="str">
        <f t="shared" si="4"/>
        <v/>
      </c>
      <c r="AM85" s="320" t="str">
        <f t="shared" si="5"/>
        <v/>
      </c>
      <c r="AN85" s="331" t="str">
        <f>IF(C85="","",IF(フラグ管理用!AP85=1,"",IF(AND(フラグ管理用!C85=1,フラグ管理用!G85=1),"",IF(AND(フラグ管理用!C85=2,フラグ管理用!D85=1,フラグ管理用!G85=1),"",IF(AND(フラグ管理用!C85=2,フラグ管理用!D85=2),"","error")))))</f>
        <v/>
      </c>
      <c r="AO85" s="335" t="str">
        <f t="shared" si="6"/>
        <v/>
      </c>
      <c r="AP85" s="335" t="str">
        <f t="shared" si="7"/>
        <v/>
      </c>
      <c r="AQ85" s="335" t="str">
        <f>IF(C85="","",IF(AND(フラグ管理用!B85=1,フラグ管理用!I85&gt;0),"",IF(AND(フラグ管理用!B85=2,フラグ管理用!I85&gt;14),"","error")))</f>
        <v/>
      </c>
      <c r="AR85" s="335" t="str">
        <f>IF(C85="","",IF(PRODUCT(フラグ管理用!H85:J85)=0,"error",""))</f>
        <v/>
      </c>
      <c r="AS85" s="335" t="str">
        <f t="shared" si="8"/>
        <v/>
      </c>
      <c r="AT85" s="335" t="str">
        <f>IF(C85="","",IF(AND(フラグ管理用!G85=1,フラグ管理用!K85=1),"",IF(AND(フラグ管理用!G85=2,フラグ管理用!K85&gt;1),"","error")))</f>
        <v/>
      </c>
      <c r="AU85" s="335" t="str">
        <f>IF(C85="","",IF(AND(フラグ管理用!K85=10,ISBLANK(L85)=FALSE),"",IF(AND(フラグ管理用!K85&lt;10,ISBLANK(L85)=TRUE),"","error")))</f>
        <v/>
      </c>
      <c r="AV85" s="331" t="str">
        <f t="shared" si="9"/>
        <v/>
      </c>
      <c r="AW85" s="331" t="str">
        <f t="shared" si="10"/>
        <v/>
      </c>
      <c r="AX85" s="331" t="str">
        <f>IF(C85="","",IF(AND(フラグ管理用!D85=2,フラグ管理用!G85=1),IF(Q85&lt;&gt;0,"error",""),""))</f>
        <v/>
      </c>
      <c r="AY85" s="331" t="str">
        <f>IF(C85="","",IF(フラグ管理用!G85=2,IF(OR(O85&lt;&gt;0,P85&lt;&gt;0,R85&lt;&gt;0),"error",""),""))</f>
        <v/>
      </c>
      <c r="AZ85" s="331" t="str">
        <f t="shared" si="11"/>
        <v/>
      </c>
      <c r="BA85" s="331" t="str">
        <f t="shared" si="12"/>
        <v/>
      </c>
      <c r="BB85" s="331" t="str">
        <f t="shared" si="13"/>
        <v/>
      </c>
      <c r="BC85" s="331" t="str">
        <f>IF(C85="","",IF(フラグ管理用!Y85=2,IF(AND(フラグ管理用!C85=2,フラグ管理用!V85=1),"","error"),""))</f>
        <v/>
      </c>
      <c r="BD85" s="331" t="str">
        <f t="shared" si="14"/>
        <v/>
      </c>
      <c r="BE85" s="331" t="str">
        <f>IF(C85="","",IF(フラグ管理用!Z85=30,"error",IF(AND(フラグ管理用!AI85="事業始期_通常",フラグ管理用!Z85&lt;18),"error",IF(AND(フラグ管理用!AI85="事業始期_補助",フラグ管理用!Z85&lt;15),"error",""))))</f>
        <v/>
      </c>
      <c r="BF85" s="331" t="str">
        <f t="shared" si="15"/>
        <v/>
      </c>
      <c r="BG85" s="331" t="str">
        <f>IF(C85="","",IF(AND(フラグ管理用!AJ85="事業終期_通常",OR(フラグ管理用!AA85&lt;18,フラグ管理用!AA85&gt;29)),"error",IF(AND(フラグ管理用!AJ85="事業終期_R3基金・R4",フラグ管理用!AA85&lt;18),"error","")))</f>
        <v/>
      </c>
      <c r="BH85" s="331" t="str">
        <f>IF(C85="","",IF(VLOOKUP(Z85,―!$X$2:$Y$31,2,FALSE)&lt;=VLOOKUP(AA85,―!$X$2:$Y$31,2,FALSE),"","error"))</f>
        <v/>
      </c>
      <c r="BI85" s="331" t="str">
        <f t="shared" si="16"/>
        <v/>
      </c>
      <c r="BJ85" s="331" t="str">
        <f t="shared" si="17"/>
        <v/>
      </c>
      <c r="BK85" s="331" t="str">
        <f t="shared" si="18"/>
        <v/>
      </c>
      <c r="BL85" s="331" t="str">
        <f>IF(C85="","",IF(AND(フラグ管理用!AK85="予算区分_地単_通常",フラグ管理用!AF85&gt;4),"error",IF(AND(フラグ管理用!AK85="予算区分_地単_協力金等",フラグ管理用!AF85&gt;9),"error",IF(AND(フラグ管理用!AK85="予算区分_補助",フラグ管理用!AF85&lt;9),"error",""))))</f>
        <v/>
      </c>
      <c r="BM85" s="346" t="str">
        <f>フラグ管理用!AO85</f>
        <v/>
      </c>
    </row>
    <row r="86" spans="1:65">
      <c r="A86" s="21">
        <v>65</v>
      </c>
      <c r="B86" s="35"/>
      <c r="C86" s="44"/>
      <c r="D86" s="44"/>
      <c r="E86" s="55"/>
      <c r="F86" s="67" t="str">
        <f>IF(C86="補",VLOOKUP(E86,'事業名一覧 '!$A$3:$C$55,3,FALSE),"")</f>
        <v/>
      </c>
      <c r="G86" s="81"/>
      <c r="H86" s="81"/>
      <c r="I86" s="81"/>
      <c r="J86" s="81"/>
      <c r="K86" s="81"/>
      <c r="L86" s="55"/>
      <c r="M86" s="130" t="str">
        <f t="shared" ref="M86:M149" si="19">IF(C86="","",SUM(N86,S86,T86))</f>
        <v/>
      </c>
      <c r="N86" s="130" t="str">
        <f t="shared" ref="N86:N149" si="20">IF(C86="","",SUM(O86:R86))</f>
        <v/>
      </c>
      <c r="O86" s="146"/>
      <c r="P86" s="146"/>
      <c r="Q86" s="146"/>
      <c r="R86" s="146"/>
      <c r="S86" s="146"/>
      <c r="T86" s="146"/>
      <c r="U86" s="55"/>
      <c r="V86" s="81"/>
      <c r="W86" s="81"/>
      <c r="X86" s="81"/>
      <c r="Y86" s="44"/>
      <c r="Z86" s="44"/>
      <c r="AA86" s="44"/>
      <c r="AB86" s="214"/>
      <c r="AC86" s="214"/>
      <c r="AD86" s="55"/>
      <c r="AE86" s="55"/>
      <c r="AF86" s="233"/>
      <c r="AG86" s="251"/>
      <c r="AH86" s="272"/>
      <c r="AI86" s="284"/>
      <c r="AJ86" s="296" t="str">
        <f t="shared" ref="AJ86:AJ149" si="21">IF(C86="","",IF(B86="","error",""))</f>
        <v/>
      </c>
      <c r="AK86" s="304" t="str">
        <f>IF(C86="","",IF(AND(フラグ管理用!B86=2,O86&gt;0),"error",IF(AND(フラグ管理用!B86=1,SUM(P86:R86)&gt;0),"error","")))</f>
        <v/>
      </c>
      <c r="AL86" s="312" t="str">
        <f t="shared" ref="AL86:AL149" si="22">IF(C86="","",IF(D86="","error",""))</f>
        <v/>
      </c>
      <c r="AM86" s="320" t="str">
        <f t="shared" ref="AM86:AM149" si="23">IF(C86="","",IF(G86="","error",""))</f>
        <v/>
      </c>
      <c r="AN86" s="331" t="str">
        <f>IF(C86="","",IF(フラグ管理用!AP86=1,"",IF(AND(フラグ管理用!C86=1,フラグ管理用!G86=1),"",IF(AND(フラグ管理用!C86=2,フラグ管理用!D86=1,フラグ管理用!G86=1),"",IF(AND(フラグ管理用!C86=2,フラグ管理用!D86=2),"","error")))))</f>
        <v/>
      </c>
      <c r="AO86" s="335" t="str">
        <f t="shared" ref="AO86:AO149" si="24">IF(C86="","",IF(ISERROR(F86)=TRUE,"error",""))</f>
        <v/>
      </c>
      <c r="AP86" s="335" t="str">
        <f t="shared" ref="AP86:AP149" si="25">IF(C86="","",IF(OR(H86="",I86="",J86=""),"error",""))</f>
        <v/>
      </c>
      <c r="AQ86" s="335" t="str">
        <f>IF(C86="","",IF(AND(フラグ管理用!B86=1,フラグ管理用!I86&gt;0),"",IF(AND(フラグ管理用!B86=2,フラグ管理用!I86&gt;14),"","error")))</f>
        <v/>
      </c>
      <c r="AR86" s="335" t="str">
        <f>IF(C86="","",IF(PRODUCT(フラグ管理用!H86:J86)=0,"error",""))</f>
        <v/>
      </c>
      <c r="AS86" s="335" t="str">
        <f t="shared" ref="AS86:AS149" si="26">IF(C86="","",IF(K86="","error",""))</f>
        <v/>
      </c>
      <c r="AT86" s="335" t="str">
        <f>IF(C86="","",IF(AND(フラグ管理用!G86=1,フラグ管理用!K86=1),"",IF(AND(フラグ管理用!G86=2,フラグ管理用!K86&gt;1),"","error")))</f>
        <v/>
      </c>
      <c r="AU86" s="335" t="str">
        <f>IF(C86="","",IF(AND(フラグ管理用!K86=10,ISBLANK(L86)=FALSE),"",IF(AND(フラグ管理用!K86&lt;10,ISBLANK(L86)=TRUE),"","error")))</f>
        <v/>
      </c>
      <c r="AV86" s="331" t="str">
        <f t="shared" ref="AV86:AV149" si="27">IF(C86="","",IF(C86="単",IF(S86&lt;&gt;0,"error",""),""))</f>
        <v/>
      </c>
      <c r="AW86" s="331" t="str">
        <f t="shared" ref="AW86:AW149" si="28">IF(C86="","",IF(D86="－",IF(OR(P86&lt;&gt;0,Q86&lt;&gt;0),"error",""),""))</f>
        <v/>
      </c>
      <c r="AX86" s="331" t="str">
        <f>IF(C86="","",IF(AND(フラグ管理用!D86=2,フラグ管理用!G86=1),IF(Q86&lt;&gt;0,"error",""),""))</f>
        <v/>
      </c>
      <c r="AY86" s="331" t="str">
        <f>IF(C86="","",IF(フラグ管理用!G86=2,IF(OR(O86&lt;&gt;0,P86&lt;&gt;0,R86&lt;&gt;0),"error",""),""))</f>
        <v/>
      </c>
      <c r="AZ86" s="331" t="str">
        <f t="shared" ref="AZ86:AZ149" si="29">IF(C86="","",IF(OR(AND(O86&lt;&gt;0,P86&lt;&gt;0),AND(O86&lt;&gt;0,Q86&lt;&gt;0),AND(O86&lt;&gt;0,R86&lt;&gt;0),AND(P86&lt;&gt;0,Q86&lt;&gt;0),AND(P86&lt;&gt;0,R86&lt;&gt;0),AND(Q86&lt;&gt;0,R86&lt;&gt;0)),"error",""))</f>
        <v/>
      </c>
      <c r="BA86" s="331" t="str">
        <f t="shared" ref="BA86:BA149" si="30">IF(C86="","",IF(N86&gt;0,"","error"))</f>
        <v/>
      </c>
      <c r="BB86" s="331" t="str">
        <f t="shared" ref="BB86:BB149" si="31">IF(C86="","",IF(OR(V86="",W86="",X86="",Y86=""),"error",""))</f>
        <v/>
      </c>
      <c r="BC86" s="331" t="str">
        <f>IF(C86="","",IF(フラグ管理用!Y86=2,IF(AND(フラグ管理用!C86=2,フラグ管理用!V86=1),"","error"),""))</f>
        <v/>
      </c>
      <c r="BD86" s="331" t="str">
        <f t="shared" ref="BD86:BD149" si="32">IF(C86="","",IF(Z86="","error",""))</f>
        <v/>
      </c>
      <c r="BE86" s="331" t="str">
        <f>IF(C86="","",IF(フラグ管理用!Z86=30,"error",IF(AND(フラグ管理用!AI86="事業始期_通常",フラグ管理用!Z86&lt;18),"error",IF(AND(フラグ管理用!AI86="事業始期_補助",フラグ管理用!Z86&lt;15),"error",""))))</f>
        <v/>
      </c>
      <c r="BF86" s="331" t="str">
        <f t="shared" ref="BF86:BF149" si="33">IF(C86="","",IF(AA86="","error",""))</f>
        <v/>
      </c>
      <c r="BG86" s="331" t="str">
        <f>IF(C86="","",IF(AND(フラグ管理用!AJ86="事業終期_通常",OR(フラグ管理用!AA86&lt;18,フラグ管理用!AA86&gt;29)),"error",IF(AND(フラグ管理用!AJ86="事業終期_R3基金・R4",フラグ管理用!AA86&lt;18),"error","")))</f>
        <v/>
      </c>
      <c r="BH86" s="331" t="str">
        <f>IF(C86="","",IF(VLOOKUP(Z86,―!$X$2:$Y$31,2,FALSE)&lt;=VLOOKUP(AA86,―!$X$2:$Y$31,2,FALSE),"","error"))</f>
        <v/>
      </c>
      <c r="BI86" s="331" t="str">
        <f t="shared" ref="BI86:BI149" si="34">IF(C86="","",IF(OR(AB86="",AC86=""),"error",""))</f>
        <v/>
      </c>
      <c r="BJ86" s="331" t="str">
        <f t="shared" ref="BJ86:BJ149" si="35">IF(C86="","",IF(AND(Y86="－",AA86="R5.4以降",AF86=""),"error",""))</f>
        <v/>
      </c>
      <c r="BK86" s="331" t="str">
        <f t="shared" ref="BK86:BK149" si="36">IF(C86="","",IF(AG86="","error",""))</f>
        <v/>
      </c>
      <c r="BL86" s="331" t="str">
        <f>IF(C86="","",IF(AND(フラグ管理用!AK86="予算区分_地単_通常",フラグ管理用!AF86&gt;4),"error",IF(AND(フラグ管理用!AK86="予算区分_地単_協力金等",フラグ管理用!AF86&gt;9),"error",IF(AND(フラグ管理用!AK86="予算区分_補助",フラグ管理用!AF86&lt;9),"error",""))))</f>
        <v/>
      </c>
      <c r="BM86" s="346" t="str">
        <f>フラグ管理用!AO86</f>
        <v/>
      </c>
    </row>
    <row r="87" spans="1:65">
      <c r="A87" s="21">
        <v>66</v>
      </c>
      <c r="B87" s="35"/>
      <c r="C87" s="44"/>
      <c r="D87" s="44"/>
      <c r="E87" s="55"/>
      <c r="F87" s="67" t="str">
        <f>IF(C87="補",VLOOKUP(E87,'事業名一覧 '!$A$3:$C$55,3,FALSE),"")</f>
        <v/>
      </c>
      <c r="G87" s="81"/>
      <c r="H87" s="81"/>
      <c r="I87" s="81"/>
      <c r="J87" s="81"/>
      <c r="K87" s="81"/>
      <c r="L87" s="55"/>
      <c r="M87" s="130" t="str">
        <f t="shared" si="19"/>
        <v/>
      </c>
      <c r="N87" s="130" t="str">
        <f t="shared" si="20"/>
        <v/>
      </c>
      <c r="O87" s="146"/>
      <c r="P87" s="146"/>
      <c r="Q87" s="146"/>
      <c r="R87" s="146"/>
      <c r="S87" s="146"/>
      <c r="T87" s="146"/>
      <c r="U87" s="55"/>
      <c r="V87" s="81"/>
      <c r="W87" s="81"/>
      <c r="X87" s="81"/>
      <c r="Y87" s="44"/>
      <c r="Z87" s="44"/>
      <c r="AA87" s="44"/>
      <c r="AB87" s="214"/>
      <c r="AC87" s="214"/>
      <c r="AD87" s="55"/>
      <c r="AE87" s="55"/>
      <c r="AF87" s="233"/>
      <c r="AG87" s="251"/>
      <c r="AH87" s="272"/>
      <c r="AI87" s="284"/>
      <c r="AJ87" s="296" t="str">
        <f t="shared" si="21"/>
        <v/>
      </c>
      <c r="AK87" s="304" t="str">
        <f>IF(C87="","",IF(AND(フラグ管理用!B87=2,O87&gt;0),"error",IF(AND(フラグ管理用!B87=1,SUM(P87:R87)&gt;0),"error","")))</f>
        <v/>
      </c>
      <c r="AL87" s="312" t="str">
        <f t="shared" si="22"/>
        <v/>
      </c>
      <c r="AM87" s="320" t="str">
        <f t="shared" si="23"/>
        <v/>
      </c>
      <c r="AN87" s="331" t="str">
        <f>IF(C87="","",IF(フラグ管理用!AP87=1,"",IF(AND(フラグ管理用!C87=1,フラグ管理用!G87=1),"",IF(AND(フラグ管理用!C87=2,フラグ管理用!D87=1,フラグ管理用!G87=1),"",IF(AND(フラグ管理用!C87=2,フラグ管理用!D87=2),"","error")))))</f>
        <v/>
      </c>
      <c r="AO87" s="335" t="str">
        <f t="shared" si="24"/>
        <v/>
      </c>
      <c r="AP87" s="335" t="str">
        <f t="shared" si="25"/>
        <v/>
      </c>
      <c r="AQ87" s="335" t="str">
        <f>IF(C87="","",IF(AND(フラグ管理用!B87=1,フラグ管理用!I87&gt;0),"",IF(AND(フラグ管理用!B87=2,フラグ管理用!I87&gt;14),"","error")))</f>
        <v/>
      </c>
      <c r="AR87" s="335" t="str">
        <f>IF(C87="","",IF(PRODUCT(フラグ管理用!H87:J87)=0,"error",""))</f>
        <v/>
      </c>
      <c r="AS87" s="335" t="str">
        <f t="shared" si="26"/>
        <v/>
      </c>
      <c r="AT87" s="335" t="str">
        <f>IF(C87="","",IF(AND(フラグ管理用!G87=1,フラグ管理用!K87=1),"",IF(AND(フラグ管理用!G87=2,フラグ管理用!K87&gt;1),"","error")))</f>
        <v/>
      </c>
      <c r="AU87" s="335" t="str">
        <f>IF(C87="","",IF(AND(フラグ管理用!K87=10,ISBLANK(L87)=FALSE),"",IF(AND(フラグ管理用!K87&lt;10,ISBLANK(L87)=TRUE),"","error")))</f>
        <v/>
      </c>
      <c r="AV87" s="331" t="str">
        <f t="shared" si="27"/>
        <v/>
      </c>
      <c r="AW87" s="331" t="str">
        <f t="shared" si="28"/>
        <v/>
      </c>
      <c r="AX87" s="331" t="str">
        <f>IF(C87="","",IF(AND(フラグ管理用!D87=2,フラグ管理用!G87=1),IF(Q87&lt;&gt;0,"error",""),""))</f>
        <v/>
      </c>
      <c r="AY87" s="331" t="str">
        <f>IF(C87="","",IF(フラグ管理用!G87=2,IF(OR(O87&lt;&gt;0,P87&lt;&gt;0,R87&lt;&gt;0),"error",""),""))</f>
        <v/>
      </c>
      <c r="AZ87" s="331" t="str">
        <f t="shared" si="29"/>
        <v/>
      </c>
      <c r="BA87" s="331" t="str">
        <f t="shared" si="30"/>
        <v/>
      </c>
      <c r="BB87" s="331" t="str">
        <f t="shared" si="31"/>
        <v/>
      </c>
      <c r="BC87" s="331" t="str">
        <f>IF(C87="","",IF(フラグ管理用!Y87=2,IF(AND(フラグ管理用!C87=2,フラグ管理用!V87=1),"","error"),""))</f>
        <v/>
      </c>
      <c r="BD87" s="331" t="str">
        <f t="shared" si="32"/>
        <v/>
      </c>
      <c r="BE87" s="331" t="str">
        <f>IF(C87="","",IF(フラグ管理用!Z87=30,"error",IF(AND(フラグ管理用!AI87="事業始期_通常",フラグ管理用!Z87&lt;18),"error",IF(AND(フラグ管理用!AI87="事業始期_補助",フラグ管理用!Z87&lt;15),"error",""))))</f>
        <v/>
      </c>
      <c r="BF87" s="331" t="str">
        <f t="shared" si="33"/>
        <v/>
      </c>
      <c r="BG87" s="331" t="str">
        <f>IF(C87="","",IF(AND(フラグ管理用!AJ87="事業終期_通常",OR(フラグ管理用!AA87&lt;18,フラグ管理用!AA87&gt;29)),"error",IF(AND(フラグ管理用!AJ87="事業終期_R3基金・R4",フラグ管理用!AA87&lt;18),"error","")))</f>
        <v/>
      </c>
      <c r="BH87" s="331" t="str">
        <f>IF(C87="","",IF(VLOOKUP(Z87,―!$X$2:$Y$31,2,FALSE)&lt;=VLOOKUP(AA87,―!$X$2:$Y$31,2,FALSE),"","error"))</f>
        <v/>
      </c>
      <c r="BI87" s="331" t="str">
        <f t="shared" si="34"/>
        <v/>
      </c>
      <c r="BJ87" s="331" t="str">
        <f t="shared" si="35"/>
        <v/>
      </c>
      <c r="BK87" s="331" t="str">
        <f t="shared" si="36"/>
        <v/>
      </c>
      <c r="BL87" s="331" t="str">
        <f>IF(C87="","",IF(AND(フラグ管理用!AK87="予算区分_地単_通常",フラグ管理用!AF87&gt;4),"error",IF(AND(フラグ管理用!AK87="予算区分_地単_協力金等",フラグ管理用!AF87&gt;9),"error",IF(AND(フラグ管理用!AK87="予算区分_補助",フラグ管理用!AF87&lt;9),"error",""))))</f>
        <v/>
      </c>
      <c r="BM87" s="346" t="str">
        <f>フラグ管理用!AO87</f>
        <v/>
      </c>
    </row>
    <row r="88" spans="1:65">
      <c r="A88" s="21">
        <v>67</v>
      </c>
      <c r="B88" s="35"/>
      <c r="C88" s="44"/>
      <c r="D88" s="44"/>
      <c r="E88" s="55"/>
      <c r="F88" s="67" t="str">
        <f>IF(C88="補",VLOOKUP(E88,'事業名一覧 '!$A$3:$C$55,3,FALSE),"")</f>
        <v/>
      </c>
      <c r="G88" s="81"/>
      <c r="H88" s="81"/>
      <c r="I88" s="81"/>
      <c r="J88" s="81"/>
      <c r="K88" s="81"/>
      <c r="L88" s="55"/>
      <c r="M88" s="130" t="str">
        <f t="shared" si="19"/>
        <v/>
      </c>
      <c r="N88" s="130" t="str">
        <f t="shared" si="20"/>
        <v/>
      </c>
      <c r="O88" s="146"/>
      <c r="P88" s="146"/>
      <c r="Q88" s="146"/>
      <c r="R88" s="146"/>
      <c r="S88" s="146"/>
      <c r="T88" s="146"/>
      <c r="U88" s="55"/>
      <c r="V88" s="81"/>
      <c r="W88" s="81"/>
      <c r="X88" s="81"/>
      <c r="Y88" s="44"/>
      <c r="Z88" s="44"/>
      <c r="AA88" s="44"/>
      <c r="AB88" s="214"/>
      <c r="AC88" s="214"/>
      <c r="AD88" s="55"/>
      <c r="AE88" s="55"/>
      <c r="AF88" s="233"/>
      <c r="AG88" s="251"/>
      <c r="AH88" s="272"/>
      <c r="AI88" s="284"/>
      <c r="AJ88" s="296" t="str">
        <f t="shared" si="21"/>
        <v/>
      </c>
      <c r="AK88" s="304" t="str">
        <f>IF(C88="","",IF(AND(フラグ管理用!B88=2,O88&gt;0),"error",IF(AND(フラグ管理用!B88=1,SUM(P88:R88)&gt;0),"error","")))</f>
        <v/>
      </c>
      <c r="AL88" s="312" t="str">
        <f t="shared" si="22"/>
        <v/>
      </c>
      <c r="AM88" s="320" t="str">
        <f t="shared" si="23"/>
        <v/>
      </c>
      <c r="AN88" s="331" t="str">
        <f>IF(C88="","",IF(フラグ管理用!AP88=1,"",IF(AND(フラグ管理用!C88=1,フラグ管理用!G88=1),"",IF(AND(フラグ管理用!C88=2,フラグ管理用!D88=1,フラグ管理用!G88=1),"",IF(AND(フラグ管理用!C88=2,フラグ管理用!D88=2),"","error")))))</f>
        <v/>
      </c>
      <c r="AO88" s="335" t="str">
        <f t="shared" si="24"/>
        <v/>
      </c>
      <c r="AP88" s="335" t="str">
        <f t="shared" si="25"/>
        <v/>
      </c>
      <c r="AQ88" s="335" t="str">
        <f>IF(C88="","",IF(AND(フラグ管理用!B88=1,フラグ管理用!I88&gt;0),"",IF(AND(フラグ管理用!B88=2,フラグ管理用!I88&gt;14),"","error")))</f>
        <v/>
      </c>
      <c r="AR88" s="335" t="str">
        <f>IF(C88="","",IF(PRODUCT(フラグ管理用!H88:J88)=0,"error",""))</f>
        <v/>
      </c>
      <c r="AS88" s="335" t="str">
        <f t="shared" si="26"/>
        <v/>
      </c>
      <c r="AT88" s="335" t="str">
        <f>IF(C88="","",IF(AND(フラグ管理用!G88=1,フラグ管理用!K88=1),"",IF(AND(フラグ管理用!G88=2,フラグ管理用!K88&gt;1),"","error")))</f>
        <v/>
      </c>
      <c r="AU88" s="335" t="str">
        <f>IF(C88="","",IF(AND(フラグ管理用!K88=10,ISBLANK(L88)=FALSE),"",IF(AND(フラグ管理用!K88&lt;10,ISBLANK(L88)=TRUE),"","error")))</f>
        <v/>
      </c>
      <c r="AV88" s="331" t="str">
        <f t="shared" si="27"/>
        <v/>
      </c>
      <c r="AW88" s="331" t="str">
        <f t="shared" si="28"/>
        <v/>
      </c>
      <c r="AX88" s="331" t="str">
        <f>IF(C88="","",IF(AND(フラグ管理用!D88=2,フラグ管理用!G88=1),IF(Q88&lt;&gt;0,"error",""),""))</f>
        <v/>
      </c>
      <c r="AY88" s="331" t="str">
        <f>IF(C88="","",IF(フラグ管理用!G88=2,IF(OR(O88&lt;&gt;0,P88&lt;&gt;0,R88&lt;&gt;0),"error",""),""))</f>
        <v/>
      </c>
      <c r="AZ88" s="331" t="str">
        <f t="shared" si="29"/>
        <v/>
      </c>
      <c r="BA88" s="331" t="str">
        <f t="shared" si="30"/>
        <v/>
      </c>
      <c r="BB88" s="331" t="str">
        <f t="shared" si="31"/>
        <v/>
      </c>
      <c r="BC88" s="331" t="str">
        <f>IF(C88="","",IF(フラグ管理用!Y88=2,IF(AND(フラグ管理用!C88=2,フラグ管理用!V88=1),"","error"),""))</f>
        <v/>
      </c>
      <c r="BD88" s="331" t="str">
        <f t="shared" si="32"/>
        <v/>
      </c>
      <c r="BE88" s="331" t="str">
        <f>IF(C88="","",IF(フラグ管理用!Z88=30,"error",IF(AND(フラグ管理用!AI88="事業始期_通常",フラグ管理用!Z88&lt;18),"error",IF(AND(フラグ管理用!AI88="事業始期_補助",フラグ管理用!Z88&lt;15),"error",""))))</f>
        <v/>
      </c>
      <c r="BF88" s="331" t="str">
        <f t="shared" si="33"/>
        <v/>
      </c>
      <c r="BG88" s="331" t="str">
        <f>IF(C88="","",IF(AND(フラグ管理用!AJ88="事業終期_通常",OR(フラグ管理用!AA88&lt;18,フラグ管理用!AA88&gt;29)),"error",IF(AND(フラグ管理用!AJ88="事業終期_R3基金・R4",フラグ管理用!AA88&lt;18),"error","")))</f>
        <v/>
      </c>
      <c r="BH88" s="331" t="str">
        <f>IF(C88="","",IF(VLOOKUP(Z88,―!$X$2:$Y$31,2,FALSE)&lt;=VLOOKUP(AA88,―!$X$2:$Y$31,2,FALSE),"","error"))</f>
        <v/>
      </c>
      <c r="BI88" s="331" t="str">
        <f t="shared" si="34"/>
        <v/>
      </c>
      <c r="BJ88" s="331" t="str">
        <f t="shared" si="35"/>
        <v/>
      </c>
      <c r="BK88" s="331" t="str">
        <f t="shared" si="36"/>
        <v/>
      </c>
      <c r="BL88" s="331" t="str">
        <f>IF(C88="","",IF(AND(フラグ管理用!AK88="予算区分_地単_通常",フラグ管理用!AF88&gt;4),"error",IF(AND(フラグ管理用!AK88="予算区分_地単_協力金等",フラグ管理用!AF88&gt;9),"error",IF(AND(フラグ管理用!AK88="予算区分_補助",フラグ管理用!AF88&lt;9),"error",""))))</f>
        <v/>
      </c>
      <c r="BM88" s="346" t="str">
        <f>フラグ管理用!AO88</f>
        <v/>
      </c>
    </row>
    <row r="89" spans="1:65">
      <c r="A89" s="21">
        <v>68</v>
      </c>
      <c r="B89" s="35"/>
      <c r="C89" s="44"/>
      <c r="D89" s="44"/>
      <c r="E89" s="55"/>
      <c r="F89" s="67" t="str">
        <f>IF(C89="補",VLOOKUP(E89,'事業名一覧 '!$A$3:$C$55,3,FALSE),"")</f>
        <v/>
      </c>
      <c r="G89" s="81"/>
      <c r="H89" s="81"/>
      <c r="I89" s="81"/>
      <c r="J89" s="81"/>
      <c r="K89" s="81"/>
      <c r="L89" s="55"/>
      <c r="M89" s="130" t="str">
        <f t="shared" si="19"/>
        <v/>
      </c>
      <c r="N89" s="130" t="str">
        <f t="shared" si="20"/>
        <v/>
      </c>
      <c r="O89" s="146"/>
      <c r="P89" s="146"/>
      <c r="Q89" s="146"/>
      <c r="R89" s="146"/>
      <c r="S89" s="146"/>
      <c r="T89" s="146"/>
      <c r="U89" s="55"/>
      <c r="V89" s="81"/>
      <c r="W89" s="81"/>
      <c r="X89" s="81"/>
      <c r="Y89" s="44"/>
      <c r="Z89" s="44"/>
      <c r="AA89" s="44"/>
      <c r="AB89" s="214"/>
      <c r="AC89" s="214"/>
      <c r="AD89" s="55"/>
      <c r="AE89" s="55"/>
      <c r="AF89" s="233"/>
      <c r="AG89" s="251"/>
      <c r="AH89" s="272"/>
      <c r="AI89" s="284"/>
      <c r="AJ89" s="296" t="str">
        <f t="shared" si="21"/>
        <v/>
      </c>
      <c r="AK89" s="304" t="str">
        <f>IF(C89="","",IF(AND(フラグ管理用!B89=2,O89&gt;0),"error",IF(AND(フラグ管理用!B89=1,SUM(P89:R89)&gt;0),"error","")))</f>
        <v/>
      </c>
      <c r="AL89" s="312" t="str">
        <f t="shared" si="22"/>
        <v/>
      </c>
      <c r="AM89" s="320" t="str">
        <f t="shared" si="23"/>
        <v/>
      </c>
      <c r="AN89" s="331" t="str">
        <f>IF(C89="","",IF(フラグ管理用!AP89=1,"",IF(AND(フラグ管理用!C89=1,フラグ管理用!G89=1),"",IF(AND(フラグ管理用!C89=2,フラグ管理用!D89=1,フラグ管理用!G89=1),"",IF(AND(フラグ管理用!C89=2,フラグ管理用!D89=2),"","error")))))</f>
        <v/>
      </c>
      <c r="AO89" s="335" t="str">
        <f t="shared" si="24"/>
        <v/>
      </c>
      <c r="AP89" s="335" t="str">
        <f t="shared" si="25"/>
        <v/>
      </c>
      <c r="AQ89" s="335" t="str">
        <f>IF(C89="","",IF(AND(フラグ管理用!B89=1,フラグ管理用!I89&gt;0),"",IF(AND(フラグ管理用!B89=2,フラグ管理用!I89&gt;14),"","error")))</f>
        <v/>
      </c>
      <c r="AR89" s="335" t="str">
        <f>IF(C89="","",IF(PRODUCT(フラグ管理用!H89:J89)=0,"error",""))</f>
        <v/>
      </c>
      <c r="AS89" s="335" t="str">
        <f t="shared" si="26"/>
        <v/>
      </c>
      <c r="AT89" s="335" t="str">
        <f>IF(C89="","",IF(AND(フラグ管理用!G89=1,フラグ管理用!K89=1),"",IF(AND(フラグ管理用!G89=2,フラグ管理用!K89&gt;1),"","error")))</f>
        <v/>
      </c>
      <c r="AU89" s="335" t="str">
        <f>IF(C89="","",IF(AND(フラグ管理用!K89=10,ISBLANK(L89)=FALSE),"",IF(AND(フラグ管理用!K89&lt;10,ISBLANK(L89)=TRUE),"","error")))</f>
        <v/>
      </c>
      <c r="AV89" s="331" t="str">
        <f t="shared" si="27"/>
        <v/>
      </c>
      <c r="AW89" s="331" t="str">
        <f t="shared" si="28"/>
        <v/>
      </c>
      <c r="AX89" s="331" t="str">
        <f>IF(C89="","",IF(AND(フラグ管理用!D89=2,フラグ管理用!G89=1),IF(Q89&lt;&gt;0,"error",""),""))</f>
        <v/>
      </c>
      <c r="AY89" s="331" t="str">
        <f>IF(C89="","",IF(フラグ管理用!G89=2,IF(OR(O89&lt;&gt;0,P89&lt;&gt;0,R89&lt;&gt;0),"error",""),""))</f>
        <v/>
      </c>
      <c r="AZ89" s="331" t="str">
        <f t="shared" si="29"/>
        <v/>
      </c>
      <c r="BA89" s="331" t="str">
        <f t="shared" si="30"/>
        <v/>
      </c>
      <c r="BB89" s="331" t="str">
        <f t="shared" si="31"/>
        <v/>
      </c>
      <c r="BC89" s="331" t="str">
        <f>IF(C89="","",IF(フラグ管理用!Y89=2,IF(AND(フラグ管理用!C89=2,フラグ管理用!V89=1),"","error"),""))</f>
        <v/>
      </c>
      <c r="BD89" s="331" t="str">
        <f t="shared" si="32"/>
        <v/>
      </c>
      <c r="BE89" s="331" t="str">
        <f>IF(C89="","",IF(フラグ管理用!Z89=30,"error",IF(AND(フラグ管理用!AI89="事業始期_通常",フラグ管理用!Z89&lt;18),"error",IF(AND(フラグ管理用!AI89="事業始期_補助",フラグ管理用!Z89&lt;15),"error",""))))</f>
        <v/>
      </c>
      <c r="BF89" s="331" t="str">
        <f t="shared" si="33"/>
        <v/>
      </c>
      <c r="BG89" s="331" t="str">
        <f>IF(C89="","",IF(AND(フラグ管理用!AJ89="事業終期_通常",OR(フラグ管理用!AA89&lt;18,フラグ管理用!AA89&gt;29)),"error",IF(AND(フラグ管理用!AJ89="事業終期_R3基金・R4",フラグ管理用!AA89&lt;18),"error","")))</f>
        <v/>
      </c>
      <c r="BH89" s="331" t="str">
        <f>IF(C89="","",IF(VLOOKUP(Z89,―!$X$2:$Y$31,2,FALSE)&lt;=VLOOKUP(AA89,―!$X$2:$Y$31,2,FALSE),"","error"))</f>
        <v/>
      </c>
      <c r="BI89" s="331" t="str">
        <f t="shared" si="34"/>
        <v/>
      </c>
      <c r="BJ89" s="331" t="str">
        <f t="shared" si="35"/>
        <v/>
      </c>
      <c r="BK89" s="331" t="str">
        <f t="shared" si="36"/>
        <v/>
      </c>
      <c r="BL89" s="331" t="str">
        <f>IF(C89="","",IF(AND(フラグ管理用!AK89="予算区分_地単_通常",フラグ管理用!AF89&gt;4),"error",IF(AND(フラグ管理用!AK89="予算区分_地単_協力金等",フラグ管理用!AF89&gt;9),"error",IF(AND(フラグ管理用!AK89="予算区分_補助",フラグ管理用!AF89&lt;9),"error",""))))</f>
        <v/>
      </c>
      <c r="BM89" s="346" t="str">
        <f>フラグ管理用!AO89</f>
        <v/>
      </c>
    </row>
    <row r="90" spans="1:65">
      <c r="A90" s="21">
        <v>69</v>
      </c>
      <c r="B90" s="35"/>
      <c r="C90" s="44"/>
      <c r="D90" s="44"/>
      <c r="E90" s="55"/>
      <c r="F90" s="67" t="str">
        <f>IF(C90="補",VLOOKUP(E90,'事業名一覧 '!$A$3:$C$55,3,FALSE),"")</f>
        <v/>
      </c>
      <c r="G90" s="81"/>
      <c r="H90" s="81"/>
      <c r="I90" s="81"/>
      <c r="J90" s="81"/>
      <c r="K90" s="81"/>
      <c r="L90" s="55"/>
      <c r="M90" s="130" t="str">
        <f t="shared" si="19"/>
        <v/>
      </c>
      <c r="N90" s="130" t="str">
        <f t="shared" si="20"/>
        <v/>
      </c>
      <c r="O90" s="146"/>
      <c r="P90" s="146"/>
      <c r="Q90" s="146"/>
      <c r="R90" s="146"/>
      <c r="S90" s="146"/>
      <c r="T90" s="146"/>
      <c r="U90" s="55"/>
      <c r="V90" s="81"/>
      <c r="W90" s="81"/>
      <c r="X90" s="81"/>
      <c r="Y90" s="44"/>
      <c r="Z90" s="44"/>
      <c r="AA90" s="44"/>
      <c r="AB90" s="214"/>
      <c r="AC90" s="214"/>
      <c r="AD90" s="55"/>
      <c r="AE90" s="55"/>
      <c r="AF90" s="233"/>
      <c r="AG90" s="251"/>
      <c r="AH90" s="272"/>
      <c r="AI90" s="284"/>
      <c r="AJ90" s="296" t="str">
        <f t="shared" si="21"/>
        <v/>
      </c>
      <c r="AK90" s="304" t="str">
        <f>IF(C90="","",IF(AND(フラグ管理用!B90=2,O90&gt;0),"error",IF(AND(フラグ管理用!B90=1,SUM(P90:R90)&gt;0),"error","")))</f>
        <v/>
      </c>
      <c r="AL90" s="312" t="str">
        <f t="shared" si="22"/>
        <v/>
      </c>
      <c r="AM90" s="320" t="str">
        <f t="shared" si="23"/>
        <v/>
      </c>
      <c r="AN90" s="331" t="str">
        <f>IF(C90="","",IF(フラグ管理用!AP90=1,"",IF(AND(フラグ管理用!C90=1,フラグ管理用!G90=1),"",IF(AND(フラグ管理用!C90=2,フラグ管理用!D90=1,フラグ管理用!G90=1),"",IF(AND(フラグ管理用!C90=2,フラグ管理用!D90=2),"","error")))))</f>
        <v/>
      </c>
      <c r="AO90" s="335" t="str">
        <f t="shared" si="24"/>
        <v/>
      </c>
      <c r="AP90" s="335" t="str">
        <f t="shared" si="25"/>
        <v/>
      </c>
      <c r="AQ90" s="335" t="str">
        <f>IF(C90="","",IF(AND(フラグ管理用!B90=1,フラグ管理用!I90&gt;0),"",IF(AND(フラグ管理用!B90=2,フラグ管理用!I90&gt;14),"","error")))</f>
        <v/>
      </c>
      <c r="AR90" s="335" t="str">
        <f>IF(C90="","",IF(PRODUCT(フラグ管理用!H90:J90)=0,"error",""))</f>
        <v/>
      </c>
      <c r="AS90" s="335" t="str">
        <f t="shared" si="26"/>
        <v/>
      </c>
      <c r="AT90" s="335" t="str">
        <f>IF(C90="","",IF(AND(フラグ管理用!G90=1,フラグ管理用!K90=1),"",IF(AND(フラグ管理用!G90=2,フラグ管理用!K90&gt;1),"","error")))</f>
        <v/>
      </c>
      <c r="AU90" s="335" t="str">
        <f>IF(C90="","",IF(AND(フラグ管理用!K90=10,ISBLANK(L90)=FALSE),"",IF(AND(フラグ管理用!K90&lt;10,ISBLANK(L90)=TRUE),"","error")))</f>
        <v/>
      </c>
      <c r="AV90" s="331" t="str">
        <f t="shared" si="27"/>
        <v/>
      </c>
      <c r="AW90" s="331" t="str">
        <f t="shared" si="28"/>
        <v/>
      </c>
      <c r="AX90" s="331" t="str">
        <f>IF(C90="","",IF(AND(フラグ管理用!D90=2,フラグ管理用!G90=1),IF(Q90&lt;&gt;0,"error",""),""))</f>
        <v/>
      </c>
      <c r="AY90" s="331" t="str">
        <f>IF(C90="","",IF(フラグ管理用!G90=2,IF(OR(O90&lt;&gt;0,P90&lt;&gt;0,R90&lt;&gt;0),"error",""),""))</f>
        <v/>
      </c>
      <c r="AZ90" s="331" t="str">
        <f t="shared" si="29"/>
        <v/>
      </c>
      <c r="BA90" s="331" t="str">
        <f t="shared" si="30"/>
        <v/>
      </c>
      <c r="BB90" s="331" t="str">
        <f t="shared" si="31"/>
        <v/>
      </c>
      <c r="BC90" s="331" t="str">
        <f>IF(C90="","",IF(フラグ管理用!Y90=2,IF(AND(フラグ管理用!C90=2,フラグ管理用!V90=1),"","error"),""))</f>
        <v/>
      </c>
      <c r="BD90" s="331" t="str">
        <f t="shared" si="32"/>
        <v/>
      </c>
      <c r="BE90" s="331" t="str">
        <f>IF(C90="","",IF(フラグ管理用!Z90=30,"error",IF(AND(フラグ管理用!AI90="事業始期_通常",フラグ管理用!Z90&lt;18),"error",IF(AND(フラグ管理用!AI90="事業始期_補助",フラグ管理用!Z90&lt;15),"error",""))))</f>
        <v/>
      </c>
      <c r="BF90" s="331" t="str">
        <f t="shared" si="33"/>
        <v/>
      </c>
      <c r="BG90" s="331" t="str">
        <f>IF(C90="","",IF(AND(フラグ管理用!AJ90="事業終期_通常",OR(フラグ管理用!AA90&lt;18,フラグ管理用!AA90&gt;29)),"error",IF(AND(フラグ管理用!AJ90="事業終期_R3基金・R4",フラグ管理用!AA90&lt;18),"error","")))</f>
        <v/>
      </c>
      <c r="BH90" s="331" t="str">
        <f>IF(C90="","",IF(VLOOKUP(Z90,―!$X$2:$Y$31,2,FALSE)&lt;=VLOOKUP(AA90,―!$X$2:$Y$31,2,FALSE),"","error"))</f>
        <v/>
      </c>
      <c r="BI90" s="331" t="str">
        <f t="shared" si="34"/>
        <v/>
      </c>
      <c r="BJ90" s="331" t="str">
        <f t="shared" si="35"/>
        <v/>
      </c>
      <c r="BK90" s="331" t="str">
        <f t="shared" si="36"/>
        <v/>
      </c>
      <c r="BL90" s="331" t="str">
        <f>IF(C90="","",IF(AND(フラグ管理用!AK90="予算区分_地単_通常",フラグ管理用!AF90&gt;4),"error",IF(AND(フラグ管理用!AK90="予算区分_地単_協力金等",フラグ管理用!AF90&gt;9),"error",IF(AND(フラグ管理用!AK90="予算区分_補助",フラグ管理用!AF90&lt;9),"error",""))))</f>
        <v/>
      </c>
      <c r="BM90" s="346" t="str">
        <f>フラグ管理用!AO90</f>
        <v/>
      </c>
    </row>
    <row r="91" spans="1:65">
      <c r="A91" s="21">
        <v>70</v>
      </c>
      <c r="B91" s="35"/>
      <c r="C91" s="44"/>
      <c r="D91" s="44"/>
      <c r="E91" s="55"/>
      <c r="F91" s="67" t="str">
        <f>IF(C91="補",VLOOKUP(E91,'事業名一覧 '!$A$3:$C$55,3,FALSE),"")</f>
        <v/>
      </c>
      <c r="G91" s="81"/>
      <c r="H91" s="81"/>
      <c r="I91" s="81"/>
      <c r="J91" s="81"/>
      <c r="K91" s="81"/>
      <c r="L91" s="55"/>
      <c r="M91" s="130" t="str">
        <f t="shared" si="19"/>
        <v/>
      </c>
      <c r="N91" s="130" t="str">
        <f t="shared" si="20"/>
        <v/>
      </c>
      <c r="O91" s="146"/>
      <c r="P91" s="146"/>
      <c r="Q91" s="146"/>
      <c r="R91" s="146"/>
      <c r="S91" s="146"/>
      <c r="T91" s="146"/>
      <c r="U91" s="55"/>
      <c r="V91" s="81"/>
      <c r="W91" s="81"/>
      <c r="X91" s="81"/>
      <c r="Y91" s="44"/>
      <c r="Z91" s="44"/>
      <c r="AA91" s="44"/>
      <c r="AB91" s="214"/>
      <c r="AC91" s="214"/>
      <c r="AD91" s="55"/>
      <c r="AE91" s="55"/>
      <c r="AF91" s="233"/>
      <c r="AG91" s="251"/>
      <c r="AH91" s="272"/>
      <c r="AI91" s="284"/>
      <c r="AJ91" s="296" t="str">
        <f t="shared" si="21"/>
        <v/>
      </c>
      <c r="AK91" s="304" t="str">
        <f>IF(C91="","",IF(AND(フラグ管理用!B91=2,O91&gt;0),"error",IF(AND(フラグ管理用!B91=1,SUM(P91:R91)&gt;0),"error","")))</f>
        <v/>
      </c>
      <c r="AL91" s="312" t="str">
        <f t="shared" si="22"/>
        <v/>
      </c>
      <c r="AM91" s="320" t="str">
        <f t="shared" si="23"/>
        <v/>
      </c>
      <c r="AN91" s="331" t="str">
        <f>IF(C91="","",IF(フラグ管理用!AP91=1,"",IF(AND(フラグ管理用!C91=1,フラグ管理用!G91=1),"",IF(AND(フラグ管理用!C91=2,フラグ管理用!D91=1,フラグ管理用!G91=1),"",IF(AND(フラグ管理用!C91=2,フラグ管理用!D91=2),"","error")))))</f>
        <v/>
      </c>
      <c r="AO91" s="335" t="str">
        <f t="shared" si="24"/>
        <v/>
      </c>
      <c r="AP91" s="335" t="str">
        <f t="shared" si="25"/>
        <v/>
      </c>
      <c r="AQ91" s="335" t="str">
        <f>IF(C91="","",IF(AND(フラグ管理用!B91=1,フラグ管理用!I91&gt;0),"",IF(AND(フラグ管理用!B91=2,フラグ管理用!I91&gt;14),"","error")))</f>
        <v/>
      </c>
      <c r="AR91" s="335" t="str">
        <f>IF(C91="","",IF(PRODUCT(フラグ管理用!H91:J91)=0,"error",""))</f>
        <v/>
      </c>
      <c r="AS91" s="335" t="str">
        <f t="shared" si="26"/>
        <v/>
      </c>
      <c r="AT91" s="335" t="str">
        <f>IF(C91="","",IF(AND(フラグ管理用!G91=1,フラグ管理用!K91=1),"",IF(AND(フラグ管理用!G91=2,フラグ管理用!K91&gt;1),"","error")))</f>
        <v/>
      </c>
      <c r="AU91" s="335" t="str">
        <f>IF(C91="","",IF(AND(フラグ管理用!K91=10,ISBLANK(L91)=FALSE),"",IF(AND(フラグ管理用!K91&lt;10,ISBLANK(L91)=TRUE),"","error")))</f>
        <v/>
      </c>
      <c r="AV91" s="331" t="str">
        <f t="shared" si="27"/>
        <v/>
      </c>
      <c r="AW91" s="331" t="str">
        <f t="shared" si="28"/>
        <v/>
      </c>
      <c r="AX91" s="331" t="str">
        <f>IF(C91="","",IF(AND(フラグ管理用!D91=2,フラグ管理用!G91=1),IF(Q91&lt;&gt;0,"error",""),""))</f>
        <v/>
      </c>
      <c r="AY91" s="331" t="str">
        <f>IF(C91="","",IF(フラグ管理用!G91=2,IF(OR(O91&lt;&gt;0,P91&lt;&gt;0,R91&lt;&gt;0),"error",""),""))</f>
        <v/>
      </c>
      <c r="AZ91" s="331" t="str">
        <f t="shared" si="29"/>
        <v/>
      </c>
      <c r="BA91" s="331" t="str">
        <f t="shared" si="30"/>
        <v/>
      </c>
      <c r="BB91" s="331" t="str">
        <f t="shared" si="31"/>
        <v/>
      </c>
      <c r="BC91" s="331" t="str">
        <f>IF(C91="","",IF(フラグ管理用!Y91=2,IF(AND(フラグ管理用!C91=2,フラグ管理用!V91=1),"","error"),""))</f>
        <v/>
      </c>
      <c r="BD91" s="331" t="str">
        <f t="shared" si="32"/>
        <v/>
      </c>
      <c r="BE91" s="331" t="str">
        <f>IF(C91="","",IF(フラグ管理用!Z91=30,"error",IF(AND(フラグ管理用!AI91="事業始期_通常",フラグ管理用!Z91&lt;18),"error",IF(AND(フラグ管理用!AI91="事業始期_補助",フラグ管理用!Z91&lt;15),"error",""))))</f>
        <v/>
      </c>
      <c r="BF91" s="331" t="str">
        <f t="shared" si="33"/>
        <v/>
      </c>
      <c r="BG91" s="331" t="str">
        <f>IF(C91="","",IF(AND(フラグ管理用!AJ91="事業終期_通常",OR(フラグ管理用!AA91&lt;18,フラグ管理用!AA91&gt;29)),"error",IF(AND(フラグ管理用!AJ91="事業終期_R3基金・R4",フラグ管理用!AA91&lt;18),"error","")))</f>
        <v/>
      </c>
      <c r="BH91" s="331" t="str">
        <f>IF(C91="","",IF(VLOOKUP(Z91,―!$X$2:$Y$31,2,FALSE)&lt;=VLOOKUP(AA91,―!$X$2:$Y$31,2,FALSE),"","error"))</f>
        <v/>
      </c>
      <c r="BI91" s="331" t="str">
        <f t="shared" si="34"/>
        <v/>
      </c>
      <c r="BJ91" s="331" t="str">
        <f t="shared" si="35"/>
        <v/>
      </c>
      <c r="BK91" s="331" t="str">
        <f t="shared" si="36"/>
        <v/>
      </c>
      <c r="BL91" s="331" t="str">
        <f>IF(C91="","",IF(AND(フラグ管理用!AK91="予算区分_地単_通常",フラグ管理用!AF91&gt;4),"error",IF(AND(フラグ管理用!AK91="予算区分_地単_協力金等",フラグ管理用!AF91&gt;9),"error",IF(AND(フラグ管理用!AK91="予算区分_補助",フラグ管理用!AF91&lt;9),"error",""))))</f>
        <v/>
      </c>
      <c r="BM91" s="346" t="str">
        <f>フラグ管理用!AO91</f>
        <v/>
      </c>
    </row>
    <row r="92" spans="1:65">
      <c r="A92" s="21">
        <v>71</v>
      </c>
      <c r="B92" s="35"/>
      <c r="C92" s="44"/>
      <c r="D92" s="44"/>
      <c r="E92" s="55"/>
      <c r="F92" s="67" t="str">
        <f>IF(C92="補",VLOOKUP(E92,'事業名一覧 '!$A$3:$C$55,3,FALSE),"")</f>
        <v/>
      </c>
      <c r="G92" s="81"/>
      <c r="H92" s="81"/>
      <c r="I92" s="81"/>
      <c r="J92" s="81"/>
      <c r="K92" s="81"/>
      <c r="L92" s="55"/>
      <c r="M92" s="130" t="str">
        <f t="shared" si="19"/>
        <v/>
      </c>
      <c r="N92" s="130" t="str">
        <f t="shared" si="20"/>
        <v/>
      </c>
      <c r="O92" s="146"/>
      <c r="P92" s="146"/>
      <c r="Q92" s="146"/>
      <c r="R92" s="146"/>
      <c r="S92" s="146"/>
      <c r="T92" s="146"/>
      <c r="U92" s="55"/>
      <c r="V92" s="81"/>
      <c r="W92" s="81"/>
      <c r="X92" s="81"/>
      <c r="Y92" s="44"/>
      <c r="Z92" s="44"/>
      <c r="AA92" s="44"/>
      <c r="AB92" s="214"/>
      <c r="AC92" s="214"/>
      <c r="AD92" s="55"/>
      <c r="AE92" s="55"/>
      <c r="AF92" s="233"/>
      <c r="AG92" s="251"/>
      <c r="AH92" s="272"/>
      <c r="AI92" s="284"/>
      <c r="AJ92" s="296" t="str">
        <f t="shared" si="21"/>
        <v/>
      </c>
      <c r="AK92" s="304" t="str">
        <f>IF(C92="","",IF(AND(フラグ管理用!B92=2,O92&gt;0),"error",IF(AND(フラグ管理用!B92=1,SUM(P92:R92)&gt;0),"error","")))</f>
        <v/>
      </c>
      <c r="AL92" s="312" t="str">
        <f t="shared" si="22"/>
        <v/>
      </c>
      <c r="AM92" s="320" t="str">
        <f t="shared" si="23"/>
        <v/>
      </c>
      <c r="AN92" s="331" t="str">
        <f>IF(C92="","",IF(フラグ管理用!AP92=1,"",IF(AND(フラグ管理用!C92=1,フラグ管理用!G92=1),"",IF(AND(フラグ管理用!C92=2,フラグ管理用!D92=1,フラグ管理用!G92=1),"",IF(AND(フラグ管理用!C92=2,フラグ管理用!D92=2),"","error")))))</f>
        <v/>
      </c>
      <c r="AO92" s="335" t="str">
        <f t="shared" si="24"/>
        <v/>
      </c>
      <c r="AP92" s="335" t="str">
        <f t="shared" si="25"/>
        <v/>
      </c>
      <c r="AQ92" s="335" t="str">
        <f>IF(C92="","",IF(AND(フラグ管理用!B92=1,フラグ管理用!I92&gt;0),"",IF(AND(フラグ管理用!B92=2,フラグ管理用!I92&gt;14),"","error")))</f>
        <v/>
      </c>
      <c r="AR92" s="335" t="str">
        <f>IF(C92="","",IF(PRODUCT(フラグ管理用!H92:J92)=0,"error",""))</f>
        <v/>
      </c>
      <c r="AS92" s="335" t="str">
        <f t="shared" si="26"/>
        <v/>
      </c>
      <c r="AT92" s="335" t="str">
        <f>IF(C92="","",IF(AND(フラグ管理用!G92=1,フラグ管理用!K92=1),"",IF(AND(フラグ管理用!G92=2,フラグ管理用!K92&gt;1),"","error")))</f>
        <v/>
      </c>
      <c r="AU92" s="335" t="str">
        <f>IF(C92="","",IF(AND(フラグ管理用!K92=10,ISBLANK(L92)=FALSE),"",IF(AND(フラグ管理用!K92&lt;10,ISBLANK(L92)=TRUE),"","error")))</f>
        <v/>
      </c>
      <c r="AV92" s="331" t="str">
        <f t="shared" si="27"/>
        <v/>
      </c>
      <c r="AW92" s="331" t="str">
        <f t="shared" si="28"/>
        <v/>
      </c>
      <c r="AX92" s="331" t="str">
        <f>IF(C92="","",IF(AND(フラグ管理用!D92=2,フラグ管理用!G92=1),IF(Q92&lt;&gt;0,"error",""),""))</f>
        <v/>
      </c>
      <c r="AY92" s="331" t="str">
        <f>IF(C92="","",IF(フラグ管理用!G92=2,IF(OR(O92&lt;&gt;0,P92&lt;&gt;0,R92&lt;&gt;0),"error",""),""))</f>
        <v/>
      </c>
      <c r="AZ92" s="331" t="str">
        <f t="shared" si="29"/>
        <v/>
      </c>
      <c r="BA92" s="331" t="str">
        <f t="shared" si="30"/>
        <v/>
      </c>
      <c r="BB92" s="331" t="str">
        <f t="shared" si="31"/>
        <v/>
      </c>
      <c r="BC92" s="331" t="str">
        <f>IF(C92="","",IF(フラグ管理用!Y92=2,IF(AND(フラグ管理用!C92=2,フラグ管理用!V92=1),"","error"),""))</f>
        <v/>
      </c>
      <c r="BD92" s="331" t="str">
        <f t="shared" si="32"/>
        <v/>
      </c>
      <c r="BE92" s="331" t="str">
        <f>IF(C92="","",IF(フラグ管理用!Z92=30,"error",IF(AND(フラグ管理用!AI92="事業始期_通常",フラグ管理用!Z92&lt;18),"error",IF(AND(フラグ管理用!AI92="事業始期_補助",フラグ管理用!Z92&lt;15),"error",""))))</f>
        <v/>
      </c>
      <c r="BF92" s="331" t="str">
        <f t="shared" si="33"/>
        <v/>
      </c>
      <c r="BG92" s="331" t="str">
        <f>IF(C92="","",IF(AND(フラグ管理用!AJ92="事業終期_通常",OR(フラグ管理用!AA92&lt;18,フラグ管理用!AA92&gt;29)),"error",IF(AND(フラグ管理用!AJ92="事業終期_R3基金・R4",フラグ管理用!AA92&lt;18),"error","")))</f>
        <v/>
      </c>
      <c r="BH92" s="331" t="str">
        <f>IF(C92="","",IF(VLOOKUP(Z92,―!$X$2:$Y$31,2,FALSE)&lt;=VLOOKUP(AA92,―!$X$2:$Y$31,2,FALSE),"","error"))</f>
        <v/>
      </c>
      <c r="BI92" s="331" t="str">
        <f t="shared" si="34"/>
        <v/>
      </c>
      <c r="BJ92" s="331" t="str">
        <f t="shared" si="35"/>
        <v/>
      </c>
      <c r="BK92" s="331" t="str">
        <f t="shared" si="36"/>
        <v/>
      </c>
      <c r="BL92" s="331" t="str">
        <f>IF(C92="","",IF(AND(フラグ管理用!AK92="予算区分_地単_通常",フラグ管理用!AF92&gt;4),"error",IF(AND(フラグ管理用!AK92="予算区分_地単_協力金等",フラグ管理用!AF92&gt;9),"error",IF(AND(フラグ管理用!AK92="予算区分_補助",フラグ管理用!AF92&lt;9),"error",""))))</f>
        <v/>
      </c>
      <c r="BM92" s="346" t="str">
        <f>フラグ管理用!AO92</f>
        <v/>
      </c>
    </row>
    <row r="93" spans="1:65">
      <c r="A93" s="21">
        <v>72</v>
      </c>
      <c r="B93" s="35"/>
      <c r="C93" s="44"/>
      <c r="D93" s="44"/>
      <c r="E93" s="55"/>
      <c r="F93" s="67" t="str">
        <f>IF(C93="補",VLOOKUP(E93,'事業名一覧 '!$A$3:$C$55,3,FALSE),"")</f>
        <v/>
      </c>
      <c r="G93" s="81"/>
      <c r="H93" s="81"/>
      <c r="I93" s="81"/>
      <c r="J93" s="81"/>
      <c r="K93" s="81"/>
      <c r="L93" s="55"/>
      <c r="M93" s="130" t="str">
        <f t="shared" si="19"/>
        <v/>
      </c>
      <c r="N93" s="130" t="str">
        <f t="shared" si="20"/>
        <v/>
      </c>
      <c r="O93" s="146"/>
      <c r="P93" s="146"/>
      <c r="Q93" s="146"/>
      <c r="R93" s="146"/>
      <c r="S93" s="146"/>
      <c r="T93" s="146"/>
      <c r="U93" s="55"/>
      <c r="V93" s="81"/>
      <c r="W93" s="81"/>
      <c r="X93" s="81"/>
      <c r="Y93" s="44"/>
      <c r="Z93" s="44"/>
      <c r="AA93" s="44"/>
      <c r="AB93" s="214"/>
      <c r="AC93" s="214"/>
      <c r="AD93" s="55"/>
      <c r="AE93" s="55"/>
      <c r="AF93" s="233"/>
      <c r="AG93" s="251"/>
      <c r="AH93" s="272"/>
      <c r="AI93" s="284"/>
      <c r="AJ93" s="296" t="str">
        <f t="shared" si="21"/>
        <v/>
      </c>
      <c r="AK93" s="304" t="str">
        <f>IF(C93="","",IF(AND(フラグ管理用!B93=2,O93&gt;0),"error",IF(AND(フラグ管理用!B93=1,SUM(P93:R93)&gt;0),"error","")))</f>
        <v/>
      </c>
      <c r="AL93" s="312" t="str">
        <f t="shared" si="22"/>
        <v/>
      </c>
      <c r="AM93" s="320" t="str">
        <f t="shared" si="23"/>
        <v/>
      </c>
      <c r="AN93" s="331" t="str">
        <f>IF(C93="","",IF(フラグ管理用!AP93=1,"",IF(AND(フラグ管理用!C93=1,フラグ管理用!G93=1),"",IF(AND(フラグ管理用!C93=2,フラグ管理用!D93=1,フラグ管理用!G93=1),"",IF(AND(フラグ管理用!C93=2,フラグ管理用!D93=2),"","error")))))</f>
        <v/>
      </c>
      <c r="AO93" s="335" t="str">
        <f t="shared" si="24"/>
        <v/>
      </c>
      <c r="AP93" s="335" t="str">
        <f t="shared" si="25"/>
        <v/>
      </c>
      <c r="AQ93" s="335" t="str">
        <f>IF(C93="","",IF(AND(フラグ管理用!B93=1,フラグ管理用!I93&gt;0),"",IF(AND(フラグ管理用!B93=2,フラグ管理用!I93&gt;14),"","error")))</f>
        <v/>
      </c>
      <c r="AR93" s="335" t="str">
        <f>IF(C93="","",IF(PRODUCT(フラグ管理用!H93:J93)=0,"error",""))</f>
        <v/>
      </c>
      <c r="AS93" s="335" t="str">
        <f t="shared" si="26"/>
        <v/>
      </c>
      <c r="AT93" s="335" t="str">
        <f>IF(C93="","",IF(AND(フラグ管理用!G93=1,フラグ管理用!K93=1),"",IF(AND(フラグ管理用!G93=2,フラグ管理用!K93&gt;1),"","error")))</f>
        <v/>
      </c>
      <c r="AU93" s="335" t="str">
        <f>IF(C93="","",IF(AND(フラグ管理用!K93=10,ISBLANK(L93)=FALSE),"",IF(AND(フラグ管理用!K93&lt;10,ISBLANK(L93)=TRUE),"","error")))</f>
        <v/>
      </c>
      <c r="AV93" s="331" t="str">
        <f t="shared" si="27"/>
        <v/>
      </c>
      <c r="AW93" s="331" t="str">
        <f t="shared" si="28"/>
        <v/>
      </c>
      <c r="AX93" s="331" t="str">
        <f>IF(C93="","",IF(AND(フラグ管理用!D93=2,フラグ管理用!G93=1),IF(Q93&lt;&gt;0,"error",""),""))</f>
        <v/>
      </c>
      <c r="AY93" s="331" t="str">
        <f>IF(C93="","",IF(フラグ管理用!G93=2,IF(OR(O93&lt;&gt;0,P93&lt;&gt;0,R93&lt;&gt;0),"error",""),""))</f>
        <v/>
      </c>
      <c r="AZ93" s="331" t="str">
        <f t="shared" si="29"/>
        <v/>
      </c>
      <c r="BA93" s="331" t="str">
        <f t="shared" si="30"/>
        <v/>
      </c>
      <c r="BB93" s="331" t="str">
        <f t="shared" si="31"/>
        <v/>
      </c>
      <c r="BC93" s="331" t="str">
        <f>IF(C93="","",IF(フラグ管理用!Y93=2,IF(AND(フラグ管理用!C93=2,フラグ管理用!V93=1),"","error"),""))</f>
        <v/>
      </c>
      <c r="BD93" s="331" t="str">
        <f t="shared" si="32"/>
        <v/>
      </c>
      <c r="BE93" s="331" t="str">
        <f>IF(C93="","",IF(フラグ管理用!Z93=30,"error",IF(AND(フラグ管理用!AI93="事業始期_通常",フラグ管理用!Z93&lt;18),"error",IF(AND(フラグ管理用!AI93="事業始期_補助",フラグ管理用!Z93&lt;15),"error",""))))</f>
        <v/>
      </c>
      <c r="BF93" s="331" t="str">
        <f t="shared" si="33"/>
        <v/>
      </c>
      <c r="BG93" s="331" t="str">
        <f>IF(C93="","",IF(AND(フラグ管理用!AJ93="事業終期_通常",OR(フラグ管理用!AA93&lt;18,フラグ管理用!AA93&gt;29)),"error",IF(AND(フラグ管理用!AJ93="事業終期_R3基金・R4",フラグ管理用!AA93&lt;18),"error","")))</f>
        <v/>
      </c>
      <c r="BH93" s="331" t="str">
        <f>IF(C93="","",IF(VLOOKUP(Z93,―!$X$2:$Y$31,2,FALSE)&lt;=VLOOKUP(AA93,―!$X$2:$Y$31,2,FALSE),"","error"))</f>
        <v/>
      </c>
      <c r="BI93" s="331" t="str">
        <f t="shared" si="34"/>
        <v/>
      </c>
      <c r="BJ93" s="331" t="str">
        <f t="shared" si="35"/>
        <v/>
      </c>
      <c r="BK93" s="331" t="str">
        <f t="shared" si="36"/>
        <v/>
      </c>
      <c r="BL93" s="331" t="str">
        <f>IF(C93="","",IF(AND(フラグ管理用!AK93="予算区分_地単_通常",フラグ管理用!AF93&gt;4),"error",IF(AND(フラグ管理用!AK93="予算区分_地単_協力金等",フラグ管理用!AF93&gt;9),"error",IF(AND(フラグ管理用!AK93="予算区分_補助",フラグ管理用!AF93&lt;9),"error",""))))</f>
        <v/>
      </c>
      <c r="BM93" s="346" t="str">
        <f>フラグ管理用!AO93</f>
        <v/>
      </c>
    </row>
    <row r="94" spans="1:65">
      <c r="A94" s="21">
        <v>73</v>
      </c>
      <c r="B94" s="35"/>
      <c r="C94" s="44"/>
      <c r="D94" s="44"/>
      <c r="E94" s="55"/>
      <c r="F94" s="67" t="str">
        <f>IF(C94="補",VLOOKUP(E94,'事業名一覧 '!$A$3:$C$55,3,FALSE),"")</f>
        <v/>
      </c>
      <c r="G94" s="81"/>
      <c r="H94" s="81"/>
      <c r="I94" s="81"/>
      <c r="J94" s="81"/>
      <c r="K94" s="81"/>
      <c r="L94" s="55"/>
      <c r="M94" s="130" t="str">
        <f t="shared" si="19"/>
        <v/>
      </c>
      <c r="N94" s="130" t="str">
        <f t="shared" si="20"/>
        <v/>
      </c>
      <c r="O94" s="146"/>
      <c r="P94" s="146"/>
      <c r="Q94" s="146"/>
      <c r="R94" s="146"/>
      <c r="S94" s="146"/>
      <c r="T94" s="146"/>
      <c r="U94" s="55"/>
      <c r="V94" s="81"/>
      <c r="W94" s="81"/>
      <c r="X94" s="81"/>
      <c r="Y94" s="44"/>
      <c r="Z94" s="44"/>
      <c r="AA94" s="44"/>
      <c r="AB94" s="214"/>
      <c r="AC94" s="214"/>
      <c r="AD94" s="55"/>
      <c r="AE94" s="55"/>
      <c r="AF94" s="233"/>
      <c r="AG94" s="251"/>
      <c r="AH94" s="272"/>
      <c r="AI94" s="284"/>
      <c r="AJ94" s="296" t="str">
        <f t="shared" si="21"/>
        <v/>
      </c>
      <c r="AK94" s="304" t="str">
        <f>IF(C94="","",IF(AND(フラグ管理用!B94=2,O94&gt;0),"error",IF(AND(フラグ管理用!B94=1,SUM(P94:R94)&gt;0),"error","")))</f>
        <v/>
      </c>
      <c r="AL94" s="312" t="str">
        <f t="shared" si="22"/>
        <v/>
      </c>
      <c r="AM94" s="320" t="str">
        <f t="shared" si="23"/>
        <v/>
      </c>
      <c r="AN94" s="331" t="str">
        <f>IF(C94="","",IF(フラグ管理用!AP94=1,"",IF(AND(フラグ管理用!C94=1,フラグ管理用!G94=1),"",IF(AND(フラグ管理用!C94=2,フラグ管理用!D94=1,フラグ管理用!G94=1),"",IF(AND(フラグ管理用!C94=2,フラグ管理用!D94=2),"","error")))))</f>
        <v/>
      </c>
      <c r="AO94" s="335" t="str">
        <f t="shared" si="24"/>
        <v/>
      </c>
      <c r="AP94" s="335" t="str">
        <f t="shared" si="25"/>
        <v/>
      </c>
      <c r="AQ94" s="335" t="str">
        <f>IF(C94="","",IF(AND(フラグ管理用!B94=1,フラグ管理用!I94&gt;0),"",IF(AND(フラグ管理用!B94=2,フラグ管理用!I94&gt;14),"","error")))</f>
        <v/>
      </c>
      <c r="AR94" s="335" t="str">
        <f>IF(C94="","",IF(PRODUCT(フラグ管理用!H94:J94)=0,"error",""))</f>
        <v/>
      </c>
      <c r="AS94" s="335" t="str">
        <f t="shared" si="26"/>
        <v/>
      </c>
      <c r="AT94" s="335" t="str">
        <f>IF(C94="","",IF(AND(フラグ管理用!G94=1,フラグ管理用!K94=1),"",IF(AND(フラグ管理用!G94=2,フラグ管理用!K94&gt;1),"","error")))</f>
        <v/>
      </c>
      <c r="AU94" s="335" t="str">
        <f>IF(C94="","",IF(AND(フラグ管理用!K94=10,ISBLANK(L94)=FALSE),"",IF(AND(フラグ管理用!K94&lt;10,ISBLANK(L94)=TRUE),"","error")))</f>
        <v/>
      </c>
      <c r="AV94" s="331" t="str">
        <f t="shared" si="27"/>
        <v/>
      </c>
      <c r="AW94" s="331" t="str">
        <f t="shared" si="28"/>
        <v/>
      </c>
      <c r="AX94" s="331" t="str">
        <f>IF(C94="","",IF(AND(フラグ管理用!D94=2,フラグ管理用!G94=1),IF(Q94&lt;&gt;0,"error",""),""))</f>
        <v/>
      </c>
      <c r="AY94" s="331" t="str">
        <f>IF(C94="","",IF(フラグ管理用!G94=2,IF(OR(O94&lt;&gt;0,P94&lt;&gt;0,R94&lt;&gt;0),"error",""),""))</f>
        <v/>
      </c>
      <c r="AZ94" s="331" t="str">
        <f t="shared" si="29"/>
        <v/>
      </c>
      <c r="BA94" s="331" t="str">
        <f t="shared" si="30"/>
        <v/>
      </c>
      <c r="BB94" s="331" t="str">
        <f t="shared" si="31"/>
        <v/>
      </c>
      <c r="BC94" s="331" t="str">
        <f>IF(C94="","",IF(フラグ管理用!Y94=2,IF(AND(フラグ管理用!C94=2,フラグ管理用!V94=1),"","error"),""))</f>
        <v/>
      </c>
      <c r="BD94" s="331" t="str">
        <f t="shared" si="32"/>
        <v/>
      </c>
      <c r="BE94" s="331" t="str">
        <f>IF(C94="","",IF(フラグ管理用!Z94=30,"error",IF(AND(フラグ管理用!AI94="事業始期_通常",フラグ管理用!Z94&lt;18),"error",IF(AND(フラグ管理用!AI94="事業始期_補助",フラグ管理用!Z94&lt;15),"error",""))))</f>
        <v/>
      </c>
      <c r="BF94" s="331" t="str">
        <f t="shared" si="33"/>
        <v/>
      </c>
      <c r="BG94" s="331" t="str">
        <f>IF(C94="","",IF(AND(フラグ管理用!AJ94="事業終期_通常",OR(フラグ管理用!AA94&lt;18,フラグ管理用!AA94&gt;29)),"error",IF(AND(フラグ管理用!AJ94="事業終期_R3基金・R4",フラグ管理用!AA94&lt;18),"error","")))</f>
        <v/>
      </c>
      <c r="BH94" s="331" t="str">
        <f>IF(C94="","",IF(VLOOKUP(Z94,―!$X$2:$Y$31,2,FALSE)&lt;=VLOOKUP(AA94,―!$X$2:$Y$31,2,FALSE),"","error"))</f>
        <v/>
      </c>
      <c r="BI94" s="331" t="str">
        <f t="shared" si="34"/>
        <v/>
      </c>
      <c r="BJ94" s="331" t="str">
        <f t="shared" si="35"/>
        <v/>
      </c>
      <c r="BK94" s="331" t="str">
        <f t="shared" si="36"/>
        <v/>
      </c>
      <c r="BL94" s="331" t="str">
        <f>IF(C94="","",IF(AND(フラグ管理用!AK94="予算区分_地単_通常",フラグ管理用!AF94&gt;4),"error",IF(AND(フラグ管理用!AK94="予算区分_地単_協力金等",フラグ管理用!AF94&gt;9),"error",IF(AND(フラグ管理用!AK94="予算区分_補助",フラグ管理用!AF94&lt;9),"error",""))))</f>
        <v/>
      </c>
      <c r="BM94" s="346" t="str">
        <f>フラグ管理用!AO94</f>
        <v/>
      </c>
    </row>
    <row r="95" spans="1:65">
      <c r="A95" s="21">
        <v>74</v>
      </c>
      <c r="B95" s="35"/>
      <c r="C95" s="44"/>
      <c r="D95" s="44"/>
      <c r="E95" s="55"/>
      <c r="F95" s="67" t="str">
        <f>IF(C95="補",VLOOKUP(E95,'事業名一覧 '!$A$3:$C$55,3,FALSE),"")</f>
        <v/>
      </c>
      <c r="G95" s="81"/>
      <c r="H95" s="81"/>
      <c r="I95" s="81"/>
      <c r="J95" s="81"/>
      <c r="K95" s="81"/>
      <c r="L95" s="55"/>
      <c r="M95" s="130" t="str">
        <f t="shared" si="19"/>
        <v/>
      </c>
      <c r="N95" s="130" t="str">
        <f t="shared" si="20"/>
        <v/>
      </c>
      <c r="O95" s="146"/>
      <c r="P95" s="146"/>
      <c r="Q95" s="146"/>
      <c r="R95" s="146"/>
      <c r="S95" s="146"/>
      <c r="T95" s="146"/>
      <c r="U95" s="55"/>
      <c r="V95" s="81"/>
      <c r="W95" s="81"/>
      <c r="X95" s="81"/>
      <c r="Y95" s="44"/>
      <c r="Z95" s="44"/>
      <c r="AA95" s="44"/>
      <c r="AB95" s="214"/>
      <c r="AC95" s="214"/>
      <c r="AD95" s="55"/>
      <c r="AE95" s="55"/>
      <c r="AF95" s="233"/>
      <c r="AG95" s="251"/>
      <c r="AH95" s="272"/>
      <c r="AI95" s="284"/>
      <c r="AJ95" s="296" t="str">
        <f t="shared" si="21"/>
        <v/>
      </c>
      <c r="AK95" s="304" t="str">
        <f>IF(C95="","",IF(AND(フラグ管理用!B95=2,O95&gt;0),"error",IF(AND(フラグ管理用!B95=1,SUM(P95:R95)&gt;0),"error","")))</f>
        <v/>
      </c>
      <c r="AL95" s="312" t="str">
        <f t="shared" si="22"/>
        <v/>
      </c>
      <c r="AM95" s="320" t="str">
        <f t="shared" si="23"/>
        <v/>
      </c>
      <c r="AN95" s="331" t="str">
        <f>IF(C95="","",IF(フラグ管理用!AP95=1,"",IF(AND(フラグ管理用!C95=1,フラグ管理用!G95=1),"",IF(AND(フラグ管理用!C95=2,フラグ管理用!D95=1,フラグ管理用!G95=1),"",IF(AND(フラグ管理用!C95=2,フラグ管理用!D95=2),"","error")))))</f>
        <v/>
      </c>
      <c r="AO95" s="335" t="str">
        <f t="shared" si="24"/>
        <v/>
      </c>
      <c r="AP95" s="335" t="str">
        <f t="shared" si="25"/>
        <v/>
      </c>
      <c r="AQ95" s="335" t="str">
        <f>IF(C95="","",IF(AND(フラグ管理用!B95=1,フラグ管理用!I95&gt;0),"",IF(AND(フラグ管理用!B95=2,フラグ管理用!I95&gt;14),"","error")))</f>
        <v/>
      </c>
      <c r="AR95" s="335" t="str">
        <f>IF(C95="","",IF(PRODUCT(フラグ管理用!H95:J95)=0,"error",""))</f>
        <v/>
      </c>
      <c r="AS95" s="335" t="str">
        <f t="shared" si="26"/>
        <v/>
      </c>
      <c r="AT95" s="335" t="str">
        <f>IF(C95="","",IF(AND(フラグ管理用!G95=1,フラグ管理用!K95=1),"",IF(AND(フラグ管理用!G95=2,フラグ管理用!K95&gt;1),"","error")))</f>
        <v/>
      </c>
      <c r="AU95" s="335" t="str">
        <f>IF(C95="","",IF(AND(フラグ管理用!K95=10,ISBLANK(L95)=FALSE),"",IF(AND(フラグ管理用!K95&lt;10,ISBLANK(L95)=TRUE),"","error")))</f>
        <v/>
      </c>
      <c r="AV95" s="331" t="str">
        <f t="shared" si="27"/>
        <v/>
      </c>
      <c r="AW95" s="331" t="str">
        <f t="shared" si="28"/>
        <v/>
      </c>
      <c r="AX95" s="331" t="str">
        <f>IF(C95="","",IF(AND(フラグ管理用!D95=2,フラグ管理用!G95=1),IF(Q95&lt;&gt;0,"error",""),""))</f>
        <v/>
      </c>
      <c r="AY95" s="331" t="str">
        <f>IF(C95="","",IF(フラグ管理用!G95=2,IF(OR(O95&lt;&gt;0,P95&lt;&gt;0,R95&lt;&gt;0),"error",""),""))</f>
        <v/>
      </c>
      <c r="AZ95" s="331" t="str">
        <f t="shared" si="29"/>
        <v/>
      </c>
      <c r="BA95" s="331" t="str">
        <f t="shared" si="30"/>
        <v/>
      </c>
      <c r="BB95" s="331" t="str">
        <f t="shared" si="31"/>
        <v/>
      </c>
      <c r="BC95" s="331" t="str">
        <f>IF(C95="","",IF(フラグ管理用!Y95=2,IF(AND(フラグ管理用!C95=2,フラグ管理用!V95=1),"","error"),""))</f>
        <v/>
      </c>
      <c r="BD95" s="331" t="str">
        <f t="shared" si="32"/>
        <v/>
      </c>
      <c r="BE95" s="331" t="str">
        <f>IF(C95="","",IF(フラグ管理用!Z95=30,"error",IF(AND(フラグ管理用!AI95="事業始期_通常",フラグ管理用!Z95&lt;18),"error",IF(AND(フラグ管理用!AI95="事業始期_補助",フラグ管理用!Z95&lt;15),"error",""))))</f>
        <v/>
      </c>
      <c r="BF95" s="331" t="str">
        <f t="shared" si="33"/>
        <v/>
      </c>
      <c r="BG95" s="331" t="str">
        <f>IF(C95="","",IF(AND(フラグ管理用!AJ95="事業終期_通常",OR(フラグ管理用!AA95&lt;18,フラグ管理用!AA95&gt;29)),"error",IF(AND(フラグ管理用!AJ95="事業終期_R3基金・R4",フラグ管理用!AA95&lt;18),"error","")))</f>
        <v/>
      </c>
      <c r="BH95" s="331" t="str">
        <f>IF(C95="","",IF(VLOOKUP(Z95,―!$X$2:$Y$31,2,FALSE)&lt;=VLOOKUP(AA95,―!$X$2:$Y$31,2,FALSE),"","error"))</f>
        <v/>
      </c>
      <c r="BI95" s="331" t="str">
        <f t="shared" si="34"/>
        <v/>
      </c>
      <c r="BJ95" s="331" t="str">
        <f t="shared" si="35"/>
        <v/>
      </c>
      <c r="BK95" s="331" t="str">
        <f t="shared" si="36"/>
        <v/>
      </c>
      <c r="BL95" s="331" t="str">
        <f>IF(C95="","",IF(AND(フラグ管理用!AK95="予算区分_地単_通常",フラグ管理用!AF95&gt;4),"error",IF(AND(フラグ管理用!AK95="予算区分_地単_協力金等",フラグ管理用!AF95&gt;9),"error",IF(AND(フラグ管理用!AK95="予算区分_補助",フラグ管理用!AF95&lt;9),"error",""))))</f>
        <v/>
      </c>
      <c r="BM95" s="346" t="str">
        <f>フラグ管理用!AO95</f>
        <v/>
      </c>
    </row>
    <row r="96" spans="1:65">
      <c r="A96" s="21">
        <v>75</v>
      </c>
      <c r="B96" s="35"/>
      <c r="C96" s="44"/>
      <c r="D96" s="44"/>
      <c r="E96" s="55"/>
      <c r="F96" s="67" t="str">
        <f>IF(C96="補",VLOOKUP(E96,'事業名一覧 '!$A$3:$C$55,3,FALSE),"")</f>
        <v/>
      </c>
      <c r="G96" s="81"/>
      <c r="H96" s="81"/>
      <c r="I96" s="81"/>
      <c r="J96" s="81"/>
      <c r="K96" s="81"/>
      <c r="L96" s="55"/>
      <c r="M96" s="130" t="str">
        <f t="shared" si="19"/>
        <v/>
      </c>
      <c r="N96" s="130" t="str">
        <f t="shared" si="20"/>
        <v/>
      </c>
      <c r="O96" s="146"/>
      <c r="P96" s="146"/>
      <c r="Q96" s="146"/>
      <c r="R96" s="146"/>
      <c r="S96" s="146"/>
      <c r="T96" s="146"/>
      <c r="U96" s="55"/>
      <c r="V96" s="81"/>
      <c r="W96" s="81"/>
      <c r="X96" s="81"/>
      <c r="Y96" s="44"/>
      <c r="Z96" s="44"/>
      <c r="AA96" s="44"/>
      <c r="AB96" s="214"/>
      <c r="AC96" s="214"/>
      <c r="AD96" s="55"/>
      <c r="AE96" s="55"/>
      <c r="AF96" s="233"/>
      <c r="AG96" s="251"/>
      <c r="AH96" s="272"/>
      <c r="AI96" s="284"/>
      <c r="AJ96" s="296" t="str">
        <f t="shared" si="21"/>
        <v/>
      </c>
      <c r="AK96" s="304" t="str">
        <f>IF(C96="","",IF(AND(フラグ管理用!B96=2,O96&gt;0),"error",IF(AND(フラグ管理用!B96=1,SUM(P96:R96)&gt;0),"error","")))</f>
        <v/>
      </c>
      <c r="AL96" s="312" t="str">
        <f t="shared" si="22"/>
        <v/>
      </c>
      <c r="AM96" s="320" t="str">
        <f t="shared" si="23"/>
        <v/>
      </c>
      <c r="AN96" s="331" t="str">
        <f>IF(C96="","",IF(フラグ管理用!AP96=1,"",IF(AND(フラグ管理用!C96=1,フラグ管理用!G96=1),"",IF(AND(フラグ管理用!C96=2,フラグ管理用!D96=1,フラグ管理用!G96=1),"",IF(AND(フラグ管理用!C96=2,フラグ管理用!D96=2),"","error")))))</f>
        <v/>
      </c>
      <c r="AO96" s="335" t="str">
        <f t="shared" si="24"/>
        <v/>
      </c>
      <c r="AP96" s="335" t="str">
        <f t="shared" si="25"/>
        <v/>
      </c>
      <c r="AQ96" s="335" t="str">
        <f>IF(C96="","",IF(AND(フラグ管理用!B96=1,フラグ管理用!I96&gt;0),"",IF(AND(フラグ管理用!B96=2,フラグ管理用!I96&gt;14),"","error")))</f>
        <v/>
      </c>
      <c r="AR96" s="335" t="str">
        <f>IF(C96="","",IF(PRODUCT(フラグ管理用!H96:J96)=0,"error",""))</f>
        <v/>
      </c>
      <c r="AS96" s="335" t="str">
        <f t="shared" si="26"/>
        <v/>
      </c>
      <c r="AT96" s="335" t="str">
        <f>IF(C96="","",IF(AND(フラグ管理用!G96=1,フラグ管理用!K96=1),"",IF(AND(フラグ管理用!G96=2,フラグ管理用!K96&gt;1),"","error")))</f>
        <v/>
      </c>
      <c r="AU96" s="335" t="str">
        <f>IF(C96="","",IF(AND(フラグ管理用!K96=10,ISBLANK(L96)=FALSE),"",IF(AND(フラグ管理用!K96&lt;10,ISBLANK(L96)=TRUE),"","error")))</f>
        <v/>
      </c>
      <c r="AV96" s="331" t="str">
        <f t="shared" si="27"/>
        <v/>
      </c>
      <c r="AW96" s="331" t="str">
        <f t="shared" si="28"/>
        <v/>
      </c>
      <c r="AX96" s="331" t="str">
        <f>IF(C96="","",IF(AND(フラグ管理用!D96=2,フラグ管理用!G96=1),IF(Q96&lt;&gt;0,"error",""),""))</f>
        <v/>
      </c>
      <c r="AY96" s="331" t="str">
        <f>IF(C96="","",IF(フラグ管理用!G96=2,IF(OR(O96&lt;&gt;0,P96&lt;&gt;0,R96&lt;&gt;0),"error",""),""))</f>
        <v/>
      </c>
      <c r="AZ96" s="331" t="str">
        <f t="shared" si="29"/>
        <v/>
      </c>
      <c r="BA96" s="331" t="str">
        <f t="shared" si="30"/>
        <v/>
      </c>
      <c r="BB96" s="331" t="str">
        <f t="shared" si="31"/>
        <v/>
      </c>
      <c r="BC96" s="331" t="str">
        <f>IF(C96="","",IF(フラグ管理用!Y96=2,IF(AND(フラグ管理用!C96=2,フラグ管理用!V96=1),"","error"),""))</f>
        <v/>
      </c>
      <c r="BD96" s="331" t="str">
        <f t="shared" si="32"/>
        <v/>
      </c>
      <c r="BE96" s="331" t="str">
        <f>IF(C96="","",IF(フラグ管理用!Z96=30,"error",IF(AND(フラグ管理用!AI96="事業始期_通常",フラグ管理用!Z96&lt;18),"error",IF(AND(フラグ管理用!AI96="事業始期_補助",フラグ管理用!Z96&lt;15),"error",""))))</f>
        <v/>
      </c>
      <c r="BF96" s="331" t="str">
        <f t="shared" si="33"/>
        <v/>
      </c>
      <c r="BG96" s="331" t="str">
        <f>IF(C96="","",IF(AND(フラグ管理用!AJ96="事業終期_通常",OR(フラグ管理用!AA96&lt;18,フラグ管理用!AA96&gt;29)),"error",IF(AND(フラグ管理用!AJ96="事業終期_R3基金・R4",フラグ管理用!AA96&lt;18),"error","")))</f>
        <v/>
      </c>
      <c r="BH96" s="331" t="str">
        <f>IF(C96="","",IF(VLOOKUP(Z96,―!$X$2:$Y$31,2,FALSE)&lt;=VLOOKUP(AA96,―!$X$2:$Y$31,2,FALSE),"","error"))</f>
        <v/>
      </c>
      <c r="BI96" s="331" t="str">
        <f t="shared" si="34"/>
        <v/>
      </c>
      <c r="BJ96" s="331" t="str">
        <f t="shared" si="35"/>
        <v/>
      </c>
      <c r="BK96" s="331" t="str">
        <f t="shared" si="36"/>
        <v/>
      </c>
      <c r="BL96" s="331" t="str">
        <f>IF(C96="","",IF(AND(フラグ管理用!AK96="予算区分_地単_通常",フラグ管理用!AF96&gt;4),"error",IF(AND(フラグ管理用!AK96="予算区分_地単_協力金等",フラグ管理用!AF96&gt;9),"error",IF(AND(フラグ管理用!AK96="予算区分_補助",フラグ管理用!AF96&lt;9),"error",""))))</f>
        <v/>
      </c>
      <c r="BM96" s="346" t="str">
        <f>フラグ管理用!AO96</f>
        <v/>
      </c>
    </row>
    <row r="97" spans="1:65">
      <c r="A97" s="21">
        <v>76</v>
      </c>
      <c r="B97" s="35"/>
      <c r="C97" s="44"/>
      <c r="D97" s="44"/>
      <c r="E97" s="55"/>
      <c r="F97" s="67" t="str">
        <f>IF(C97="補",VLOOKUP(E97,'事業名一覧 '!$A$3:$C$55,3,FALSE),"")</f>
        <v/>
      </c>
      <c r="G97" s="81"/>
      <c r="H97" s="81"/>
      <c r="I97" s="81"/>
      <c r="J97" s="81"/>
      <c r="K97" s="81"/>
      <c r="L97" s="55"/>
      <c r="M97" s="130" t="str">
        <f t="shared" si="19"/>
        <v/>
      </c>
      <c r="N97" s="130" t="str">
        <f t="shared" si="20"/>
        <v/>
      </c>
      <c r="O97" s="146"/>
      <c r="P97" s="146"/>
      <c r="Q97" s="146"/>
      <c r="R97" s="146"/>
      <c r="S97" s="146"/>
      <c r="T97" s="146"/>
      <c r="U97" s="55"/>
      <c r="V97" s="81"/>
      <c r="W97" s="81"/>
      <c r="X97" s="81"/>
      <c r="Y97" s="44"/>
      <c r="Z97" s="44"/>
      <c r="AA97" s="44"/>
      <c r="AB97" s="214"/>
      <c r="AC97" s="214"/>
      <c r="AD97" s="55"/>
      <c r="AE97" s="55"/>
      <c r="AF97" s="233"/>
      <c r="AG97" s="251"/>
      <c r="AH97" s="272"/>
      <c r="AI97" s="284"/>
      <c r="AJ97" s="296" t="str">
        <f t="shared" si="21"/>
        <v/>
      </c>
      <c r="AK97" s="304" t="str">
        <f>IF(C97="","",IF(AND(フラグ管理用!B97=2,O97&gt;0),"error",IF(AND(フラグ管理用!B97=1,SUM(P97:R97)&gt;0),"error","")))</f>
        <v/>
      </c>
      <c r="AL97" s="312" t="str">
        <f t="shared" si="22"/>
        <v/>
      </c>
      <c r="AM97" s="320" t="str">
        <f t="shared" si="23"/>
        <v/>
      </c>
      <c r="AN97" s="331" t="str">
        <f>IF(C97="","",IF(フラグ管理用!AP97=1,"",IF(AND(フラグ管理用!C97=1,フラグ管理用!G97=1),"",IF(AND(フラグ管理用!C97=2,フラグ管理用!D97=1,フラグ管理用!G97=1),"",IF(AND(フラグ管理用!C97=2,フラグ管理用!D97=2),"","error")))))</f>
        <v/>
      </c>
      <c r="AO97" s="335" t="str">
        <f t="shared" si="24"/>
        <v/>
      </c>
      <c r="AP97" s="335" t="str">
        <f t="shared" si="25"/>
        <v/>
      </c>
      <c r="AQ97" s="335" t="str">
        <f>IF(C97="","",IF(AND(フラグ管理用!B97=1,フラグ管理用!I97&gt;0),"",IF(AND(フラグ管理用!B97=2,フラグ管理用!I97&gt;14),"","error")))</f>
        <v/>
      </c>
      <c r="AR97" s="335" t="str">
        <f>IF(C97="","",IF(PRODUCT(フラグ管理用!H97:J97)=0,"error",""))</f>
        <v/>
      </c>
      <c r="AS97" s="335" t="str">
        <f t="shared" si="26"/>
        <v/>
      </c>
      <c r="AT97" s="335" t="str">
        <f>IF(C97="","",IF(AND(フラグ管理用!G97=1,フラグ管理用!K97=1),"",IF(AND(フラグ管理用!G97=2,フラグ管理用!K97&gt;1),"","error")))</f>
        <v/>
      </c>
      <c r="AU97" s="335" t="str">
        <f>IF(C97="","",IF(AND(フラグ管理用!K97=10,ISBLANK(L97)=FALSE),"",IF(AND(フラグ管理用!K97&lt;10,ISBLANK(L97)=TRUE),"","error")))</f>
        <v/>
      </c>
      <c r="AV97" s="331" t="str">
        <f t="shared" si="27"/>
        <v/>
      </c>
      <c r="AW97" s="331" t="str">
        <f t="shared" si="28"/>
        <v/>
      </c>
      <c r="AX97" s="331" t="str">
        <f>IF(C97="","",IF(AND(フラグ管理用!D97=2,フラグ管理用!G97=1),IF(Q97&lt;&gt;0,"error",""),""))</f>
        <v/>
      </c>
      <c r="AY97" s="331" t="str">
        <f>IF(C97="","",IF(フラグ管理用!G97=2,IF(OR(O97&lt;&gt;0,P97&lt;&gt;0,R97&lt;&gt;0),"error",""),""))</f>
        <v/>
      </c>
      <c r="AZ97" s="331" t="str">
        <f t="shared" si="29"/>
        <v/>
      </c>
      <c r="BA97" s="331" t="str">
        <f t="shared" si="30"/>
        <v/>
      </c>
      <c r="BB97" s="331" t="str">
        <f t="shared" si="31"/>
        <v/>
      </c>
      <c r="BC97" s="331" t="str">
        <f>IF(C97="","",IF(フラグ管理用!Y97=2,IF(AND(フラグ管理用!C97=2,フラグ管理用!V97=1),"","error"),""))</f>
        <v/>
      </c>
      <c r="BD97" s="331" t="str">
        <f t="shared" si="32"/>
        <v/>
      </c>
      <c r="BE97" s="331" t="str">
        <f>IF(C97="","",IF(フラグ管理用!Z97=30,"error",IF(AND(フラグ管理用!AI97="事業始期_通常",フラグ管理用!Z97&lt;18),"error",IF(AND(フラグ管理用!AI97="事業始期_補助",フラグ管理用!Z97&lt;15),"error",""))))</f>
        <v/>
      </c>
      <c r="BF97" s="331" t="str">
        <f t="shared" si="33"/>
        <v/>
      </c>
      <c r="BG97" s="331" t="str">
        <f>IF(C97="","",IF(AND(フラグ管理用!AJ97="事業終期_通常",OR(フラグ管理用!AA97&lt;18,フラグ管理用!AA97&gt;29)),"error",IF(AND(フラグ管理用!AJ97="事業終期_R3基金・R4",フラグ管理用!AA97&lt;18),"error","")))</f>
        <v/>
      </c>
      <c r="BH97" s="331" t="str">
        <f>IF(C97="","",IF(VLOOKUP(Z97,―!$X$2:$Y$31,2,FALSE)&lt;=VLOOKUP(AA97,―!$X$2:$Y$31,2,FALSE),"","error"))</f>
        <v/>
      </c>
      <c r="BI97" s="331" t="str">
        <f t="shared" si="34"/>
        <v/>
      </c>
      <c r="BJ97" s="331" t="str">
        <f t="shared" si="35"/>
        <v/>
      </c>
      <c r="BK97" s="331" t="str">
        <f t="shared" si="36"/>
        <v/>
      </c>
      <c r="BL97" s="331" t="str">
        <f>IF(C97="","",IF(AND(フラグ管理用!AK97="予算区分_地単_通常",フラグ管理用!AF97&gt;4),"error",IF(AND(フラグ管理用!AK97="予算区分_地単_協力金等",フラグ管理用!AF97&gt;9),"error",IF(AND(フラグ管理用!AK97="予算区分_補助",フラグ管理用!AF97&lt;9),"error",""))))</f>
        <v/>
      </c>
      <c r="BM97" s="346" t="str">
        <f>フラグ管理用!AO97</f>
        <v/>
      </c>
    </row>
    <row r="98" spans="1:65">
      <c r="A98" s="21">
        <v>77</v>
      </c>
      <c r="B98" s="35"/>
      <c r="C98" s="44"/>
      <c r="D98" s="44"/>
      <c r="E98" s="55"/>
      <c r="F98" s="67" t="str">
        <f>IF(C98="補",VLOOKUP(E98,'事業名一覧 '!$A$3:$C$55,3,FALSE),"")</f>
        <v/>
      </c>
      <c r="G98" s="81"/>
      <c r="H98" s="81"/>
      <c r="I98" s="81"/>
      <c r="J98" s="81"/>
      <c r="K98" s="81"/>
      <c r="L98" s="55"/>
      <c r="M98" s="130" t="str">
        <f t="shared" si="19"/>
        <v/>
      </c>
      <c r="N98" s="130" t="str">
        <f t="shared" si="20"/>
        <v/>
      </c>
      <c r="O98" s="146"/>
      <c r="P98" s="146"/>
      <c r="Q98" s="146"/>
      <c r="R98" s="146"/>
      <c r="S98" s="146"/>
      <c r="T98" s="146"/>
      <c r="U98" s="55"/>
      <c r="V98" s="81"/>
      <c r="W98" s="81"/>
      <c r="X98" s="81"/>
      <c r="Y98" s="44"/>
      <c r="Z98" s="44"/>
      <c r="AA98" s="44"/>
      <c r="AB98" s="214"/>
      <c r="AC98" s="214"/>
      <c r="AD98" s="55"/>
      <c r="AE98" s="55"/>
      <c r="AF98" s="233"/>
      <c r="AG98" s="251"/>
      <c r="AH98" s="272"/>
      <c r="AI98" s="284"/>
      <c r="AJ98" s="296" t="str">
        <f t="shared" si="21"/>
        <v/>
      </c>
      <c r="AK98" s="304" t="str">
        <f>IF(C98="","",IF(AND(フラグ管理用!B98=2,O98&gt;0),"error",IF(AND(フラグ管理用!B98=1,SUM(P98:R98)&gt;0),"error","")))</f>
        <v/>
      </c>
      <c r="AL98" s="312" t="str">
        <f t="shared" si="22"/>
        <v/>
      </c>
      <c r="AM98" s="320" t="str">
        <f t="shared" si="23"/>
        <v/>
      </c>
      <c r="AN98" s="331" t="str">
        <f>IF(C98="","",IF(フラグ管理用!AP98=1,"",IF(AND(フラグ管理用!C98=1,フラグ管理用!G98=1),"",IF(AND(フラグ管理用!C98=2,フラグ管理用!D98=1,フラグ管理用!G98=1),"",IF(AND(フラグ管理用!C98=2,フラグ管理用!D98=2),"","error")))))</f>
        <v/>
      </c>
      <c r="AO98" s="335" t="str">
        <f t="shared" si="24"/>
        <v/>
      </c>
      <c r="AP98" s="335" t="str">
        <f t="shared" si="25"/>
        <v/>
      </c>
      <c r="AQ98" s="335" t="str">
        <f>IF(C98="","",IF(AND(フラグ管理用!B98=1,フラグ管理用!I98&gt;0),"",IF(AND(フラグ管理用!B98=2,フラグ管理用!I98&gt;14),"","error")))</f>
        <v/>
      </c>
      <c r="AR98" s="335" t="str">
        <f>IF(C98="","",IF(PRODUCT(フラグ管理用!H98:J98)=0,"error",""))</f>
        <v/>
      </c>
      <c r="AS98" s="335" t="str">
        <f t="shared" si="26"/>
        <v/>
      </c>
      <c r="AT98" s="335" t="str">
        <f>IF(C98="","",IF(AND(フラグ管理用!G98=1,フラグ管理用!K98=1),"",IF(AND(フラグ管理用!G98=2,フラグ管理用!K98&gt;1),"","error")))</f>
        <v/>
      </c>
      <c r="AU98" s="335" t="str">
        <f>IF(C98="","",IF(AND(フラグ管理用!K98=10,ISBLANK(L98)=FALSE),"",IF(AND(フラグ管理用!K98&lt;10,ISBLANK(L98)=TRUE),"","error")))</f>
        <v/>
      </c>
      <c r="AV98" s="331" t="str">
        <f t="shared" si="27"/>
        <v/>
      </c>
      <c r="AW98" s="331" t="str">
        <f t="shared" si="28"/>
        <v/>
      </c>
      <c r="AX98" s="331" t="str">
        <f>IF(C98="","",IF(AND(フラグ管理用!D98=2,フラグ管理用!G98=1),IF(Q98&lt;&gt;0,"error",""),""))</f>
        <v/>
      </c>
      <c r="AY98" s="331" t="str">
        <f>IF(C98="","",IF(フラグ管理用!G98=2,IF(OR(O98&lt;&gt;0,P98&lt;&gt;0,R98&lt;&gt;0),"error",""),""))</f>
        <v/>
      </c>
      <c r="AZ98" s="331" t="str">
        <f t="shared" si="29"/>
        <v/>
      </c>
      <c r="BA98" s="331" t="str">
        <f t="shared" si="30"/>
        <v/>
      </c>
      <c r="BB98" s="331" t="str">
        <f t="shared" si="31"/>
        <v/>
      </c>
      <c r="BC98" s="331" t="str">
        <f>IF(C98="","",IF(フラグ管理用!Y98=2,IF(AND(フラグ管理用!C98=2,フラグ管理用!V98=1),"","error"),""))</f>
        <v/>
      </c>
      <c r="BD98" s="331" t="str">
        <f t="shared" si="32"/>
        <v/>
      </c>
      <c r="BE98" s="331" t="str">
        <f>IF(C98="","",IF(フラグ管理用!Z98=30,"error",IF(AND(フラグ管理用!AI98="事業始期_通常",フラグ管理用!Z98&lt;18),"error",IF(AND(フラグ管理用!AI98="事業始期_補助",フラグ管理用!Z98&lt;15),"error",""))))</f>
        <v/>
      </c>
      <c r="BF98" s="331" t="str">
        <f t="shared" si="33"/>
        <v/>
      </c>
      <c r="BG98" s="331" t="str">
        <f>IF(C98="","",IF(AND(フラグ管理用!AJ98="事業終期_通常",OR(フラグ管理用!AA98&lt;18,フラグ管理用!AA98&gt;29)),"error",IF(AND(フラグ管理用!AJ98="事業終期_R3基金・R4",フラグ管理用!AA98&lt;18),"error","")))</f>
        <v/>
      </c>
      <c r="BH98" s="331" t="str">
        <f>IF(C98="","",IF(VLOOKUP(Z98,―!$X$2:$Y$31,2,FALSE)&lt;=VLOOKUP(AA98,―!$X$2:$Y$31,2,FALSE),"","error"))</f>
        <v/>
      </c>
      <c r="BI98" s="331" t="str">
        <f t="shared" si="34"/>
        <v/>
      </c>
      <c r="BJ98" s="331" t="str">
        <f t="shared" si="35"/>
        <v/>
      </c>
      <c r="BK98" s="331" t="str">
        <f t="shared" si="36"/>
        <v/>
      </c>
      <c r="BL98" s="331" t="str">
        <f>IF(C98="","",IF(AND(フラグ管理用!AK98="予算区分_地単_通常",フラグ管理用!AF98&gt;4),"error",IF(AND(フラグ管理用!AK98="予算区分_地単_協力金等",フラグ管理用!AF98&gt;9),"error",IF(AND(フラグ管理用!AK98="予算区分_補助",フラグ管理用!AF98&lt;9),"error",""))))</f>
        <v/>
      </c>
      <c r="BM98" s="346" t="str">
        <f>フラグ管理用!AO98</f>
        <v/>
      </c>
    </row>
    <row r="99" spans="1:65">
      <c r="A99" s="21">
        <v>78</v>
      </c>
      <c r="B99" s="35"/>
      <c r="C99" s="44"/>
      <c r="D99" s="44"/>
      <c r="E99" s="55"/>
      <c r="F99" s="67" t="str">
        <f>IF(C99="補",VLOOKUP(E99,'事業名一覧 '!$A$3:$C$55,3,FALSE),"")</f>
        <v/>
      </c>
      <c r="G99" s="81"/>
      <c r="H99" s="81"/>
      <c r="I99" s="81"/>
      <c r="J99" s="81"/>
      <c r="K99" s="81"/>
      <c r="L99" s="55"/>
      <c r="M99" s="130" t="str">
        <f t="shared" si="19"/>
        <v/>
      </c>
      <c r="N99" s="130" t="str">
        <f t="shared" si="20"/>
        <v/>
      </c>
      <c r="O99" s="146"/>
      <c r="P99" s="146"/>
      <c r="Q99" s="146"/>
      <c r="R99" s="146"/>
      <c r="S99" s="146"/>
      <c r="T99" s="146"/>
      <c r="U99" s="55"/>
      <c r="V99" s="81"/>
      <c r="W99" s="81"/>
      <c r="X99" s="81"/>
      <c r="Y99" s="44"/>
      <c r="Z99" s="44"/>
      <c r="AA99" s="44"/>
      <c r="AB99" s="214"/>
      <c r="AC99" s="214"/>
      <c r="AD99" s="55"/>
      <c r="AE99" s="55"/>
      <c r="AF99" s="233"/>
      <c r="AG99" s="251"/>
      <c r="AH99" s="272"/>
      <c r="AI99" s="284"/>
      <c r="AJ99" s="296" t="str">
        <f t="shared" si="21"/>
        <v/>
      </c>
      <c r="AK99" s="304" t="str">
        <f>IF(C99="","",IF(AND(フラグ管理用!B99=2,O99&gt;0),"error",IF(AND(フラグ管理用!B99=1,SUM(P99:R99)&gt;0),"error","")))</f>
        <v/>
      </c>
      <c r="AL99" s="312" t="str">
        <f t="shared" si="22"/>
        <v/>
      </c>
      <c r="AM99" s="320" t="str">
        <f t="shared" si="23"/>
        <v/>
      </c>
      <c r="AN99" s="331" t="str">
        <f>IF(C99="","",IF(フラグ管理用!AP99=1,"",IF(AND(フラグ管理用!C99=1,フラグ管理用!G99=1),"",IF(AND(フラグ管理用!C99=2,フラグ管理用!D99=1,フラグ管理用!G99=1),"",IF(AND(フラグ管理用!C99=2,フラグ管理用!D99=2),"","error")))))</f>
        <v/>
      </c>
      <c r="AO99" s="335" t="str">
        <f t="shared" si="24"/>
        <v/>
      </c>
      <c r="AP99" s="335" t="str">
        <f t="shared" si="25"/>
        <v/>
      </c>
      <c r="AQ99" s="335" t="str">
        <f>IF(C99="","",IF(AND(フラグ管理用!B99=1,フラグ管理用!I99&gt;0),"",IF(AND(フラグ管理用!B99=2,フラグ管理用!I99&gt;14),"","error")))</f>
        <v/>
      </c>
      <c r="AR99" s="335" t="str">
        <f>IF(C99="","",IF(PRODUCT(フラグ管理用!H99:J99)=0,"error",""))</f>
        <v/>
      </c>
      <c r="AS99" s="335" t="str">
        <f t="shared" si="26"/>
        <v/>
      </c>
      <c r="AT99" s="335" t="str">
        <f>IF(C99="","",IF(AND(フラグ管理用!G99=1,フラグ管理用!K99=1),"",IF(AND(フラグ管理用!G99=2,フラグ管理用!K99&gt;1),"","error")))</f>
        <v/>
      </c>
      <c r="AU99" s="335" t="str">
        <f>IF(C99="","",IF(AND(フラグ管理用!K99=10,ISBLANK(L99)=FALSE),"",IF(AND(フラグ管理用!K99&lt;10,ISBLANK(L99)=TRUE),"","error")))</f>
        <v/>
      </c>
      <c r="AV99" s="331" t="str">
        <f t="shared" si="27"/>
        <v/>
      </c>
      <c r="AW99" s="331" t="str">
        <f t="shared" si="28"/>
        <v/>
      </c>
      <c r="AX99" s="331" t="str">
        <f>IF(C99="","",IF(AND(フラグ管理用!D99=2,フラグ管理用!G99=1),IF(Q99&lt;&gt;0,"error",""),""))</f>
        <v/>
      </c>
      <c r="AY99" s="331" t="str">
        <f>IF(C99="","",IF(フラグ管理用!G99=2,IF(OR(O99&lt;&gt;0,P99&lt;&gt;0,R99&lt;&gt;0),"error",""),""))</f>
        <v/>
      </c>
      <c r="AZ99" s="331" t="str">
        <f t="shared" si="29"/>
        <v/>
      </c>
      <c r="BA99" s="331" t="str">
        <f t="shared" si="30"/>
        <v/>
      </c>
      <c r="BB99" s="331" t="str">
        <f t="shared" si="31"/>
        <v/>
      </c>
      <c r="BC99" s="331" t="str">
        <f>IF(C99="","",IF(フラグ管理用!Y99=2,IF(AND(フラグ管理用!C99=2,フラグ管理用!V99=1),"","error"),""))</f>
        <v/>
      </c>
      <c r="BD99" s="331" t="str">
        <f t="shared" si="32"/>
        <v/>
      </c>
      <c r="BE99" s="331" t="str">
        <f>IF(C99="","",IF(フラグ管理用!Z99=30,"error",IF(AND(フラグ管理用!AI99="事業始期_通常",フラグ管理用!Z99&lt;18),"error",IF(AND(フラグ管理用!AI99="事業始期_補助",フラグ管理用!Z99&lt;15),"error",""))))</f>
        <v/>
      </c>
      <c r="BF99" s="331" t="str">
        <f t="shared" si="33"/>
        <v/>
      </c>
      <c r="BG99" s="331" t="str">
        <f>IF(C99="","",IF(AND(フラグ管理用!AJ99="事業終期_通常",OR(フラグ管理用!AA99&lt;18,フラグ管理用!AA99&gt;29)),"error",IF(AND(フラグ管理用!AJ99="事業終期_R3基金・R4",フラグ管理用!AA99&lt;18),"error","")))</f>
        <v/>
      </c>
      <c r="BH99" s="331" t="str">
        <f>IF(C99="","",IF(VLOOKUP(Z99,―!$X$2:$Y$31,2,FALSE)&lt;=VLOOKUP(AA99,―!$X$2:$Y$31,2,FALSE),"","error"))</f>
        <v/>
      </c>
      <c r="BI99" s="331" t="str">
        <f t="shared" si="34"/>
        <v/>
      </c>
      <c r="BJ99" s="331" t="str">
        <f t="shared" si="35"/>
        <v/>
      </c>
      <c r="BK99" s="331" t="str">
        <f t="shared" si="36"/>
        <v/>
      </c>
      <c r="BL99" s="331" t="str">
        <f>IF(C99="","",IF(AND(フラグ管理用!AK99="予算区分_地単_通常",フラグ管理用!AF99&gt;4),"error",IF(AND(フラグ管理用!AK99="予算区分_地単_協力金等",フラグ管理用!AF99&gt;9),"error",IF(AND(フラグ管理用!AK99="予算区分_補助",フラグ管理用!AF99&lt;9),"error",""))))</f>
        <v/>
      </c>
      <c r="BM99" s="346" t="str">
        <f>フラグ管理用!AO99</f>
        <v/>
      </c>
    </row>
    <row r="100" spans="1:65">
      <c r="A100" s="21">
        <v>79</v>
      </c>
      <c r="B100" s="35"/>
      <c r="C100" s="44"/>
      <c r="D100" s="44"/>
      <c r="E100" s="55"/>
      <c r="F100" s="67" t="str">
        <f>IF(C100="補",VLOOKUP(E100,'事業名一覧 '!$A$3:$C$55,3,FALSE),"")</f>
        <v/>
      </c>
      <c r="G100" s="81"/>
      <c r="H100" s="81"/>
      <c r="I100" s="81"/>
      <c r="J100" s="81"/>
      <c r="K100" s="81"/>
      <c r="L100" s="55"/>
      <c r="M100" s="130" t="str">
        <f t="shared" si="19"/>
        <v/>
      </c>
      <c r="N100" s="130" t="str">
        <f t="shared" si="20"/>
        <v/>
      </c>
      <c r="O100" s="146"/>
      <c r="P100" s="146"/>
      <c r="Q100" s="146"/>
      <c r="R100" s="146"/>
      <c r="S100" s="146"/>
      <c r="T100" s="146"/>
      <c r="U100" s="55"/>
      <c r="V100" s="81"/>
      <c r="W100" s="81"/>
      <c r="X100" s="81"/>
      <c r="Y100" s="44"/>
      <c r="Z100" s="44"/>
      <c r="AA100" s="44"/>
      <c r="AB100" s="214"/>
      <c r="AC100" s="214"/>
      <c r="AD100" s="55"/>
      <c r="AE100" s="55"/>
      <c r="AF100" s="233"/>
      <c r="AG100" s="251"/>
      <c r="AH100" s="272"/>
      <c r="AI100" s="284"/>
      <c r="AJ100" s="296" t="str">
        <f t="shared" si="21"/>
        <v/>
      </c>
      <c r="AK100" s="304" t="str">
        <f>IF(C100="","",IF(AND(フラグ管理用!B100=2,O100&gt;0),"error",IF(AND(フラグ管理用!B100=1,SUM(P100:R100)&gt;0),"error","")))</f>
        <v/>
      </c>
      <c r="AL100" s="312" t="str">
        <f t="shared" si="22"/>
        <v/>
      </c>
      <c r="AM100" s="320" t="str">
        <f t="shared" si="23"/>
        <v/>
      </c>
      <c r="AN100" s="331" t="str">
        <f>IF(C100="","",IF(フラグ管理用!AP100=1,"",IF(AND(フラグ管理用!C100=1,フラグ管理用!G100=1),"",IF(AND(フラグ管理用!C100=2,フラグ管理用!D100=1,フラグ管理用!G100=1),"",IF(AND(フラグ管理用!C100=2,フラグ管理用!D100=2),"","error")))))</f>
        <v/>
      </c>
      <c r="AO100" s="335" t="str">
        <f t="shared" si="24"/>
        <v/>
      </c>
      <c r="AP100" s="335" t="str">
        <f t="shared" si="25"/>
        <v/>
      </c>
      <c r="AQ100" s="335" t="str">
        <f>IF(C100="","",IF(AND(フラグ管理用!B100=1,フラグ管理用!I100&gt;0),"",IF(AND(フラグ管理用!B100=2,フラグ管理用!I100&gt;14),"","error")))</f>
        <v/>
      </c>
      <c r="AR100" s="335" t="str">
        <f>IF(C100="","",IF(PRODUCT(フラグ管理用!H100:J100)=0,"error",""))</f>
        <v/>
      </c>
      <c r="AS100" s="335" t="str">
        <f t="shared" si="26"/>
        <v/>
      </c>
      <c r="AT100" s="335" t="str">
        <f>IF(C100="","",IF(AND(フラグ管理用!G100=1,フラグ管理用!K100=1),"",IF(AND(フラグ管理用!G100=2,フラグ管理用!K100&gt;1),"","error")))</f>
        <v/>
      </c>
      <c r="AU100" s="335" t="str">
        <f>IF(C100="","",IF(AND(フラグ管理用!K100=10,ISBLANK(L100)=FALSE),"",IF(AND(フラグ管理用!K100&lt;10,ISBLANK(L100)=TRUE),"","error")))</f>
        <v/>
      </c>
      <c r="AV100" s="331" t="str">
        <f t="shared" si="27"/>
        <v/>
      </c>
      <c r="AW100" s="331" t="str">
        <f t="shared" si="28"/>
        <v/>
      </c>
      <c r="AX100" s="331" t="str">
        <f>IF(C100="","",IF(AND(フラグ管理用!D100=2,フラグ管理用!G100=1),IF(Q100&lt;&gt;0,"error",""),""))</f>
        <v/>
      </c>
      <c r="AY100" s="331" t="str">
        <f>IF(C100="","",IF(フラグ管理用!G100=2,IF(OR(O100&lt;&gt;0,P100&lt;&gt;0,R100&lt;&gt;0),"error",""),""))</f>
        <v/>
      </c>
      <c r="AZ100" s="331" t="str">
        <f t="shared" si="29"/>
        <v/>
      </c>
      <c r="BA100" s="331" t="str">
        <f t="shared" si="30"/>
        <v/>
      </c>
      <c r="BB100" s="331" t="str">
        <f t="shared" si="31"/>
        <v/>
      </c>
      <c r="BC100" s="331" t="str">
        <f>IF(C100="","",IF(フラグ管理用!Y100=2,IF(AND(フラグ管理用!C100=2,フラグ管理用!V100=1),"","error"),""))</f>
        <v/>
      </c>
      <c r="BD100" s="331" t="str">
        <f t="shared" si="32"/>
        <v/>
      </c>
      <c r="BE100" s="331" t="str">
        <f>IF(C100="","",IF(フラグ管理用!Z100=30,"error",IF(AND(フラグ管理用!AI100="事業始期_通常",フラグ管理用!Z100&lt;18),"error",IF(AND(フラグ管理用!AI100="事業始期_補助",フラグ管理用!Z100&lt;15),"error",""))))</f>
        <v/>
      </c>
      <c r="BF100" s="331" t="str">
        <f t="shared" si="33"/>
        <v/>
      </c>
      <c r="BG100" s="331" t="str">
        <f>IF(C100="","",IF(AND(フラグ管理用!AJ100="事業終期_通常",OR(フラグ管理用!AA100&lt;18,フラグ管理用!AA100&gt;29)),"error",IF(AND(フラグ管理用!AJ100="事業終期_R3基金・R4",フラグ管理用!AA100&lt;18),"error","")))</f>
        <v/>
      </c>
      <c r="BH100" s="331" t="str">
        <f>IF(C100="","",IF(VLOOKUP(Z100,―!$X$2:$Y$31,2,FALSE)&lt;=VLOOKUP(AA100,―!$X$2:$Y$31,2,FALSE),"","error"))</f>
        <v/>
      </c>
      <c r="BI100" s="331" t="str">
        <f t="shared" si="34"/>
        <v/>
      </c>
      <c r="BJ100" s="331" t="str">
        <f t="shared" si="35"/>
        <v/>
      </c>
      <c r="BK100" s="331" t="str">
        <f t="shared" si="36"/>
        <v/>
      </c>
      <c r="BL100" s="331" t="str">
        <f>IF(C100="","",IF(AND(フラグ管理用!AK100="予算区分_地単_通常",フラグ管理用!AF100&gt;4),"error",IF(AND(フラグ管理用!AK100="予算区分_地単_協力金等",フラグ管理用!AF100&gt;9),"error",IF(AND(フラグ管理用!AK100="予算区分_補助",フラグ管理用!AF100&lt;9),"error",""))))</f>
        <v/>
      </c>
      <c r="BM100" s="346" t="str">
        <f>フラグ管理用!AO100</f>
        <v/>
      </c>
    </row>
    <row r="101" spans="1:65">
      <c r="A101" s="21">
        <v>80</v>
      </c>
      <c r="B101" s="35"/>
      <c r="C101" s="44"/>
      <c r="D101" s="44"/>
      <c r="E101" s="55"/>
      <c r="F101" s="67" t="str">
        <f>IF(C101="補",VLOOKUP(E101,'事業名一覧 '!$A$3:$C$55,3,FALSE),"")</f>
        <v/>
      </c>
      <c r="G101" s="81"/>
      <c r="H101" s="81"/>
      <c r="I101" s="81"/>
      <c r="J101" s="81"/>
      <c r="K101" s="81"/>
      <c r="L101" s="55"/>
      <c r="M101" s="130" t="str">
        <f t="shared" si="19"/>
        <v/>
      </c>
      <c r="N101" s="130" t="str">
        <f t="shared" si="20"/>
        <v/>
      </c>
      <c r="O101" s="146"/>
      <c r="P101" s="146"/>
      <c r="Q101" s="146"/>
      <c r="R101" s="146"/>
      <c r="S101" s="146"/>
      <c r="T101" s="146"/>
      <c r="U101" s="55"/>
      <c r="V101" s="81"/>
      <c r="W101" s="81"/>
      <c r="X101" s="81"/>
      <c r="Y101" s="44"/>
      <c r="Z101" s="44"/>
      <c r="AA101" s="44"/>
      <c r="AB101" s="214"/>
      <c r="AC101" s="214"/>
      <c r="AD101" s="55"/>
      <c r="AE101" s="55"/>
      <c r="AF101" s="233"/>
      <c r="AG101" s="251"/>
      <c r="AH101" s="272"/>
      <c r="AI101" s="284"/>
      <c r="AJ101" s="296" t="str">
        <f t="shared" si="21"/>
        <v/>
      </c>
      <c r="AK101" s="304" t="str">
        <f>IF(C101="","",IF(AND(フラグ管理用!B101=2,O101&gt;0),"error",IF(AND(フラグ管理用!B101=1,SUM(P101:R101)&gt;0),"error","")))</f>
        <v/>
      </c>
      <c r="AL101" s="312" t="str">
        <f t="shared" si="22"/>
        <v/>
      </c>
      <c r="AM101" s="320" t="str">
        <f t="shared" si="23"/>
        <v/>
      </c>
      <c r="AN101" s="331" t="str">
        <f>IF(C101="","",IF(フラグ管理用!AP101=1,"",IF(AND(フラグ管理用!C101=1,フラグ管理用!G101=1),"",IF(AND(フラグ管理用!C101=2,フラグ管理用!D101=1,フラグ管理用!G101=1),"",IF(AND(フラグ管理用!C101=2,フラグ管理用!D101=2),"","error")))))</f>
        <v/>
      </c>
      <c r="AO101" s="335" t="str">
        <f t="shared" si="24"/>
        <v/>
      </c>
      <c r="AP101" s="335" t="str">
        <f t="shared" si="25"/>
        <v/>
      </c>
      <c r="AQ101" s="335" t="str">
        <f>IF(C101="","",IF(AND(フラグ管理用!B101=1,フラグ管理用!I101&gt;0),"",IF(AND(フラグ管理用!B101=2,フラグ管理用!I101&gt;14),"","error")))</f>
        <v/>
      </c>
      <c r="AR101" s="335" t="str">
        <f>IF(C101="","",IF(PRODUCT(フラグ管理用!H101:J101)=0,"error",""))</f>
        <v/>
      </c>
      <c r="AS101" s="335" t="str">
        <f t="shared" si="26"/>
        <v/>
      </c>
      <c r="AT101" s="335" t="str">
        <f>IF(C101="","",IF(AND(フラグ管理用!G101=1,フラグ管理用!K101=1),"",IF(AND(フラグ管理用!G101=2,フラグ管理用!K101&gt;1),"","error")))</f>
        <v/>
      </c>
      <c r="AU101" s="335" t="str">
        <f>IF(C101="","",IF(AND(フラグ管理用!K101=10,ISBLANK(L101)=FALSE),"",IF(AND(フラグ管理用!K101&lt;10,ISBLANK(L101)=TRUE),"","error")))</f>
        <v/>
      </c>
      <c r="AV101" s="331" t="str">
        <f t="shared" si="27"/>
        <v/>
      </c>
      <c r="AW101" s="331" t="str">
        <f t="shared" si="28"/>
        <v/>
      </c>
      <c r="AX101" s="331" t="str">
        <f>IF(C101="","",IF(AND(フラグ管理用!D101=2,フラグ管理用!G101=1),IF(Q101&lt;&gt;0,"error",""),""))</f>
        <v/>
      </c>
      <c r="AY101" s="331" t="str">
        <f>IF(C101="","",IF(フラグ管理用!G101=2,IF(OR(O101&lt;&gt;0,P101&lt;&gt;0,R101&lt;&gt;0),"error",""),""))</f>
        <v/>
      </c>
      <c r="AZ101" s="331" t="str">
        <f t="shared" si="29"/>
        <v/>
      </c>
      <c r="BA101" s="331" t="str">
        <f t="shared" si="30"/>
        <v/>
      </c>
      <c r="BB101" s="331" t="str">
        <f t="shared" si="31"/>
        <v/>
      </c>
      <c r="BC101" s="331" t="str">
        <f>IF(C101="","",IF(フラグ管理用!Y101=2,IF(AND(フラグ管理用!C101=2,フラグ管理用!V101=1),"","error"),""))</f>
        <v/>
      </c>
      <c r="BD101" s="331" t="str">
        <f t="shared" si="32"/>
        <v/>
      </c>
      <c r="BE101" s="331" t="str">
        <f>IF(C101="","",IF(フラグ管理用!Z101=30,"error",IF(AND(フラグ管理用!AI101="事業始期_通常",フラグ管理用!Z101&lt;18),"error",IF(AND(フラグ管理用!AI101="事業始期_補助",フラグ管理用!Z101&lt;15),"error",""))))</f>
        <v/>
      </c>
      <c r="BF101" s="331" t="str">
        <f t="shared" si="33"/>
        <v/>
      </c>
      <c r="BG101" s="331" t="str">
        <f>IF(C101="","",IF(AND(フラグ管理用!AJ101="事業終期_通常",OR(フラグ管理用!AA101&lt;18,フラグ管理用!AA101&gt;29)),"error",IF(AND(フラグ管理用!AJ101="事業終期_R3基金・R4",フラグ管理用!AA101&lt;18),"error","")))</f>
        <v/>
      </c>
      <c r="BH101" s="331" t="str">
        <f>IF(C101="","",IF(VLOOKUP(Z101,―!$X$2:$Y$31,2,FALSE)&lt;=VLOOKUP(AA101,―!$X$2:$Y$31,2,FALSE),"","error"))</f>
        <v/>
      </c>
      <c r="BI101" s="331" t="str">
        <f t="shared" si="34"/>
        <v/>
      </c>
      <c r="BJ101" s="331" t="str">
        <f t="shared" si="35"/>
        <v/>
      </c>
      <c r="BK101" s="331" t="str">
        <f t="shared" si="36"/>
        <v/>
      </c>
      <c r="BL101" s="331" t="str">
        <f>IF(C101="","",IF(AND(フラグ管理用!AK101="予算区分_地単_通常",フラグ管理用!AF101&gt;4),"error",IF(AND(フラグ管理用!AK101="予算区分_地単_協力金等",フラグ管理用!AF101&gt;9),"error",IF(AND(フラグ管理用!AK101="予算区分_補助",フラグ管理用!AF101&lt;9),"error",""))))</f>
        <v/>
      </c>
      <c r="BM101" s="346" t="str">
        <f>フラグ管理用!AO101</f>
        <v/>
      </c>
    </row>
    <row r="102" spans="1:65">
      <c r="A102" s="21">
        <v>81</v>
      </c>
      <c r="B102" s="35"/>
      <c r="C102" s="44"/>
      <c r="D102" s="44"/>
      <c r="E102" s="55"/>
      <c r="F102" s="67" t="str">
        <f>IF(C102="補",VLOOKUP(E102,'事業名一覧 '!$A$3:$C$55,3,FALSE),"")</f>
        <v/>
      </c>
      <c r="G102" s="81"/>
      <c r="H102" s="81"/>
      <c r="I102" s="81"/>
      <c r="J102" s="81"/>
      <c r="K102" s="81"/>
      <c r="L102" s="55"/>
      <c r="M102" s="130" t="str">
        <f t="shared" si="19"/>
        <v/>
      </c>
      <c r="N102" s="130" t="str">
        <f t="shared" si="20"/>
        <v/>
      </c>
      <c r="O102" s="146"/>
      <c r="P102" s="146"/>
      <c r="Q102" s="146"/>
      <c r="R102" s="146"/>
      <c r="S102" s="146"/>
      <c r="T102" s="146"/>
      <c r="U102" s="55"/>
      <c r="V102" s="81"/>
      <c r="W102" s="81"/>
      <c r="X102" s="81"/>
      <c r="Y102" s="44"/>
      <c r="Z102" s="44"/>
      <c r="AA102" s="44"/>
      <c r="AB102" s="214"/>
      <c r="AC102" s="214"/>
      <c r="AD102" s="55"/>
      <c r="AE102" s="55"/>
      <c r="AF102" s="233"/>
      <c r="AG102" s="251"/>
      <c r="AH102" s="272"/>
      <c r="AI102" s="284"/>
      <c r="AJ102" s="296" t="str">
        <f t="shared" si="21"/>
        <v/>
      </c>
      <c r="AK102" s="304" t="str">
        <f>IF(C102="","",IF(AND(フラグ管理用!B102=2,O102&gt;0),"error",IF(AND(フラグ管理用!B102=1,SUM(P102:R102)&gt;0),"error","")))</f>
        <v/>
      </c>
      <c r="AL102" s="312" t="str">
        <f t="shared" si="22"/>
        <v/>
      </c>
      <c r="AM102" s="320" t="str">
        <f t="shared" si="23"/>
        <v/>
      </c>
      <c r="AN102" s="331" t="str">
        <f>IF(C102="","",IF(フラグ管理用!AP102=1,"",IF(AND(フラグ管理用!C102=1,フラグ管理用!G102=1),"",IF(AND(フラグ管理用!C102=2,フラグ管理用!D102=1,フラグ管理用!G102=1),"",IF(AND(フラグ管理用!C102=2,フラグ管理用!D102=2),"","error")))))</f>
        <v/>
      </c>
      <c r="AO102" s="335" t="str">
        <f t="shared" si="24"/>
        <v/>
      </c>
      <c r="AP102" s="335" t="str">
        <f t="shared" si="25"/>
        <v/>
      </c>
      <c r="AQ102" s="335" t="str">
        <f>IF(C102="","",IF(AND(フラグ管理用!B102=1,フラグ管理用!I102&gt;0),"",IF(AND(フラグ管理用!B102=2,フラグ管理用!I102&gt;14),"","error")))</f>
        <v/>
      </c>
      <c r="AR102" s="335" t="str">
        <f>IF(C102="","",IF(PRODUCT(フラグ管理用!H102:J102)=0,"error",""))</f>
        <v/>
      </c>
      <c r="AS102" s="335" t="str">
        <f t="shared" si="26"/>
        <v/>
      </c>
      <c r="AT102" s="335" t="str">
        <f>IF(C102="","",IF(AND(フラグ管理用!G102=1,フラグ管理用!K102=1),"",IF(AND(フラグ管理用!G102=2,フラグ管理用!K102&gt;1),"","error")))</f>
        <v/>
      </c>
      <c r="AU102" s="335" t="str">
        <f>IF(C102="","",IF(AND(フラグ管理用!K102=10,ISBLANK(L102)=FALSE),"",IF(AND(フラグ管理用!K102&lt;10,ISBLANK(L102)=TRUE),"","error")))</f>
        <v/>
      </c>
      <c r="AV102" s="331" t="str">
        <f t="shared" si="27"/>
        <v/>
      </c>
      <c r="AW102" s="331" t="str">
        <f t="shared" si="28"/>
        <v/>
      </c>
      <c r="AX102" s="331" t="str">
        <f>IF(C102="","",IF(AND(フラグ管理用!D102=2,フラグ管理用!G102=1),IF(Q102&lt;&gt;0,"error",""),""))</f>
        <v/>
      </c>
      <c r="AY102" s="331" t="str">
        <f>IF(C102="","",IF(フラグ管理用!G102=2,IF(OR(O102&lt;&gt;0,P102&lt;&gt;0,R102&lt;&gt;0),"error",""),""))</f>
        <v/>
      </c>
      <c r="AZ102" s="331" t="str">
        <f t="shared" si="29"/>
        <v/>
      </c>
      <c r="BA102" s="331" t="str">
        <f t="shared" si="30"/>
        <v/>
      </c>
      <c r="BB102" s="331" t="str">
        <f t="shared" si="31"/>
        <v/>
      </c>
      <c r="BC102" s="331" t="str">
        <f>IF(C102="","",IF(フラグ管理用!Y102=2,IF(AND(フラグ管理用!C102=2,フラグ管理用!V102=1),"","error"),""))</f>
        <v/>
      </c>
      <c r="BD102" s="331" t="str">
        <f t="shared" si="32"/>
        <v/>
      </c>
      <c r="BE102" s="331" t="str">
        <f>IF(C102="","",IF(フラグ管理用!Z102=30,"error",IF(AND(フラグ管理用!AI102="事業始期_通常",フラグ管理用!Z102&lt;18),"error",IF(AND(フラグ管理用!AI102="事業始期_補助",フラグ管理用!Z102&lt;15),"error",""))))</f>
        <v/>
      </c>
      <c r="BF102" s="331" t="str">
        <f t="shared" si="33"/>
        <v/>
      </c>
      <c r="BG102" s="331" t="str">
        <f>IF(C102="","",IF(AND(フラグ管理用!AJ102="事業終期_通常",OR(フラグ管理用!AA102&lt;18,フラグ管理用!AA102&gt;29)),"error",IF(AND(フラグ管理用!AJ102="事業終期_R3基金・R4",フラグ管理用!AA102&lt;18),"error","")))</f>
        <v/>
      </c>
      <c r="BH102" s="331" t="str">
        <f>IF(C102="","",IF(VLOOKUP(Z102,―!$X$2:$Y$31,2,FALSE)&lt;=VLOOKUP(AA102,―!$X$2:$Y$31,2,FALSE),"","error"))</f>
        <v/>
      </c>
      <c r="BI102" s="331" t="str">
        <f t="shared" si="34"/>
        <v/>
      </c>
      <c r="BJ102" s="331" t="str">
        <f t="shared" si="35"/>
        <v/>
      </c>
      <c r="BK102" s="331" t="str">
        <f t="shared" si="36"/>
        <v/>
      </c>
      <c r="BL102" s="331" t="str">
        <f>IF(C102="","",IF(AND(フラグ管理用!AK102="予算区分_地単_通常",フラグ管理用!AF102&gt;4),"error",IF(AND(フラグ管理用!AK102="予算区分_地単_協力金等",フラグ管理用!AF102&gt;9),"error",IF(AND(フラグ管理用!AK102="予算区分_補助",フラグ管理用!AF102&lt;9),"error",""))))</f>
        <v/>
      </c>
      <c r="BM102" s="346" t="str">
        <f>フラグ管理用!AO102</f>
        <v/>
      </c>
    </row>
    <row r="103" spans="1:65">
      <c r="A103" s="21">
        <v>82</v>
      </c>
      <c r="B103" s="35"/>
      <c r="C103" s="44"/>
      <c r="D103" s="44"/>
      <c r="E103" s="55"/>
      <c r="F103" s="67" t="str">
        <f>IF(C103="補",VLOOKUP(E103,'事業名一覧 '!$A$3:$C$55,3,FALSE),"")</f>
        <v/>
      </c>
      <c r="G103" s="81"/>
      <c r="H103" s="81"/>
      <c r="I103" s="81"/>
      <c r="J103" s="81"/>
      <c r="K103" s="81"/>
      <c r="L103" s="55"/>
      <c r="M103" s="130" t="str">
        <f t="shared" si="19"/>
        <v/>
      </c>
      <c r="N103" s="130" t="str">
        <f t="shared" si="20"/>
        <v/>
      </c>
      <c r="O103" s="146"/>
      <c r="P103" s="146"/>
      <c r="Q103" s="146"/>
      <c r="R103" s="146"/>
      <c r="S103" s="146"/>
      <c r="T103" s="146"/>
      <c r="U103" s="55"/>
      <c r="V103" s="81"/>
      <c r="W103" s="81"/>
      <c r="X103" s="81"/>
      <c r="Y103" s="44"/>
      <c r="Z103" s="44"/>
      <c r="AA103" s="44"/>
      <c r="AB103" s="214"/>
      <c r="AC103" s="214"/>
      <c r="AD103" s="55"/>
      <c r="AE103" s="55"/>
      <c r="AF103" s="233"/>
      <c r="AG103" s="251"/>
      <c r="AH103" s="272"/>
      <c r="AI103" s="284"/>
      <c r="AJ103" s="296" t="str">
        <f t="shared" si="21"/>
        <v/>
      </c>
      <c r="AK103" s="304" t="str">
        <f>IF(C103="","",IF(AND(フラグ管理用!B103=2,O103&gt;0),"error",IF(AND(フラグ管理用!B103=1,SUM(P103:R103)&gt;0),"error","")))</f>
        <v/>
      </c>
      <c r="AL103" s="312" t="str">
        <f t="shared" si="22"/>
        <v/>
      </c>
      <c r="AM103" s="320" t="str">
        <f t="shared" si="23"/>
        <v/>
      </c>
      <c r="AN103" s="331" t="str">
        <f>IF(C103="","",IF(フラグ管理用!AP103=1,"",IF(AND(フラグ管理用!C103=1,フラグ管理用!G103=1),"",IF(AND(フラグ管理用!C103=2,フラグ管理用!D103=1,フラグ管理用!G103=1),"",IF(AND(フラグ管理用!C103=2,フラグ管理用!D103=2),"","error")))))</f>
        <v/>
      </c>
      <c r="AO103" s="335" t="str">
        <f t="shared" si="24"/>
        <v/>
      </c>
      <c r="AP103" s="335" t="str">
        <f t="shared" si="25"/>
        <v/>
      </c>
      <c r="AQ103" s="335" t="str">
        <f>IF(C103="","",IF(AND(フラグ管理用!B103=1,フラグ管理用!I103&gt;0),"",IF(AND(フラグ管理用!B103=2,フラグ管理用!I103&gt;14),"","error")))</f>
        <v/>
      </c>
      <c r="AR103" s="335" t="str">
        <f>IF(C103="","",IF(PRODUCT(フラグ管理用!H103:J103)=0,"error",""))</f>
        <v/>
      </c>
      <c r="AS103" s="335" t="str">
        <f t="shared" si="26"/>
        <v/>
      </c>
      <c r="AT103" s="335" t="str">
        <f>IF(C103="","",IF(AND(フラグ管理用!G103=1,フラグ管理用!K103=1),"",IF(AND(フラグ管理用!G103=2,フラグ管理用!K103&gt;1),"","error")))</f>
        <v/>
      </c>
      <c r="AU103" s="335" t="str">
        <f>IF(C103="","",IF(AND(フラグ管理用!K103=10,ISBLANK(L103)=FALSE),"",IF(AND(フラグ管理用!K103&lt;10,ISBLANK(L103)=TRUE),"","error")))</f>
        <v/>
      </c>
      <c r="AV103" s="331" t="str">
        <f t="shared" si="27"/>
        <v/>
      </c>
      <c r="AW103" s="331" t="str">
        <f t="shared" si="28"/>
        <v/>
      </c>
      <c r="AX103" s="331" t="str">
        <f>IF(C103="","",IF(AND(フラグ管理用!D103=2,フラグ管理用!G103=1),IF(Q103&lt;&gt;0,"error",""),""))</f>
        <v/>
      </c>
      <c r="AY103" s="331" t="str">
        <f>IF(C103="","",IF(フラグ管理用!G103=2,IF(OR(O103&lt;&gt;0,P103&lt;&gt;0,R103&lt;&gt;0),"error",""),""))</f>
        <v/>
      </c>
      <c r="AZ103" s="331" t="str">
        <f t="shared" si="29"/>
        <v/>
      </c>
      <c r="BA103" s="331" t="str">
        <f t="shared" si="30"/>
        <v/>
      </c>
      <c r="BB103" s="331" t="str">
        <f t="shared" si="31"/>
        <v/>
      </c>
      <c r="BC103" s="331" t="str">
        <f>IF(C103="","",IF(フラグ管理用!Y103=2,IF(AND(フラグ管理用!C103=2,フラグ管理用!V103=1),"","error"),""))</f>
        <v/>
      </c>
      <c r="BD103" s="331" t="str">
        <f t="shared" si="32"/>
        <v/>
      </c>
      <c r="BE103" s="331" t="str">
        <f>IF(C103="","",IF(フラグ管理用!Z103=30,"error",IF(AND(フラグ管理用!AI103="事業始期_通常",フラグ管理用!Z103&lt;18),"error",IF(AND(フラグ管理用!AI103="事業始期_補助",フラグ管理用!Z103&lt;15),"error",""))))</f>
        <v/>
      </c>
      <c r="BF103" s="331" t="str">
        <f t="shared" si="33"/>
        <v/>
      </c>
      <c r="BG103" s="331" t="str">
        <f>IF(C103="","",IF(AND(フラグ管理用!AJ103="事業終期_通常",OR(フラグ管理用!AA103&lt;18,フラグ管理用!AA103&gt;29)),"error",IF(AND(フラグ管理用!AJ103="事業終期_R3基金・R4",フラグ管理用!AA103&lt;18),"error","")))</f>
        <v/>
      </c>
      <c r="BH103" s="331" t="str">
        <f>IF(C103="","",IF(VLOOKUP(Z103,―!$X$2:$Y$31,2,FALSE)&lt;=VLOOKUP(AA103,―!$X$2:$Y$31,2,FALSE),"","error"))</f>
        <v/>
      </c>
      <c r="BI103" s="331" t="str">
        <f t="shared" si="34"/>
        <v/>
      </c>
      <c r="BJ103" s="331" t="str">
        <f t="shared" si="35"/>
        <v/>
      </c>
      <c r="BK103" s="331" t="str">
        <f t="shared" si="36"/>
        <v/>
      </c>
      <c r="BL103" s="331" t="str">
        <f>IF(C103="","",IF(AND(フラグ管理用!AK103="予算区分_地単_通常",フラグ管理用!AF103&gt;4),"error",IF(AND(フラグ管理用!AK103="予算区分_地単_協力金等",フラグ管理用!AF103&gt;9),"error",IF(AND(フラグ管理用!AK103="予算区分_補助",フラグ管理用!AF103&lt;9),"error",""))))</f>
        <v/>
      </c>
      <c r="BM103" s="346" t="str">
        <f>フラグ管理用!AO103</f>
        <v/>
      </c>
    </row>
    <row r="104" spans="1:65">
      <c r="A104" s="21">
        <v>83</v>
      </c>
      <c r="B104" s="35"/>
      <c r="C104" s="44"/>
      <c r="D104" s="44"/>
      <c r="E104" s="55"/>
      <c r="F104" s="67" t="str">
        <f>IF(C104="補",VLOOKUP(E104,'事業名一覧 '!$A$3:$C$55,3,FALSE),"")</f>
        <v/>
      </c>
      <c r="G104" s="81"/>
      <c r="H104" s="81"/>
      <c r="I104" s="81"/>
      <c r="J104" s="81"/>
      <c r="K104" s="81"/>
      <c r="L104" s="55"/>
      <c r="M104" s="130" t="str">
        <f t="shared" si="19"/>
        <v/>
      </c>
      <c r="N104" s="130" t="str">
        <f t="shared" si="20"/>
        <v/>
      </c>
      <c r="O104" s="146"/>
      <c r="P104" s="146"/>
      <c r="Q104" s="146"/>
      <c r="R104" s="146"/>
      <c r="S104" s="146"/>
      <c r="T104" s="146"/>
      <c r="U104" s="55"/>
      <c r="V104" s="81"/>
      <c r="W104" s="81"/>
      <c r="X104" s="81"/>
      <c r="Y104" s="44"/>
      <c r="Z104" s="44"/>
      <c r="AA104" s="44"/>
      <c r="AB104" s="214"/>
      <c r="AC104" s="214"/>
      <c r="AD104" s="55"/>
      <c r="AE104" s="55"/>
      <c r="AF104" s="233"/>
      <c r="AG104" s="251"/>
      <c r="AH104" s="272"/>
      <c r="AI104" s="284"/>
      <c r="AJ104" s="296" t="str">
        <f t="shared" si="21"/>
        <v/>
      </c>
      <c r="AK104" s="304" t="str">
        <f>IF(C104="","",IF(AND(フラグ管理用!B104=2,O104&gt;0),"error",IF(AND(フラグ管理用!B104=1,SUM(P104:R104)&gt;0),"error","")))</f>
        <v/>
      </c>
      <c r="AL104" s="312" t="str">
        <f t="shared" si="22"/>
        <v/>
      </c>
      <c r="AM104" s="320" t="str">
        <f t="shared" si="23"/>
        <v/>
      </c>
      <c r="AN104" s="331" t="str">
        <f>IF(C104="","",IF(フラグ管理用!AP104=1,"",IF(AND(フラグ管理用!C104=1,フラグ管理用!G104=1),"",IF(AND(フラグ管理用!C104=2,フラグ管理用!D104=1,フラグ管理用!G104=1),"",IF(AND(フラグ管理用!C104=2,フラグ管理用!D104=2),"","error")))))</f>
        <v/>
      </c>
      <c r="AO104" s="335" t="str">
        <f t="shared" si="24"/>
        <v/>
      </c>
      <c r="AP104" s="335" t="str">
        <f t="shared" si="25"/>
        <v/>
      </c>
      <c r="AQ104" s="335" t="str">
        <f>IF(C104="","",IF(AND(フラグ管理用!B104=1,フラグ管理用!I104&gt;0),"",IF(AND(フラグ管理用!B104=2,フラグ管理用!I104&gt;14),"","error")))</f>
        <v/>
      </c>
      <c r="AR104" s="335" t="str">
        <f>IF(C104="","",IF(PRODUCT(フラグ管理用!H104:J104)=0,"error",""))</f>
        <v/>
      </c>
      <c r="AS104" s="335" t="str">
        <f t="shared" si="26"/>
        <v/>
      </c>
      <c r="AT104" s="335" t="str">
        <f>IF(C104="","",IF(AND(フラグ管理用!G104=1,フラグ管理用!K104=1),"",IF(AND(フラグ管理用!G104=2,フラグ管理用!K104&gt;1),"","error")))</f>
        <v/>
      </c>
      <c r="AU104" s="335" t="str">
        <f>IF(C104="","",IF(AND(フラグ管理用!K104=10,ISBLANK(L104)=FALSE),"",IF(AND(フラグ管理用!K104&lt;10,ISBLANK(L104)=TRUE),"","error")))</f>
        <v/>
      </c>
      <c r="AV104" s="331" t="str">
        <f t="shared" si="27"/>
        <v/>
      </c>
      <c r="AW104" s="331" t="str">
        <f t="shared" si="28"/>
        <v/>
      </c>
      <c r="AX104" s="331" t="str">
        <f>IF(C104="","",IF(AND(フラグ管理用!D104=2,フラグ管理用!G104=1),IF(Q104&lt;&gt;0,"error",""),""))</f>
        <v/>
      </c>
      <c r="AY104" s="331" t="str">
        <f>IF(C104="","",IF(フラグ管理用!G104=2,IF(OR(O104&lt;&gt;0,P104&lt;&gt;0,R104&lt;&gt;0),"error",""),""))</f>
        <v/>
      </c>
      <c r="AZ104" s="331" t="str">
        <f t="shared" si="29"/>
        <v/>
      </c>
      <c r="BA104" s="331" t="str">
        <f t="shared" si="30"/>
        <v/>
      </c>
      <c r="BB104" s="331" t="str">
        <f t="shared" si="31"/>
        <v/>
      </c>
      <c r="BC104" s="331" t="str">
        <f>IF(C104="","",IF(フラグ管理用!Y104=2,IF(AND(フラグ管理用!C104=2,フラグ管理用!V104=1),"","error"),""))</f>
        <v/>
      </c>
      <c r="BD104" s="331" t="str">
        <f t="shared" si="32"/>
        <v/>
      </c>
      <c r="BE104" s="331" t="str">
        <f>IF(C104="","",IF(フラグ管理用!Z104=30,"error",IF(AND(フラグ管理用!AI104="事業始期_通常",フラグ管理用!Z104&lt;18),"error",IF(AND(フラグ管理用!AI104="事業始期_補助",フラグ管理用!Z104&lt;15),"error",""))))</f>
        <v/>
      </c>
      <c r="BF104" s="331" t="str">
        <f t="shared" si="33"/>
        <v/>
      </c>
      <c r="BG104" s="331" t="str">
        <f>IF(C104="","",IF(AND(フラグ管理用!AJ104="事業終期_通常",OR(フラグ管理用!AA104&lt;18,フラグ管理用!AA104&gt;29)),"error",IF(AND(フラグ管理用!AJ104="事業終期_R3基金・R4",フラグ管理用!AA104&lt;18),"error","")))</f>
        <v/>
      </c>
      <c r="BH104" s="331" t="str">
        <f>IF(C104="","",IF(VLOOKUP(Z104,―!$X$2:$Y$31,2,FALSE)&lt;=VLOOKUP(AA104,―!$X$2:$Y$31,2,FALSE),"","error"))</f>
        <v/>
      </c>
      <c r="BI104" s="331" t="str">
        <f t="shared" si="34"/>
        <v/>
      </c>
      <c r="BJ104" s="331" t="str">
        <f t="shared" si="35"/>
        <v/>
      </c>
      <c r="BK104" s="331" t="str">
        <f t="shared" si="36"/>
        <v/>
      </c>
      <c r="BL104" s="331" t="str">
        <f>IF(C104="","",IF(AND(フラグ管理用!AK104="予算区分_地単_通常",フラグ管理用!AF104&gt;4),"error",IF(AND(フラグ管理用!AK104="予算区分_地単_協力金等",フラグ管理用!AF104&gt;9),"error",IF(AND(フラグ管理用!AK104="予算区分_補助",フラグ管理用!AF104&lt;9),"error",""))))</f>
        <v/>
      </c>
      <c r="BM104" s="346" t="str">
        <f>フラグ管理用!AO104</f>
        <v/>
      </c>
    </row>
    <row r="105" spans="1:65">
      <c r="A105" s="21">
        <v>84</v>
      </c>
      <c r="B105" s="35"/>
      <c r="C105" s="44"/>
      <c r="D105" s="44"/>
      <c r="E105" s="55"/>
      <c r="F105" s="67" t="str">
        <f>IF(C105="補",VLOOKUP(E105,'事業名一覧 '!$A$3:$C$55,3,FALSE),"")</f>
        <v/>
      </c>
      <c r="G105" s="81"/>
      <c r="H105" s="81"/>
      <c r="I105" s="81"/>
      <c r="J105" s="81"/>
      <c r="K105" s="81"/>
      <c r="L105" s="55"/>
      <c r="M105" s="130" t="str">
        <f t="shared" si="19"/>
        <v/>
      </c>
      <c r="N105" s="130" t="str">
        <f t="shared" si="20"/>
        <v/>
      </c>
      <c r="O105" s="146"/>
      <c r="P105" s="146"/>
      <c r="Q105" s="146"/>
      <c r="R105" s="146"/>
      <c r="S105" s="146"/>
      <c r="T105" s="146"/>
      <c r="U105" s="55"/>
      <c r="V105" s="81"/>
      <c r="W105" s="81"/>
      <c r="X105" s="81"/>
      <c r="Y105" s="44"/>
      <c r="Z105" s="44"/>
      <c r="AA105" s="44"/>
      <c r="AB105" s="214"/>
      <c r="AC105" s="214"/>
      <c r="AD105" s="55"/>
      <c r="AE105" s="55"/>
      <c r="AF105" s="233"/>
      <c r="AG105" s="251"/>
      <c r="AH105" s="272"/>
      <c r="AI105" s="284"/>
      <c r="AJ105" s="296" t="str">
        <f t="shared" si="21"/>
        <v/>
      </c>
      <c r="AK105" s="304" t="str">
        <f>IF(C105="","",IF(AND(フラグ管理用!B105=2,O105&gt;0),"error",IF(AND(フラグ管理用!B105=1,SUM(P105:R105)&gt;0),"error","")))</f>
        <v/>
      </c>
      <c r="AL105" s="312" t="str">
        <f t="shared" si="22"/>
        <v/>
      </c>
      <c r="AM105" s="320" t="str">
        <f t="shared" si="23"/>
        <v/>
      </c>
      <c r="AN105" s="331" t="str">
        <f>IF(C105="","",IF(フラグ管理用!AP105=1,"",IF(AND(フラグ管理用!C105=1,フラグ管理用!G105=1),"",IF(AND(フラグ管理用!C105=2,フラグ管理用!D105=1,フラグ管理用!G105=1),"",IF(AND(フラグ管理用!C105=2,フラグ管理用!D105=2),"","error")))))</f>
        <v/>
      </c>
      <c r="AO105" s="335" t="str">
        <f t="shared" si="24"/>
        <v/>
      </c>
      <c r="AP105" s="335" t="str">
        <f t="shared" si="25"/>
        <v/>
      </c>
      <c r="AQ105" s="335" t="str">
        <f>IF(C105="","",IF(AND(フラグ管理用!B105=1,フラグ管理用!I105&gt;0),"",IF(AND(フラグ管理用!B105=2,フラグ管理用!I105&gt;14),"","error")))</f>
        <v/>
      </c>
      <c r="AR105" s="335" t="str">
        <f>IF(C105="","",IF(PRODUCT(フラグ管理用!H105:J105)=0,"error",""))</f>
        <v/>
      </c>
      <c r="AS105" s="335" t="str">
        <f t="shared" si="26"/>
        <v/>
      </c>
      <c r="AT105" s="335" t="str">
        <f>IF(C105="","",IF(AND(フラグ管理用!G105=1,フラグ管理用!K105=1),"",IF(AND(フラグ管理用!G105=2,フラグ管理用!K105&gt;1),"","error")))</f>
        <v/>
      </c>
      <c r="AU105" s="335" t="str">
        <f>IF(C105="","",IF(AND(フラグ管理用!K105=10,ISBLANK(L105)=FALSE),"",IF(AND(フラグ管理用!K105&lt;10,ISBLANK(L105)=TRUE),"","error")))</f>
        <v/>
      </c>
      <c r="AV105" s="331" t="str">
        <f t="shared" si="27"/>
        <v/>
      </c>
      <c r="AW105" s="331" t="str">
        <f t="shared" si="28"/>
        <v/>
      </c>
      <c r="AX105" s="331" t="str">
        <f>IF(C105="","",IF(AND(フラグ管理用!D105=2,フラグ管理用!G105=1),IF(Q105&lt;&gt;0,"error",""),""))</f>
        <v/>
      </c>
      <c r="AY105" s="331" t="str">
        <f>IF(C105="","",IF(フラグ管理用!G105=2,IF(OR(O105&lt;&gt;0,P105&lt;&gt;0,R105&lt;&gt;0),"error",""),""))</f>
        <v/>
      </c>
      <c r="AZ105" s="331" t="str">
        <f t="shared" si="29"/>
        <v/>
      </c>
      <c r="BA105" s="331" t="str">
        <f t="shared" si="30"/>
        <v/>
      </c>
      <c r="BB105" s="331" t="str">
        <f t="shared" si="31"/>
        <v/>
      </c>
      <c r="BC105" s="331" t="str">
        <f>IF(C105="","",IF(フラグ管理用!Y105=2,IF(AND(フラグ管理用!C105=2,フラグ管理用!V105=1),"","error"),""))</f>
        <v/>
      </c>
      <c r="BD105" s="331" t="str">
        <f t="shared" si="32"/>
        <v/>
      </c>
      <c r="BE105" s="331" t="str">
        <f>IF(C105="","",IF(フラグ管理用!Z105=30,"error",IF(AND(フラグ管理用!AI105="事業始期_通常",フラグ管理用!Z105&lt;18),"error",IF(AND(フラグ管理用!AI105="事業始期_補助",フラグ管理用!Z105&lt;15),"error",""))))</f>
        <v/>
      </c>
      <c r="BF105" s="331" t="str">
        <f t="shared" si="33"/>
        <v/>
      </c>
      <c r="BG105" s="331" t="str">
        <f>IF(C105="","",IF(AND(フラグ管理用!AJ105="事業終期_通常",OR(フラグ管理用!AA105&lt;18,フラグ管理用!AA105&gt;29)),"error",IF(AND(フラグ管理用!AJ105="事業終期_R3基金・R4",フラグ管理用!AA105&lt;18),"error","")))</f>
        <v/>
      </c>
      <c r="BH105" s="331" t="str">
        <f>IF(C105="","",IF(VLOOKUP(Z105,―!$X$2:$Y$31,2,FALSE)&lt;=VLOOKUP(AA105,―!$X$2:$Y$31,2,FALSE),"","error"))</f>
        <v/>
      </c>
      <c r="BI105" s="331" t="str">
        <f t="shared" si="34"/>
        <v/>
      </c>
      <c r="BJ105" s="331" t="str">
        <f t="shared" si="35"/>
        <v/>
      </c>
      <c r="BK105" s="331" t="str">
        <f t="shared" si="36"/>
        <v/>
      </c>
      <c r="BL105" s="331" t="str">
        <f>IF(C105="","",IF(AND(フラグ管理用!AK105="予算区分_地単_通常",フラグ管理用!AF105&gt;4),"error",IF(AND(フラグ管理用!AK105="予算区分_地単_協力金等",フラグ管理用!AF105&gt;9),"error",IF(AND(フラグ管理用!AK105="予算区分_補助",フラグ管理用!AF105&lt;9),"error",""))))</f>
        <v/>
      </c>
      <c r="BM105" s="346" t="str">
        <f>フラグ管理用!AO105</f>
        <v/>
      </c>
    </row>
    <row r="106" spans="1:65">
      <c r="A106" s="21">
        <v>85</v>
      </c>
      <c r="B106" s="35"/>
      <c r="C106" s="44"/>
      <c r="D106" s="44"/>
      <c r="E106" s="55"/>
      <c r="F106" s="67" t="str">
        <f>IF(C106="補",VLOOKUP(E106,'事業名一覧 '!$A$3:$C$55,3,FALSE),"")</f>
        <v/>
      </c>
      <c r="G106" s="81"/>
      <c r="H106" s="81"/>
      <c r="I106" s="81"/>
      <c r="J106" s="81"/>
      <c r="K106" s="81"/>
      <c r="L106" s="55"/>
      <c r="M106" s="130" t="str">
        <f t="shared" si="19"/>
        <v/>
      </c>
      <c r="N106" s="130" t="str">
        <f t="shared" si="20"/>
        <v/>
      </c>
      <c r="O106" s="146"/>
      <c r="P106" s="146"/>
      <c r="Q106" s="146"/>
      <c r="R106" s="146"/>
      <c r="S106" s="146"/>
      <c r="T106" s="146"/>
      <c r="U106" s="55"/>
      <c r="V106" s="81"/>
      <c r="W106" s="81"/>
      <c r="X106" s="81"/>
      <c r="Y106" s="44"/>
      <c r="Z106" s="44"/>
      <c r="AA106" s="44"/>
      <c r="AB106" s="214"/>
      <c r="AC106" s="214"/>
      <c r="AD106" s="55"/>
      <c r="AE106" s="55"/>
      <c r="AF106" s="233"/>
      <c r="AG106" s="251"/>
      <c r="AH106" s="272"/>
      <c r="AI106" s="284"/>
      <c r="AJ106" s="296" t="str">
        <f t="shared" si="21"/>
        <v/>
      </c>
      <c r="AK106" s="304" t="str">
        <f>IF(C106="","",IF(AND(フラグ管理用!B106=2,O106&gt;0),"error",IF(AND(フラグ管理用!B106=1,SUM(P106:R106)&gt;0),"error","")))</f>
        <v/>
      </c>
      <c r="AL106" s="312" t="str">
        <f t="shared" si="22"/>
        <v/>
      </c>
      <c r="AM106" s="320" t="str">
        <f t="shared" si="23"/>
        <v/>
      </c>
      <c r="AN106" s="331" t="str">
        <f>IF(C106="","",IF(フラグ管理用!AP106=1,"",IF(AND(フラグ管理用!C106=1,フラグ管理用!G106=1),"",IF(AND(フラグ管理用!C106=2,フラグ管理用!D106=1,フラグ管理用!G106=1),"",IF(AND(フラグ管理用!C106=2,フラグ管理用!D106=2),"","error")))))</f>
        <v/>
      </c>
      <c r="AO106" s="335" t="str">
        <f t="shared" si="24"/>
        <v/>
      </c>
      <c r="AP106" s="335" t="str">
        <f t="shared" si="25"/>
        <v/>
      </c>
      <c r="AQ106" s="335" t="str">
        <f>IF(C106="","",IF(AND(フラグ管理用!B106=1,フラグ管理用!I106&gt;0),"",IF(AND(フラグ管理用!B106=2,フラグ管理用!I106&gt;14),"","error")))</f>
        <v/>
      </c>
      <c r="AR106" s="335" t="str">
        <f>IF(C106="","",IF(PRODUCT(フラグ管理用!H106:J106)=0,"error",""))</f>
        <v/>
      </c>
      <c r="AS106" s="335" t="str">
        <f t="shared" si="26"/>
        <v/>
      </c>
      <c r="AT106" s="335" t="str">
        <f>IF(C106="","",IF(AND(フラグ管理用!G106=1,フラグ管理用!K106=1),"",IF(AND(フラグ管理用!G106=2,フラグ管理用!K106&gt;1),"","error")))</f>
        <v/>
      </c>
      <c r="AU106" s="335" t="str">
        <f>IF(C106="","",IF(AND(フラグ管理用!K106=10,ISBLANK(L106)=FALSE),"",IF(AND(フラグ管理用!K106&lt;10,ISBLANK(L106)=TRUE),"","error")))</f>
        <v/>
      </c>
      <c r="AV106" s="331" t="str">
        <f t="shared" si="27"/>
        <v/>
      </c>
      <c r="AW106" s="331" t="str">
        <f t="shared" si="28"/>
        <v/>
      </c>
      <c r="AX106" s="331" t="str">
        <f>IF(C106="","",IF(AND(フラグ管理用!D106=2,フラグ管理用!G106=1),IF(Q106&lt;&gt;0,"error",""),""))</f>
        <v/>
      </c>
      <c r="AY106" s="331" t="str">
        <f>IF(C106="","",IF(フラグ管理用!G106=2,IF(OR(O106&lt;&gt;0,P106&lt;&gt;0,R106&lt;&gt;0),"error",""),""))</f>
        <v/>
      </c>
      <c r="AZ106" s="331" t="str">
        <f t="shared" si="29"/>
        <v/>
      </c>
      <c r="BA106" s="331" t="str">
        <f t="shared" si="30"/>
        <v/>
      </c>
      <c r="BB106" s="331" t="str">
        <f t="shared" si="31"/>
        <v/>
      </c>
      <c r="BC106" s="331" t="str">
        <f>IF(C106="","",IF(フラグ管理用!Y106=2,IF(AND(フラグ管理用!C106=2,フラグ管理用!V106=1),"","error"),""))</f>
        <v/>
      </c>
      <c r="BD106" s="331" t="str">
        <f t="shared" si="32"/>
        <v/>
      </c>
      <c r="BE106" s="331" t="str">
        <f>IF(C106="","",IF(フラグ管理用!Z106=30,"error",IF(AND(フラグ管理用!AI106="事業始期_通常",フラグ管理用!Z106&lt;18),"error",IF(AND(フラグ管理用!AI106="事業始期_補助",フラグ管理用!Z106&lt;15),"error",""))))</f>
        <v/>
      </c>
      <c r="BF106" s="331" t="str">
        <f t="shared" si="33"/>
        <v/>
      </c>
      <c r="BG106" s="331" t="str">
        <f>IF(C106="","",IF(AND(フラグ管理用!AJ106="事業終期_通常",OR(フラグ管理用!AA106&lt;18,フラグ管理用!AA106&gt;29)),"error",IF(AND(フラグ管理用!AJ106="事業終期_R3基金・R4",フラグ管理用!AA106&lt;18),"error","")))</f>
        <v/>
      </c>
      <c r="BH106" s="331" t="str">
        <f>IF(C106="","",IF(VLOOKUP(Z106,―!$X$2:$Y$31,2,FALSE)&lt;=VLOOKUP(AA106,―!$X$2:$Y$31,2,FALSE),"","error"))</f>
        <v/>
      </c>
      <c r="BI106" s="331" t="str">
        <f t="shared" si="34"/>
        <v/>
      </c>
      <c r="BJ106" s="331" t="str">
        <f t="shared" si="35"/>
        <v/>
      </c>
      <c r="BK106" s="331" t="str">
        <f t="shared" si="36"/>
        <v/>
      </c>
      <c r="BL106" s="331" t="str">
        <f>IF(C106="","",IF(AND(フラグ管理用!AK106="予算区分_地単_通常",フラグ管理用!AF106&gt;4),"error",IF(AND(フラグ管理用!AK106="予算区分_地単_協力金等",フラグ管理用!AF106&gt;9),"error",IF(AND(フラグ管理用!AK106="予算区分_補助",フラグ管理用!AF106&lt;9),"error",""))))</f>
        <v/>
      </c>
      <c r="BM106" s="346" t="str">
        <f>フラグ管理用!AO106</f>
        <v/>
      </c>
    </row>
    <row r="107" spans="1:65">
      <c r="A107" s="21">
        <v>86</v>
      </c>
      <c r="B107" s="35"/>
      <c r="C107" s="44"/>
      <c r="D107" s="44"/>
      <c r="E107" s="55"/>
      <c r="F107" s="67" t="str">
        <f>IF(C107="補",VLOOKUP(E107,'事業名一覧 '!$A$3:$C$55,3,FALSE),"")</f>
        <v/>
      </c>
      <c r="G107" s="81"/>
      <c r="H107" s="81"/>
      <c r="I107" s="81"/>
      <c r="J107" s="81"/>
      <c r="K107" s="81"/>
      <c r="L107" s="55"/>
      <c r="M107" s="130" t="str">
        <f t="shared" si="19"/>
        <v/>
      </c>
      <c r="N107" s="130" t="str">
        <f t="shared" si="20"/>
        <v/>
      </c>
      <c r="O107" s="146"/>
      <c r="P107" s="146"/>
      <c r="Q107" s="146"/>
      <c r="R107" s="146"/>
      <c r="S107" s="146"/>
      <c r="T107" s="146"/>
      <c r="U107" s="55"/>
      <c r="V107" s="81"/>
      <c r="W107" s="81"/>
      <c r="X107" s="81"/>
      <c r="Y107" s="44"/>
      <c r="Z107" s="44"/>
      <c r="AA107" s="44"/>
      <c r="AB107" s="214"/>
      <c r="AC107" s="214"/>
      <c r="AD107" s="55"/>
      <c r="AE107" s="55"/>
      <c r="AF107" s="233"/>
      <c r="AG107" s="251"/>
      <c r="AH107" s="272"/>
      <c r="AI107" s="284"/>
      <c r="AJ107" s="296" t="str">
        <f t="shared" si="21"/>
        <v/>
      </c>
      <c r="AK107" s="304" t="str">
        <f>IF(C107="","",IF(AND(フラグ管理用!B107=2,O107&gt;0),"error",IF(AND(フラグ管理用!B107=1,SUM(P107:R107)&gt;0),"error","")))</f>
        <v/>
      </c>
      <c r="AL107" s="312" t="str">
        <f t="shared" si="22"/>
        <v/>
      </c>
      <c r="AM107" s="320" t="str">
        <f t="shared" si="23"/>
        <v/>
      </c>
      <c r="AN107" s="331" t="str">
        <f>IF(C107="","",IF(フラグ管理用!AP107=1,"",IF(AND(フラグ管理用!C107=1,フラグ管理用!G107=1),"",IF(AND(フラグ管理用!C107=2,フラグ管理用!D107=1,フラグ管理用!G107=1),"",IF(AND(フラグ管理用!C107=2,フラグ管理用!D107=2),"","error")))))</f>
        <v/>
      </c>
      <c r="AO107" s="335" t="str">
        <f t="shared" si="24"/>
        <v/>
      </c>
      <c r="AP107" s="335" t="str">
        <f t="shared" si="25"/>
        <v/>
      </c>
      <c r="AQ107" s="335" t="str">
        <f>IF(C107="","",IF(AND(フラグ管理用!B107=1,フラグ管理用!I107&gt;0),"",IF(AND(フラグ管理用!B107=2,フラグ管理用!I107&gt;14),"","error")))</f>
        <v/>
      </c>
      <c r="AR107" s="335" t="str">
        <f>IF(C107="","",IF(PRODUCT(フラグ管理用!H107:J107)=0,"error",""))</f>
        <v/>
      </c>
      <c r="AS107" s="335" t="str">
        <f t="shared" si="26"/>
        <v/>
      </c>
      <c r="AT107" s="335" t="str">
        <f>IF(C107="","",IF(AND(フラグ管理用!G107=1,フラグ管理用!K107=1),"",IF(AND(フラグ管理用!G107=2,フラグ管理用!K107&gt;1),"","error")))</f>
        <v/>
      </c>
      <c r="AU107" s="335" t="str">
        <f>IF(C107="","",IF(AND(フラグ管理用!K107=10,ISBLANK(L107)=FALSE),"",IF(AND(フラグ管理用!K107&lt;10,ISBLANK(L107)=TRUE),"","error")))</f>
        <v/>
      </c>
      <c r="AV107" s="331" t="str">
        <f t="shared" si="27"/>
        <v/>
      </c>
      <c r="AW107" s="331" t="str">
        <f t="shared" si="28"/>
        <v/>
      </c>
      <c r="AX107" s="331" t="str">
        <f>IF(C107="","",IF(AND(フラグ管理用!D107=2,フラグ管理用!G107=1),IF(Q107&lt;&gt;0,"error",""),""))</f>
        <v/>
      </c>
      <c r="AY107" s="331" t="str">
        <f>IF(C107="","",IF(フラグ管理用!G107=2,IF(OR(O107&lt;&gt;0,P107&lt;&gt;0,R107&lt;&gt;0),"error",""),""))</f>
        <v/>
      </c>
      <c r="AZ107" s="331" t="str">
        <f t="shared" si="29"/>
        <v/>
      </c>
      <c r="BA107" s="331" t="str">
        <f t="shared" si="30"/>
        <v/>
      </c>
      <c r="BB107" s="331" t="str">
        <f t="shared" si="31"/>
        <v/>
      </c>
      <c r="BC107" s="331" t="str">
        <f>IF(C107="","",IF(フラグ管理用!Y107=2,IF(AND(フラグ管理用!C107=2,フラグ管理用!V107=1),"","error"),""))</f>
        <v/>
      </c>
      <c r="BD107" s="331" t="str">
        <f t="shared" si="32"/>
        <v/>
      </c>
      <c r="BE107" s="331" t="str">
        <f>IF(C107="","",IF(フラグ管理用!Z107=30,"error",IF(AND(フラグ管理用!AI107="事業始期_通常",フラグ管理用!Z107&lt;18),"error",IF(AND(フラグ管理用!AI107="事業始期_補助",フラグ管理用!Z107&lt;15),"error",""))))</f>
        <v/>
      </c>
      <c r="BF107" s="331" t="str">
        <f t="shared" si="33"/>
        <v/>
      </c>
      <c r="BG107" s="331" t="str">
        <f>IF(C107="","",IF(AND(フラグ管理用!AJ107="事業終期_通常",OR(フラグ管理用!AA107&lt;18,フラグ管理用!AA107&gt;29)),"error",IF(AND(フラグ管理用!AJ107="事業終期_R3基金・R4",フラグ管理用!AA107&lt;18),"error","")))</f>
        <v/>
      </c>
      <c r="BH107" s="331" t="str">
        <f>IF(C107="","",IF(VLOOKUP(Z107,―!$X$2:$Y$31,2,FALSE)&lt;=VLOOKUP(AA107,―!$X$2:$Y$31,2,FALSE),"","error"))</f>
        <v/>
      </c>
      <c r="BI107" s="331" t="str">
        <f t="shared" si="34"/>
        <v/>
      </c>
      <c r="BJ107" s="331" t="str">
        <f t="shared" si="35"/>
        <v/>
      </c>
      <c r="BK107" s="331" t="str">
        <f t="shared" si="36"/>
        <v/>
      </c>
      <c r="BL107" s="331" t="str">
        <f>IF(C107="","",IF(AND(フラグ管理用!AK107="予算区分_地単_通常",フラグ管理用!AF107&gt;4),"error",IF(AND(フラグ管理用!AK107="予算区分_地単_協力金等",フラグ管理用!AF107&gt;9),"error",IF(AND(フラグ管理用!AK107="予算区分_補助",フラグ管理用!AF107&lt;9),"error",""))))</f>
        <v/>
      </c>
      <c r="BM107" s="346" t="str">
        <f>フラグ管理用!AO107</f>
        <v/>
      </c>
    </row>
    <row r="108" spans="1:65">
      <c r="A108" s="21">
        <v>87</v>
      </c>
      <c r="B108" s="35"/>
      <c r="C108" s="44"/>
      <c r="D108" s="44"/>
      <c r="E108" s="55"/>
      <c r="F108" s="67" t="str">
        <f>IF(C108="補",VLOOKUP(E108,'事業名一覧 '!$A$3:$C$55,3,FALSE),"")</f>
        <v/>
      </c>
      <c r="G108" s="81"/>
      <c r="H108" s="81"/>
      <c r="I108" s="81"/>
      <c r="J108" s="81"/>
      <c r="K108" s="81"/>
      <c r="L108" s="55"/>
      <c r="M108" s="130" t="str">
        <f t="shared" si="19"/>
        <v/>
      </c>
      <c r="N108" s="130" t="str">
        <f t="shared" si="20"/>
        <v/>
      </c>
      <c r="O108" s="146"/>
      <c r="P108" s="146"/>
      <c r="Q108" s="146"/>
      <c r="R108" s="146"/>
      <c r="S108" s="146"/>
      <c r="T108" s="146"/>
      <c r="U108" s="55"/>
      <c r="V108" s="81"/>
      <c r="W108" s="81"/>
      <c r="X108" s="81"/>
      <c r="Y108" s="44"/>
      <c r="Z108" s="44"/>
      <c r="AA108" s="44"/>
      <c r="AB108" s="214"/>
      <c r="AC108" s="214"/>
      <c r="AD108" s="55"/>
      <c r="AE108" s="55"/>
      <c r="AF108" s="233"/>
      <c r="AG108" s="251"/>
      <c r="AH108" s="272"/>
      <c r="AI108" s="284"/>
      <c r="AJ108" s="296" t="str">
        <f t="shared" si="21"/>
        <v/>
      </c>
      <c r="AK108" s="304" t="str">
        <f>IF(C108="","",IF(AND(フラグ管理用!B108=2,O108&gt;0),"error",IF(AND(フラグ管理用!B108=1,SUM(P108:R108)&gt;0),"error","")))</f>
        <v/>
      </c>
      <c r="AL108" s="312" t="str">
        <f t="shared" si="22"/>
        <v/>
      </c>
      <c r="AM108" s="320" t="str">
        <f t="shared" si="23"/>
        <v/>
      </c>
      <c r="AN108" s="331" t="str">
        <f>IF(C108="","",IF(フラグ管理用!AP108=1,"",IF(AND(フラグ管理用!C108=1,フラグ管理用!G108=1),"",IF(AND(フラグ管理用!C108=2,フラグ管理用!D108=1,フラグ管理用!G108=1),"",IF(AND(フラグ管理用!C108=2,フラグ管理用!D108=2),"","error")))))</f>
        <v/>
      </c>
      <c r="AO108" s="335" t="str">
        <f t="shared" si="24"/>
        <v/>
      </c>
      <c r="AP108" s="335" t="str">
        <f t="shared" si="25"/>
        <v/>
      </c>
      <c r="AQ108" s="335" t="str">
        <f>IF(C108="","",IF(AND(フラグ管理用!B108=1,フラグ管理用!I108&gt;0),"",IF(AND(フラグ管理用!B108=2,フラグ管理用!I108&gt;14),"","error")))</f>
        <v/>
      </c>
      <c r="AR108" s="335" t="str">
        <f>IF(C108="","",IF(PRODUCT(フラグ管理用!H108:J108)=0,"error",""))</f>
        <v/>
      </c>
      <c r="AS108" s="335" t="str">
        <f t="shared" si="26"/>
        <v/>
      </c>
      <c r="AT108" s="335" t="str">
        <f>IF(C108="","",IF(AND(フラグ管理用!G108=1,フラグ管理用!K108=1),"",IF(AND(フラグ管理用!G108=2,フラグ管理用!K108&gt;1),"","error")))</f>
        <v/>
      </c>
      <c r="AU108" s="335" t="str">
        <f>IF(C108="","",IF(AND(フラグ管理用!K108=10,ISBLANK(L108)=FALSE),"",IF(AND(フラグ管理用!K108&lt;10,ISBLANK(L108)=TRUE),"","error")))</f>
        <v/>
      </c>
      <c r="AV108" s="331" t="str">
        <f t="shared" si="27"/>
        <v/>
      </c>
      <c r="AW108" s="331" t="str">
        <f t="shared" si="28"/>
        <v/>
      </c>
      <c r="AX108" s="331" t="str">
        <f>IF(C108="","",IF(AND(フラグ管理用!D108=2,フラグ管理用!G108=1),IF(Q108&lt;&gt;0,"error",""),""))</f>
        <v/>
      </c>
      <c r="AY108" s="331" t="str">
        <f>IF(C108="","",IF(フラグ管理用!G108=2,IF(OR(O108&lt;&gt;0,P108&lt;&gt;0,R108&lt;&gt;0),"error",""),""))</f>
        <v/>
      </c>
      <c r="AZ108" s="331" t="str">
        <f t="shared" si="29"/>
        <v/>
      </c>
      <c r="BA108" s="331" t="str">
        <f t="shared" si="30"/>
        <v/>
      </c>
      <c r="BB108" s="331" t="str">
        <f t="shared" si="31"/>
        <v/>
      </c>
      <c r="BC108" s="331" t="str">
        <f>IF(C108="","",IF(フラグ管理用!Y108=2,IF(AND(フラグ管理用!C108=2,フラグ管理用!V108=1),"","error"),""))</f>
        <v/>
      </c>
      <c r="BD108" s="331" t="str">
        <f t="shared" si="32"/>
        <v/>
      </c>
      <c r="BE108" s="331" t="str">
        <f>IF(C108="","",IF(フラグ管理用!Z108=30,"error",IF(AND(フラグ管理用!AI108="事業始期_通常",フラグ管理用!Z108&lt;18),"error",IF(AND(フラグ管理用!AI108="事業始期_補助",フラグ管理用!Z108&lt;15),"error",""))))</f>
        <v/>
      </c>
      <c r="BF108" s="331" t="str">
        <f t="shared" si="33"/>
        <v/>
      </c>
      <c r="BG108" s="331" t="str">
        <f>IF(C108="","",IF(AND(フラグ管理用!AJ108="事業終期_通常",OR(フラグ管理用!AA108&lt;18,フラグ管理用!AA108&gt;29)),"error",IF(AND(フラグ管理用!AJ108="事業終期_R3基金・R4",フラグ管理用!AA108&lt;18),"error","")))</f>
        <v/>
      </c>
      <c r="BH108" s="331" t="str">
        <f>IF(C108="","",IF(VLOOKUP(Z108,―!$X$2:$Y$31,2,FALSE)&lt;=VLOOKUP(AA108,―!$X$2:$Y$31,2,FALSE),"","error"))</f>
        <v/>
      </c>
      <c r="BI108" s="331" t="str">
        <f t="shared" si="34"/>
        <v/>
      </c>
      <c r="BJ108" s="331" t="str">
        <f t="shared" si="35"/>
        <v/>
      </c>
      <c r="BK108" s="331" t="str">
        <f t="shared" si="36"/>
        <v/>
      </c>
      <c r="BL108" s="331" t="str">
        <f>IF(C108="","",IF(AND(フラグ管理用!AK108="予算区分_地単_通常",フラグ管理用!AF108&gt;4),"error",IF(AND(フラグ管理用!AK108="予算区分_地単_協力金等",フラグ管理用!AF108&gt;9),"error",IF(AND(フラグ管理用!AK108="予算区分_補助",フラグ管理用!AF108&lt;9),"error",""))))</f>
        <v/>
      </c>
      <c r="BM108" s="346" t="str">
        <f>フラグ管理用!AO108</f>
        <v/>
      </c>
    </row>
    <row r="109" spans="1:65">
      <c r="A109" s="21">
        <v>88</v>
      </c>
      <c r="B109" s="35"/>
      <c r="C109" s="44"/>
      <c r="D109" s="44"/>
      <c r="E109" s="55"/>
      <c r="F109" s="67" t="str">
        <f>IF(C109="補",VLOOKUP(E109,'事業名一覧 '!$A$3:$C$55,3,FALSE),"")</f>
        <v/>
      </c>
      <c r="G109" s="81"/>
      <c r="H109" s="81"/>
      <c r="I109" s="81"/>
      <c r="J109" s="81"/>
      <c r="K109" s="81"/>
      <c r="L109" s="55"/>
      <c r="M109" s="130" t="str">
        <f t="shared" si="19"/>
        <v/>
      </c>
      <c r="N109" s="130" t="str">
        <f t="shared" si="20"/>
        <v/>
      </c>
      <c r="O109" s="146"/>
      <c r="P109" s="146"/>
      <c r="Q109" s="146"/>
      <c r="R109" s="146"/>
      <c r="S109" s="146"/>
      <c r="T109" s="146"/>
      <c r="U109" s="55"/>
      <c r="V109" s="81"/>
      <c r="W109" s="81"/>
      <c r="X109" s="81"/>
      <c r="Y109" s="44"/>
      <c r="Z109" s="44"/>
      <c r="AA109" s="44"/>
      <c r="AB109" s="214"/>
      <c r="AC109" s="214"/>
      <c r="AD109" s="55"/>
      <c r="AE109" s="55"/>
      <c r="AF109" s="233"/>
      <c r="AG109" s="251"/>
      <c r="AH109" s="272"/>
      <c r="AI109" s="284"/>
      <c r="AJ109" s="296" t="str">
        <f t="shared" si="21"/>
        <v/>
      </c>
      <c r="AK109" s="304" t="str">
        <f>IF(C109="","",IF(AND(フラグ管理用!B109=2,O109&gt;0),"error",IF(AND(フラグ管理用!B109=1,SUM(P109:R109)&gt;0),"error","")))</f>
        <v/>
      </c>
      <c r="AL109" s="312" t="str">
        <f t="shared" si="22"/>
        <v/>
      </c>
      <c r="AM109" s="320" t="str">
        <f t="shared" si="23"/>
        <v/>
      </c>
      <c r="AN109" s="331" t="str">
        <f>IF(C109="","",IF(フラグ管理用!AP109=1,"",IF(AND(フラグ管理用!C109=1,フラグ管理用!G109=1),"",IF(AND(フラグ管理用!C109=2,フラグ管理用!D109=1,フラグ管理用!G109=1),"",IF(AND(フラグ管理用!C109=2,フラグ管理用!D109=2),"","error")))))</f>
        <v/>
      </c>
      <c r="AO109" s="335" t="str">
        <f t="shared" si="24"/>
        <v/>
      </c>
      <c r="AP109" s="335" t="str">
        <f t="shared" si="25"/>
        <v/>
      </c>
      <c r="AQ109" s="335" t="str">
        <f>IF(C109="","",IF(AND(フラグ管理用!B109=1,フラグ管理用!I109&gt;0),"",IF(AND(フラグ管理用!B109=2,フラグ管理用!I109&gt;14),"","error")))</f>
        <v/>
      </c>
      <c r="AR109" s="335" t="str">
        <f>IF(C109="","",IF(PRODUCT(フラグ管理用!H109:J109)=0,"error",""))</f>
        <v/>
      </c>
      <c r="AS109" s="335" t="str">
        <f t="shared" si="26"/>
        <v/>
      </c>
      <c r="AT109" s="335" t="str">
        <f>IF(C109="","",IF(AND(フラグ管理用!G109=1,フラグ管理用!K109=1),"",IF(AND(フラグ管理用!G109=2,フラグ管理用!K109&gt;1),"","error")))</f>
        <v/>
      </c>
      <c r="AU109" s="335" t="str">
        <f>IF(C109="","",IF(AND(フラグ管理用!K109=10,ISBLANK(L109)=FALSE),"",IF(AND(フラグ管理用!K109&lt;10,ISBLANK(L109)=TRUE),"","error")))</f>
        <v/>
      </c>
      <c r="AV109" s="331" t="str">
        <f t="shared" si="27"/>
        <v/>
      </c>
      <c r="AW109" s="331" t="str">
        <f t="shared" si="28"/>
        <v/>
      </c>
      <c r="AX109" s="331" t="str">
        <f>IF(C109="","",IF(AND(フラグ管理用!D109=2,フラグ管理用!G109=1),IF(Q109&lt;&gt;0,"error",""),""))</f>
        <v/>
      </c>
      <c r="AY109" s="331" t="str">
        <f>IF(C109="","",IF(フラグ管理用!G109=2,IF(OR(O109&lt;&gt;0,P109&lt;&gt;0,R109&lt;&gt;0),"error",""),""))</f>
        <v/>
      </c>
      <c r="AZ109" s="331" t="str">
        <f t="shared" si="29"/>
        <v/>
      </c>
      <c r="BA109" s="331" t="str">
        <f t="shared" si="30"/>
        <v/>
      </c>
      <c r="BB109" s="331" t="str">
        <f t="shared" si="31"/>
        <v/>
      </c>
      <c r="BC109" s="331" t="str">
        <f>IF(C109="","",IF(フラグ管理用!Y109=2,IF(AND(フラグ管理用!C109=2,フラグ管理用!V109=1),"","error"),""))</f>
        <v/>
      </c>
      <c r="BD109" s="331" t="str">
        <f t="shared" si="32"/>
        <v/>
      </c>
      <c r="BE109" s="331" t="str">
        <f>IF(C109="","",IF(フラグ管理用!Z109=30,"error",IF(AND(フラグ管理用!AI109="事業始期_通常",フラグ管理用!Z109&lt;18),"error",IF(AND(フラグ管理用!AI109="事業始期_補助",フラグ管理用!Z109&lt;15),"error",""))))</f>
        <v/>
      </c>
      <c r="BF109" s="331" t="str">
        <f t="shared" si="33"/>
        <v/>
      </c>
      <c r="BG109" s="331" t="str">
        <f>IF(C109="","",IF(AND(フラグ管理用!AJ109="事業終期_通常",OR(フラグ管理用!AA109&lt;18,フラグ管理用!AA109&gt;29)),"error",IF(AND(フラグ管理用!AJ109="事業終期_R3基金・R4",フラグ管理用!AA109&lt;18),"error","")))</f>
        <v/>
      </c>
      <c r="BH109" s="331" t="str">
        <f>IF(C109="","",IF(VLOOKUP(Z109,―!$X$2:$Y$31,2,FALSE)&lt;=VLOOKUP(AA109,―!$X$2:$Y$31,2,FALSE),"","error"))</f>
        <v/>
      </c>
      <c r="BI109" s="331" t="str">
        <f t="shared" si="34"/>
        <v/>
      </c>
      <c r="BJ109" s="331" t="str">
        <f t="shared" si="35"/>
        <v/>
      </c>
      <c r="BK109" s="331" t="str">
        <f t="shared" si="36"/>
        <v/>
      </c>
      <c r="BL109" s="331" t="str">
        <f>IF(C109="","",IF(AND(フラグ管理用!AK109="予算区分_地単_通常",フラグ管理用!AF109&gt;4),"error",IF(AND(フラグ管理用!AK109="予算区分_地単_協力金等",フラグ管理用!AF109&gt;9),"error",IF(AND(フラグ管理用!AK109="予算区分_補助",フラグ管理用!AF109&lt;9),"error",""))))</f>
        <v/>
      </c>
      <c r="BM109" s="346" t="str">
        <f>フラグ管理用!AO109</f>
        <v/>
      </c>
    </row>
    <row r="110" spans="1:65">
      <c r="A110" s="21">
        <v>89</v>
      </c>
      <c r="B110" s="35"/>
      <c r="C110" s="44"/>
      <c r="D110" s="44"/>
      <c r="E110" s="55"/>
      <c r="F110" s="67" t="str">
        <f>IF(C110="補",VLOOKUP(E110,'事業名一覧 '!$A$3:$C$55,3,FALSE),"")</f>
        <v/>
      </c>
      <c r="G110" s="81"/>
      <c r="H110" s="81"/>
      <c r="I110" s="81"/>
      <c r="J110" s="81"/>
      <c r="K110" s="81"/>
      <c r="L110" s="55"/>
      <c r="M110" s="130" t="str">
        <f t="shared" si="19"/>
        <v/>
      </c>
      <c r="N110" s="130" t="str">
        <f t="shared" si="20"/>
        <v/>
      </c>
      <c r="O110" s="146"/>
      <c r="P110" s="146"/>
      <c r="Q110" s="146"/>
      <c r="R110" s="146"/>
      <c r="S110" s="146"/>
      <c r="T110" s="146"/>
      <c r="U110" s="55"/>
      <c r="V110" s="81"/>
      <c r="W110" s="81"/>
      <c r="X110" s="81"/>
      <c r="Y110" s="44"/>
      <c r="Z110" s="44"/>
      <c r="AA110" s="44"/>
      <c r="AB110" s="214"/>
      <c r="AC110" s="214"/>
      <c r="AD110" s="55"/>
      <c r="AE110" s="55"/>
      <c r="AF110" s="233"/>
      <c r="AG110" s="251"/>
      <c r="AH110" s="272"/>
      <c r="AI110" s="284"/>
      <c r="AJ110" s="296" t="str">
        <f t="shared" si="21"/>
        <v/>
      </c>
      <c r="AK110" s="304" t="str">
        <f>IF(C110="","",IF(AND(フラグ管理用!B110=2,O110&gt;0),"error",IF(AND(フラグ管理用!B110=1,SUM(P110:R110)&gt;0),"error","")))</f>
        <v/>
      </c>
      <c r="AL110" s="312" t="str">
        <f t="shared" si="22"/>
        <v/>
      </c>
      <c r="AM110" s="320" t="str">
        <f t="shared" si="23"/>
        <v/>
      </c>
      <c r="AN110" s="331" t="str">
        <f>IF(C110="","",IF(フラグ管理用!AP110=1,"",IF(AND(フラグ管理用!C110=1,フラグ管理用!G110=1),"",IF(AND(フラグ管理用!C110=2,フラグ管理用!D110=1,フラグ管理用!G110=1),"",IF(AND(フラグ管理用!C110=2,フラグ管理用!D110=2),"","error")))))</f>
        <v/>
      </c>
      <c r="AO110" s="335" t="str">
        <f t="shared" si="24"/>
        <v/>
      </c>
      <c r="AP110" s="335" t="str">
        <f t="shared" si="25"/>
        <v/>
      </c>
      <c r="AQ110" s="335" t="str">
        <f>IF(C110="","",IF(AND(フラグ管理用!B110=1,フラグ管理用!I110&gt;0),"",IF(AND(フラグ管理用!B110=2,フラグ管理用!I110&gt;14),"","error")))</f>
        <v/>
      </c>
      <c r="AR110" s="335" t="str">
        <f>IF(C110="","",IF(PRODUCT(フラグ管理用!H110:J110)=0,"error",""))</f>
        <v/>
      </c>
      <c r="AS110" s="335" t="str">
        <f t="shared" si="26"/>
        <v/>
      </c>
      <c r="AT110" s="335" t="str">
        <f>IF(C110="","",IF(AND(フラグ管理用!G110=1,フラグ管理用!K110=1),"",IF(AND(フラグ管理用!G110=2,フラグ管理用!K110&gt;1),"","error")))</f>
        <v/>
      </c>
      <c r="AU110" s="335" t="str">
        <f>IF(C110="","",IF(AND(フラグ管理用!K110=10,ISBLANK(L110)=FALSE),"",IF(AND(フラグ管理用!K110&lt;10,ISBLANK(L110)=TRUE),"","error")))</f>
        <v/>
      </c>
      <c r="AV110" s="331" t="str">
        <f t="shared" si="27"/>
        <v/>
      </c>
      <c r="AW110" s="331" t="str">
        <f t="shared" si="28"/>
        <v/>
      </c>
      <c r="AX110" s="331" t="str">
        <f>IF(C110="","",IF(AND(フラグ管理用!D110=2,フラグ管理用!G110=1),IF(Q110&lt;&gt;0,"error",""),""))</f>
        <v/>
      </c>
      <c r="AY110" s="331" t="str">
        <f>IF(C110="","",IF(フラグ管理用!G110=2,IF(OR(O110&lt;&gt;0,P110&lt;&gt;0,R110&lt;&gt;0),"error",""),""))</f>
        <v/>
      </c>
      <c r="AZ110" s="331" t="str">
        <f t="shared" si="29"/>
        <v/>
      </c>
      <c r="BA110" s="331" t="str">
        <f t="shared" si="30"/>
        <v/>
      </c>
      <c r="BB110" s="331" t="str">
        <f t="shared" si="31"/>
        <v/>
      </c>
      <c r="BC110" s="331" t="str">
        <f>IF(C110="","",IF(フラグ管理用!Y110=2,IF(AND(フラグ管理用!C110=2,フラグ管理用!V110=1),"","error"),""))</f>
        <v/>
      </c>
      <c r="BD110" s="331" t="str">
        <f t="shared" si="32"/>
        <v/>
      </c>
      <c r="BE110" s="331" t="str">
        <f>IF(C110="","",IF(フラグ管理用!Z110=30,"error",IF(AND(フラグ管理用!AI110="事業始期_通常",フラグ管理用!Z110&lt;18),"error",IF(AND(フラグ管理用!AI110="事業始期_補助",フラグ管理用!Z110&lt;15),"error",""))))</f>
        <v/>
      </c>
      <c r="BF110" s="331" t="str">
        <f t="shared" si="33"/>
        <v/>
      </c>
      <c r="BG110" s="331" t="str">
        <f>IF(C110="","",IF(AND(フラグ管理用!AJ110="事業終期_通常",OR(フラグ管理用!AA110&lt;18,フラグ管理用!AA110&gt;29)),"error",IF(AND(フラグ管理用!AJ110="事業終期_R3基金・R4",フラグ管理用!AA110&lt;18),"error","")))</f>
        <v/>
      </c>
      <c r="BH110" s="331" t="str">
        <f>IF(C110="","",IF(VLOOKUP(Z110,―!$X$2:$Y$31,2,FALSE)&lt;=VLOOKUP(AA110,―!$X$2:$Y$31,2,FALSE),"","error"))</f>
        <v/>
      </c>
      <c r="BI110" s="331" t="str">
        <f t="shared" si="34"/>
        <v/>
      </c>
      <c r="BJ110" s="331" t="str">
        <f t="shared" si="35"/>
        <v/>
      </c>
      <c r="BK110" s="331" t="str">
        <f t="shared" si="36"/>
        <v/>
      </c>
      <c r="BL110" s="331" t="str">
        <f>IF(C110="","",IF(AND(フラグ管理用!AK110="予算区分_地単_通常",フラグ管理用!AF110&gt;4),"error",IF(AND(フラグ管理用!AK110="予算区分_地単_協力金等",フラグ管理用!AF110&gt;9),"error",IF(AND(フラグ管理用!AK110="予算区分_補助",フラグ管理用!AF110&lt;9),"error",""))))</f>
        <v/>
      </c>
      <c r="BM110" s="346" t="str">
        <f>フラグ管理用!AO110</f>
        <v/>
      </c>
    </row>
    <row r="111" spans="1:65">
      <c r="A111" s="21">
        <v>90</v>
      </c>
      <c r="B111" s="35"/>
      <c r="C111" s="44"/>
      <c r="D111" s="44"/>
      <c r="E111" s="55"/>
      <c r="F111" s="67" t="str">
        <f>IF(C111="補",VLOOKUP(E111,'事業名一覧 '!$A$3:$C$55,3,FALSE),"")</f>
        <v/>
      </c>
      <c r="G111" s="81"/>
      <c r="H111" s="81"/>
      <c r="I111" s="81"/>
      <c r="J111" s="81"/>
      <c r="K111" s="81"/>
      <c r="L111" s="55"/>
      <c r="M111" s="130" t="str">
        <f t="shared" si="19"/>
        <v/>
      </c>
      <c r="N111" s="130" t="str">
        <f t="shared" si="20"/>
        <v/>
      </c>
      <c r="O111" s="146"/>
      <c r="P111" s="146"/>
      <c r="Q111" s="146"/>
      <c r="R111" s="146"/>
      <c r="S111" s="146"/>
      <c r="T111" s="146"/>
      <c r="U111" s="55"/>
      <c r="V111" s="81"/>
      <c r="W111" s="81"/>
      <c r="X111" s="81"/>
      <c r="Y111" s="44"/>
      <c r="Z111" s="44"/>
      <c r="AA111" s="44"/>
      <c r="AB111" s="214"/>
      <c r="AC111" s="214"/>
      <c r="AD111" s="55"/>
      <c r="AE111" s="55"/>
      <c r="AF111" s="233"/>
      <c r="AG111" s="251"/>
      <c r="AH111" s="272"/>
      <c r="AI111" s="284"/>
      <c r="AJ111" s="296" t="str">
        <f t="shared" si="21"/>
        <v/>
      </c>
      <c r="AK111" s="304" t="str">
        <f>IF(C111="","",IF(AND(フラグ管理用!B111=2,O111&gt;0),"error",IF(AND(フラグ管理用!B111=1,SUM(P111:R111)&gt;0),"error","")))</f>
        <v/>
      </c>
      <c r="AL111" s="312" t="str">
        <f t="shared" si="22"/>
        <v/>
      </c>
      <c r="AM111" s="320" t="str">
        <f t="shared" si="23"/>
        <v/>
      </c>
      <c r="AN111" s="331" t="str">
        <f>IF(C111="","",IF(フラグ管理用!AP111=1,"",IF(AND(フラグ管理用!C111=1,フラグ管理用!G111=1),"",IF(AND(フラグ管理用!C111=2,フラグ管理用!D111=1,フラグ管理用!G111=1),"",IF(AND(フラグ管理用!C111=2,フラグ管理用!D111=2),"","error")))))</f>
        <v/>
      </c>
      <c r="AO111" s="335" t="str">
        <f t="shared" si="24"/>
        <v/>
      </c>
      <c r="AP111" s="335" t="str">
        <f t="shared" si="25"/>
        <v/>
      </c>
      <c r="AQ111" s="335" t="str">
        <f>IF(C111="","",IF(AND(フラグ管理用!B111=1,フラグ管理用!I111&gt;0),"",IF(AND(フラグ管理用!B111=2,フラグ管理用!I111&gt;14),"","error")))</f>
        <v/>
      </c>
      <c r="AR111" s="335" t="str">
        <f>IF(C111="","",IF(PRODUCT(フラグ管理用!H111:J111)=0,"error",""))</f>
        <v/>
      </c>
      <c r="AS111" s="335" t="str">
        <f t="shared" si="26"/>
        <v/>
      </c>
      <c r="AT111" s="335" t="str">
        <f>IF(C111="","",IF(AND(フラグ管理用!G111=1,フラグ管理用!K111=1),"",IF(AND(フラグ管理用!G111=2,フラグ管理用!K111&gt;1),"","error")))</f>
        <v/>
      </c>
      <c r="AU111" s="335" t="str">
        <f>IF(C111="","",IF(AND(フラグ管理用!K111=10,ISBLANK(L111)=FALSE),"",IF(AND(フラグ管理用!K111&lt;10,ISBLANK(L111)=TRUE),"","error")))</f>
        <v/>
      </c>
      <c r="AV111" s="331" t="str">
        <f t="shared" si="27"/>
        <v/>
      </c>
      <c r="AW111" s="331" t="str">
        <f t="shared" si="28"/>
        <v/>
      </c>
      <c r="AX111" s="331" t="str">
        <f>IF(C111="","",IF(AND(フラグ管理用!D111=2,フラグ管理用!G111=1),IF(Q111&lt;&gt;0,"error",""),""))</f>
        <v/>
      </c>
      <c r="AY111" s="331" t="str">
        <f>IF(C111="","",IF(フラグ管理用!G111=2,IF(OR(O111&lt;&gt;0,P111&lt;&gt;0,R111&lt;&gt;0),"error",""),""))</f>
        <v/>
      </c>
      <c r="AZ111" s="331" t="str">
        <f t="shared" si="29"/>
        <v/>
      </c>
      <c r="BA111" s="331" t="str">
        <f t="shared" si="30"/>
        <v/>
      </c>
      <c r="BB111" s="331" t="str">
        <f t="shared" si="31"/>
        <v/>
      </c>
      <c r="BC111" s="331" t="str">
        <f>IF(C111="","",IF(フラグ管理用!Y111=2,IF(AND(フラグ管理用!C111=2,フラグ管理用!V111=1),"","error"),""))</f>
        <v/>
      </c>
      <c r="BD111" s="331" t="str">
        <f t="shared" si="32"/>
        <v/>
      </c>
      <c r="BE111" s="331" t="str">
        <f>IF(C111="","",IF(フラグ管理用!Z111=30,"error",IF(AND(フラグ管理用!AI111="事業始期_通常",フラグ管理用!Z111&lt;18),"error",IF(AND(フラグ管理用!AI111="事業始期_補助",フラグ管理用!Z111&lt;15),"error",""))))</f>
        <v/>
      </c>
      <c r="BF111" s="331" t="str">
        <f t="shared" si="33"/>
        <v/>
      </c>
      <c r="BG111" s="331" t="str">
        <f>IF(C111="","",IF(AND(フラグ管理用!AJ111="事業終期_通常",OR(フラグ管理用!AA111&lt;18,フラグ管理用!AA111&gt;29)),"error",IF(AND(フラグ管理用!AJ111="事業終期_R3基金・R4",フラグ管理用!AA111&lt;18),"error","")))</f>
        <v/>
      </c>
      <c r="BH111" s="331" t="str">
        <f>IF(C111="","",IF(VLOOKUP(Z111,―!$X$2:$Y$31,2,FALSE)&lt;=VLOOKUP(AA111,―!$X$2:$Y$31,2,FALSE),"","error"))</f>
        <v/>
      </c>
      <c r="BI111" s="331" t="str">
        <f t="shared" si="34"/>
        <v/>
      </c>
      <c r="BJ111" s="331" t="str">
        <f t="shared" si="35"/>
        <v/>
      </c>
      <c r="BK111" s="331" t="str">
        <f t="shared" si="36"/>
        <v/>
      </c>
      <c r="BL111" s="331" t="str">
        <f>IF(C111="","",IF(AND(フラグ管理用!AK111="予算区分_地単_通常",フラグ管理用!AF111&gt;4),"error",IF(AND(フラグ管理用!AK111="予算区分_地単_協力金等",フラグ管理用!AF111&gt;9),"error",IF(AND(フラグ管理用!AK111="予算区分_補助",フラグ管理用!AF111&lt;9),"error",""))))</f>
        <v/>
      </c>
      <c r="BM111" s="346" t="str">
        <f>フラグ管理用!AO111</f>
        <v/>
      </c>
    </row>
    <row r="112" spans="1:65">
      <c r="A112" s="21">
        <v>91</v>
      </c>
      <c r="B112" s="35"/>
      <c r="C112" s="44"/>
      <c r="D112" s="44"/>
      <c r="E112" s="55"/>
      <c r="F112" s="67" t="str">
        <f>IF(C112="補",VLOOKUP(E112,'事業名一覧 '!$A$3:$C$55,3,FALSE),"")</f>
        <v/>
      </c>
      <c r="G112" s="81"/>
      <c r="H112" s="81"/>
      <c r="I112" s="81"/>
      <c r="J112" s="81"/>
      <c r="K112" s="81"/>
      <c r="L112" s="55"/>
      <c r="M112" s="130" t="str">
        <f t="shared" si="19"/>
        <v/>
      </c>
      <c r="N112" s="130" t="str">
        <f t="shared" si="20"/>
        <v/>
      </c>
      <c r="O112" s="146"/>
      <c r="P112" s="146"/>
      <c r="Q112" s="146"/>
      <c r="R112" s="146"/>
      <c r="S112" s="146"/>
      <c r="T112" s="146"/>
      <c r="U112" s="55"/>
      <c r="V112" s="81"/>
      <c r="W112" s="81"/>
      <c r="X112" s="81"/>
      <c r="Y112" s="44"/>
      <c r="Z112" s="44"/>
      <c r="AA112" s="44"/>
      <c r="AB112" s="214"/>
      <c r="AC112" s="214"/>
      <c r="AD112" s="55"/>
      <c r="AE112" s="55"/>
      <c r="AF112" s="233"/>
      <c r="AG112" s="251"/>
      <c r="AH112" s="272"/>
      <c r="AI112" s="284"/>
      <c r="AJ112" s="296" t="str">
        <f t="shared" si="21"/>
        <v/>
      </c>
      <c r="AK112" s="304" t="str">
        <f>IF(C112="","",IF(AND(フラグ管理用!B112=2,O112&gt;0),"error",IF(AND(フラグ管理用!B112=1,SUM(P112:R112)&gt;0),"error","")))</f>
        <v/>
      </c>
      <c r="AL112" s="312" t="str">
        <f t="shared" si="22"/>
        <v/>
      </c>
      <c r="AM112" s="320" t="str">
        <f t="shared" si="23"/>
        <v/>
      </c>
      <c r="AN112" s="331" t="str">
        <f>IF(C112="","",IF(フラグ管理用!AP112=1,"",IF(AND(フラグ管理用!C112=1,フラグ管理用!G112=1),"",IF(AND(フラグ管理用!C112=2,フラグ管理用!D112=1,フラグ管理用!G112=1),"",IF(AND(フラグ管理用!C112=2,フラグ管理用!D112=2),"","error")))))</f>
        <v/>
      </c>
      <c r="AO112" s="335" t="str">
        <f t="shared" si="24"/>
        <v/>
      </c>
      <c r="AP112" s="335" t="str">
        <f t="shared" si="25"/>
        <v/>
      </c>
      <c r="AQ112" s="335" t="str">
        <f>IF(C112="","",IF(AND(フラグ管理用!B112=1,フラグ管理用!I112&gt;0),"",IF(AND(フラグ管理用!B112=2,フラグ管理用!I112&gt;14),"","error")))</f>
        <v/>
      </c>
      <c r="AR112" s="335" t="str">
        <f>IF(C112="","",IF(PRODUCT(フラグ管理用!H112:J112)=0,"error",""))</f>
        <v/>
      </c>
      <c r="AS112" s="335" t="str">
        <f t="shared" si="26"/>
        <v/>
      </c>
      <c r="AT112" s="335" t="str">
        <f>IF(C112="","",IF(AND(フラグ管理用!G112=1,フラグ管理用!K112=1),"",IF(AND(フラグ管理用!G112=2,フラグ管理用!K112&gt;1),"","error")))</f>
        <v/>
      </c>
      <c r="AU112" s="335" t="str">
        <f>IF(C112="","",IF(AND(フラグ管理用!K112=10,ISBLANK(L112)=FALSE),"",IF(AND(フラグ管理用!K112&lt;10,ISBLANK(L112)=TRUE),"","error")))</f>
        <v/>
      </c>
      <c r="AV112" s="331" t="str">
        <f t="shared" si="27"/>
        <v/>
      </c>
      <c r="AW112" s="331" t="str">
        <f t="shared" si="28"/>
        <v/>
      </c>
      <c r="AX112" s="331" t="str">
        <f>IF(C112="","",IF(AND(フラグ管理用!D112=2,フラグ管理用!G112=1),IF(Q112&lt;&gt;0,"error",""),""))</f>
        <v/>
      </c>
      <c r="AY112" s="331" t="str">
        <f>IF(C112="","",IF(フラグ管理用!G112=2,IF(OR(O112&lt;&gt;0,P112&lt;&gt;0,R112&lt;&gt;0),"error",""),""))</f>
        <v/>
      </c>
      <c r="AZ112" s="331" t="str">
        <f t="shared" si="29"/>
        <v/>
      </c>
      <c r="BA112" s="331" t="str">
        <f t="shared" si="30"/>
        <v/>
      </c>
      <c r="BB112" s="331" t="str">
        <f t="shared" si="31"/>
        <v/>
      </c>
      <c r="BC112" s="331" t="str">
        <f>IF(C112="","",IF(フラグ管理用!Y112=2,IF(AND(フラグ管理用!C112=2,フラグ管理用!V112=1),"","error"),""))</f>
        <v/>
      </c>
      <c r="BD112" s="331" t="str">
        <f t="shared" si="32"/>
        <v/>
      </c>
      <c r="BE112" s="331" t="str">
        <f>IF(C112="","",IF(フラグ管理用!Z112=30,"error",IF(AND(フラグ管理用!AI112="事業始期_通常",フラグ管理用!Z112&lt;18),"error",IF(AND(フラグ管理用!AI112="事業始期_補助",フラグ管理用!Z112&lt;15),"error",""))))</f>
        <v/>
      </c>
      <c r="BF112" s="331" t="str">
        <f t="shared" si="33"/>
        <v/>
      </c>
      <c r="BG112" s="331" t="str">
        <f>IF(C112="","",IF(AND(フラグ管理用!AJ112="事業終期_通常",OR(フラグ管理用!AA112&lt;18,フラグ管理用!AA112&gt;29)),"error",IF(AND(フラグ管理用!AJ112="事業終期_R3基金・R4",フラグ管理用!AA112&lt;18),"error","")))</f>
        <v/>
      </c>
      <c r="BH112" s="331" t="str">
        <f>IF(C112="","",IF(VLOOKUP(Z112,―!$X$2:$Y$31,2,FALSE)&lt;=VLOOKUP(AA112,―!$X$2:$Y$31,2,FALSE),"","error"))</f>
        <v/>
      </c>
      <c r="BI112" s="331" t="str">
        <f t="shared" si="34"/>
        <v/>
      </c>
      <c r="BJ112" s="331" t="str">
        <f t="shared" si="35"/>
        <v/>
      </c>
      <c r="BK112" s="331" t="str">
        <f t="shared" si="36"/>
        <v/>
      </c>
      <c r="BL112" s="331" t="str">
        <f>IF(C112="","",IF(AND(フラグ管理用!AK112="予算区分_地単_通常",フラグ管理用!AF112&gt;4),"error",IF(AND(フラグ管理用!AK112="予算区分_地単_協力金等",フラグ管理用!AF112&gt;9),"error",IF(AND(フラグ管理用!AK112="予算区分_補助",フラグ管理用!AF112&lt;9),"error",""))))</f>
        <v/>
      </c>
      <c r="BM112" s="346" t="str">
        <f>フラグ管理用!AO112</f>
        <v/>
      </c>
    </row>
    <row r="113" spans="1:65">
      <c r="A113" s="21">
        <v>92</v>
      </c>
      <c r="B113" s="35"/>
      <c r="C113" s="44"/>
      <c r="D113" s="44"/>
      <c r="E113" s="55"/>
      <c r="F113" s="67" t="str">
        <f>IF(C113="補",VLOOKUP(E113,'事業名一覧 '!$A$3:$C$55,3,FALSE),"")</f>
        <v/>
      </c>
      <c r="G113" s="81"/>
      <c r="H113" s="81"/>
      <c r="I113" s="81"/>
      <c r="J113" s="81"/>
      <c r="K113" s="81"/>
      <c r="L113" s="55"/>
      <c r="M113" s="130" t="str">
        <f t="shared" si="19"/>
        <v/>
      </c>
      <c r="N113" s="130" t="str">
        <f t="shared" si="20"/>
        <v/>
      </c>
      <c r="O113" s="146"/>
      <c r="P113" s="146"/>
      <c r="Q113" s="146"/>
      <c r="R113" s="146"/>
      <c r="S113" s="146"/>
      <c r="T113" s="146"/>
      <c r="U113" s="55"/>
      <c r="V113" s="81"/>
      <c r="W113" s="81"/>
      <c r="X113" s="81"/>
      <c r="Y113" s="44"/>
      <c r="Z113" s="44"/>
      <c r="AA113" s="44"/>
      <c r="AB113" s="214"/>
      <c r="AC113" s="214"/>
      <c r="AD113" s="55"/>
      <c r="AE113" s="55"/>
      <c r="AF113" s="233"/>
      <c r="AG113" s="251"/>
      <c r="AH113" s="272"/>
      <c r="AI113" s="284"/>
      <c r="AJ113" s="296" t="str">
        <f t="shared" si="21"/>
        <v/>
      </c>
      <c r="AK113" s="304" t="str">
        <f>IF(C113="","",IF(AND(フラグ管理用!B113=2,O113&gt;0),"error",IF(AND(フラグ管理用!B113=1,SUM(P113:R113)&gt;0),"error","")))</f>
        <v/>
      </c>
      <c r="AL113" s="312" t="str">
        <f t="shared" si="22"/>
        <v/>
      </c>
      <c r="AM113" s="320" t="str">
        <f t="shared" si="23"/>
        <v/>
      </c>
      <c r="AN113" s="331" t="str">
        <f>IF(C113="","",IF(フラグ管理用!AP113=1,"",IF(AND(フラグ管理用!C113=1,フラグ管理用!G113=1),"",IF(AND(フラグ管理用!C113=2,フラグ管理用!D113=1,フラグ管理用!G113=1),"",IF(AND(フラグ管理用!C113=2,フラグ管理用!D113=2),"","error")))))</f>
        <v/>
      </c>
      <c r="AO113" s="335" t="str">
        <f t="shared" si="24"/>
        <v/>
      </c>
      <c r="AP113" s="335" t="str">
        <f t="shared" si="25"/>
        <v/>
      </c>
      <c r="AQ113" s="335" t="str">
        <f>IF(C113="","",IF(AND(フラグ管理用!B113=1,フラグ管理用!I113&gt;0),"",IF(AND(フラグ管理用!B113=2,フラグ管理用!I113&gt;14),"","error")))</f>
        <v/>
      </c>
      <c r="AR113" s="335" t="str">
        <f>IF(C113="","",IF(PRODUCT(フラグ管理用!H113:J113)=0,"error",""))</f>
        <v/>
      </c>
      <c r="AS113" s="335" t="str">
        <f t="shared" si="26"/>
        <v/>
      </c>
      <c r="AT113" s="335" t="str">
        <f>IF(C113="","",IF(AND(フラグ管理用!G113=1,フラグ管理用!K113=1),"",IF(AND(フラグ管理用!G113=2,フラグ管理用!K113&gt;1),"","error")))</f>
        <v/>
      </c>
      <c r="AU113" s="335" t="str">
        <f>IF(C113="","",IF(AND(フラグ管理用!K113=10,ISBLANK(L113)=FALSE),"",IF(AND(フラグ管理用!K113&lt;10,ISBLANK(L113)=TRUE),"","error")))</f>
        <v/>
      </c>
      <c r="AV113" s="331" t="str">
        <f t="shared" si="27"/>
        <v/>
      </c>
      <c r="AW113" s="331" t="str">
        <f t="shared" si="28"/>
        <v/>
      </c>
      <c r="AX113" s="331" t="str">
        <f>IF(C113="","",IF(AND(フラグ管理用!D113=2,フラグ管理用!G113=1),IF(Q113&lt;&gt;0,"error",""),""))</f>
        <v/>
      </c>
      <c r="AY113" s="331" t="str">
        <f>IF(C113="","",IF(フラグ管理用!G113=2,IF(OR(O113&lt;&gt;0,P113&lt;&gt;0,R113&lt;&gt;0),"error",""),""))</f>
        <v/>
      </c>
      <c r="AZ113" s="331" t="str">
        <f t="shared" si="29"/>
        <v/>
      </c>
      <c r="BA113" s="331" t="str">
        <f t="shared" si="30"/>
        <v/>
      </c>
      <c r="BB113" s="331" t="str">
        <f t="shared" si="31"/>
        <v/>
      </c>
      <c r="BC113" s="331" t="str">
        <f>IF(C113="","",IF(フラグ管理用!Y113=2,IF(AND(フラグ管理用!C113=2,フラグ管理用!V113=1),"","error"),""))</f>
        <v/>
      </c>
      <c r="BD113" s="331" t="str">
        <f t="shared" si="32"/>
        <v/>
      </c>
      <c r="BE113" s="331" t="str">
        <f>IF(C113="","",IF(フラグ管理用!Z113=30,"error",IF(AND(フラグ管理用!AI113="事業始期_通常",フラグ管理用!Z113&lt;18),"error",IF(AND(フラグ管理用!AI113="事業始期_補助",フラグ管理用!Z113&lt;15),"error",""))))</f>
        <v/>
      </c>
      <c r="BF113" s="331" t="str">
        <f t="shared" si="33"/>
        <v/>
      </c>
      <c r="BG113" s="331" t="str">
        <f>IF(C113="","",IF(AND(フラグ管理用!AJ113="事業終期_通常",OR(フラグ管理用!AA113&lt;18,フラグ管理用!AA113&gt;29)),"error",IF(AND(フラグ管理用!AJ113="事業終期_R3基金・R4",フラグ管理用!AA113&lt;18),"error","")))</f>
        <v/>
      </c>
      <c r="BH113" s="331" t="str">
        <f>IF(C113="","",IF(VLOOKUP(Z113,―!$X$2:$Y$31,2,FALSE)&lt;=VLOOKUP(AA113,―!$X$2:$Y$31,2,FALSE),"","error"))</f>
        <v/>
      </c>
      <c r="BI113" s="331" t="str">
        <f t="shared" si="34"/>
        <v/>
      </c>
      <c r="BJ113" s="331" t="str">
        <f t="shared" si="35"/>
        <v/>
      </c>
      <c r="BK113" s="331" t="str">
        <f t="shared" si="36"/>
        <v/>
      </c>
      <c r="BL113" s="331" t="str">
        <f>IF(C113="","",IF(AND(フラグ管理用!AK113="予算区分_地単_通常",フラグ管理用!AF113&gt;4),"error",IF(AND(フラグ管理用!AK113="予算区分_地単_協力金等",フラグ管理用!AF113&gt;9),"error",IF(AND(フラグ管理用!AK113="予算区分_補助",フラグ管理用!AF113&lt;9),"error",""))))</f>
        <v/>
      </c>
      <c r="BM113" s="346" t="str">
        <f>フラグ管理用!AO113</f>
        <v/>
      </c>
    </row>
    <row r="114" spans="1:65">
      <c r="A114" s="21">
        <v>93</v>
      </c>
      <c r="B114" s="35"/>
      <c r="C114" s="44"/>
      <c r="D114" s="44"/>
      <c r="E114" s="55"/>
      <c r="F114" s="67" t="str">
        <f>IF(C114="補",VLOOKUP(E114,'事業名一覧 '!$A$3:$C$55,3,FALSE),"")</f>
        <v/>
      </c>
      <c r="G114" s="81"/>
      <c r="H114" s="81"/>
      <c r="I114" s="81"/>
      <c r="J114" s="81"/>
      <c r="K114" s="81"/>
      <c r="L114" s="55"/>
      <c r="M114" s="130" t="str">
        <f t="shared" si="19"/>
        <v/>
      </c>
      <c r="N114" s="130" t="str">
        <f t="shared" si="20"/>
        <v/>
      </c>
      <c r="O114" s="146"/>
      <c r="P114" s="146"/>
      <c r="Q114" s="146"/>
      <c r="R114" s="146"/>
      <c r="S114" s="146"/>
      <c r="T114" s="146"/>
      <c r="U114" s="55"/>
      <c r="V114" s="81"/>
      <c r="W114" s="81"/>
      <c r="X114" s="81"/>
      <c r="Y114" s="44"/>
      <c r="Z114" s="44"/>
      <c r="AA114" s="44"/>
      <c r="AB114" s="214"/>
      <c r="AC114" s="214"/>
      <c r="AD114" s="55"/>
      <c r="AE114" s="55"/>
      <c r="AF114" s="233"/>
      <c r="AG114" s="251"/>
      <c r="AH114" s="272"/>
      <c r="AI114" s="284"/>
      <c r="AJ114" s="296" t="str">
        <f t="shared" si="21"/>
        <v/>
      </c>
      <c r="AK114" s="304" t="str">
        <f>IF(C114="","",IF(AND(フラグ管理用!B114=2,O114&gt;0),"error",IF(AND(フラグ管理用!B114=1,SUM(P114:R114)&gt;0),"error","")))</f>
        <v/>
      </c>
      <c r="AL114" s="312" t="str">
        <f t="shared" si="22"/>
        <v/>
      </c>
      <c r="AM114" s="320" t="str">
        <f t="shared" si="23"/>
        <v/>
      </c>
      <c r="AN114" s="331" t="str">
        <f>IF(C114="","",IF(フラグ管理用!AP114=1,"",IF(AND(フラグ管理用!C114=1,フラグ管理用!G114=1),"",IF(AND(フラグ管理用!C114=2,フラグ管理用!D114=1,フラグ管理用!G114=1),"",IF(AND(フラグ管理用!C114=2,フラグ管理用!D114=2),"","error")))))</f>
        <v/>
      </c>
      <c r="AO114" s="335" t="str">
        <f t="shared" si="24"/>
        <v/>
      </c>
      <c r="AP114" s="335" t="str">
        <f t="shared" si="25"/>
        <v/>
      </c>
      <c r="AQ114" s="335" t="str">
        <f>IF(C114="","",IF(AND(フラグ管理用!B114=1,フラグ管理用!I114&gt;0),"",IF(AND(フラグ管理用!B114=2,フラグ管理用!I114&gt;14),"","error")))</f>
        <v/>
      </c>
      <c r="AR114" s="335" t="str">
        <f>IF(C114="","",IF(PRODUCT(フラグ管理用!H114:J114)=0,"error",""))</f>
        <v/>
      </c>
      <c r="AS114" s="335" t="str">
        <f t="shared" si="26"/>
        <v/>
      </c>
      <c r="AT114" s="335" t="str">
        <f>IF(C114="","",IF(AND(フラグ管理用!G114=1,フラグ管理用!K114=1),"",IF(AND(フラグ管理用!G114=2,フラグ管理用!K114&gt;1),"","error")))</f>
        <v/>
      </c>
      <c r="AU114" s="335" t="str">
        <f>IF(C114="","",IF(AND(フラグ管理用!K114=10,ISBLANK(L114)=FALSE),"",IF(AND(フラグ管理用!K114&lt;10,ISBLANK(L114)=TRUE),"","error")))</f>
        <v/>
      </c>
      <c r="AV114" s="331" t="str">
        <f t="shared" si="27"/>
        <v/>
      </c>
      <c r="AW114" s="331" t="str">
        <f t="shared" si="28"/>
        <v/>
      </c>
      <c r="AX114" s="331" t="str">
        <f>IF(C114="","",IF(AND(フラグ管理用!D114=2,フラグ管理用!G114=1),IF(Q114&lt;&gt;0,"error",""),""))</f>
        <v/>
      </c>
      <c r="AY114" s="331" t="str">
        <f>IF(C114="","",IF(フラグ管理用!G114=2,IF(OR(O114&lt;&gt;0,P114&lt;&gt;0,R114&lt;&gt;0),"error",""),""))</f>
        <v/>
      </c>
      <c r="AZ114" s="331" t="str">
        <f t="shared" si="29"/>
        <v/>
      </c>
      <c r="BA114" s="331" t="str">
        <f t="shared" si="30"/>
        <v/>
      </c>
      <c r="BB114" s="331" t="str">
        <f t="shared" si="31"/>
        <v/>
      </c>
      <c r="BC114" s="331" t="str">
        <f>IF(C114="","",IF(フラグ管理用!Y114=2,IF(AND(フラグ管理用!C114=2,フラグ管理用!V114=1),"","error"),""))</f>
        <v/>
      </c>
      <c r="BD114" s="331" t="str">
        <f t="shared" si="32"/>
        <v/>
      </c>
      <c r="BE114" s="331" t="str">
        <f>IF(C114="","",IF(フラグ管理用!Z114=30,"error",IF(AND(フラグ管理用!AI114="事業始期_通常",フラグ管理用!Z114&lt;18),"error",IF(AND(フラグ管理用!AI114="事業始期_補助",フラグ管理用!Z114&lt;15),"error",""))))</f>
        <v/>
      </c>
      <c r="BF114" s="331" t="str">
        <f t="shared" si="33"/>
        <v/>
      </c>
      <c r="BG114" s="331" t="str">
        <f>IF(C114="","",IF(AND(フラグ管理用!AJ114="事業終期_通常",OR(フラグ管理用!AA114&lt;18,フラグ管理用!AA114&gt;29)),"error",IF(AND(フラグ管理用!AJ114="事業終期_R3基金・R4",フラグ管理用!AA114&lt;18),"error","")))</f>
        <v/>
      </c>
      <c r="BH114" s="331" t="str">
        <f>IF(C114="","",IF(VLOOKUP(Z114,―!$X$2:$Y$31,2,FALSE)&lt;=VLOOKUP(AA114,―!$X$2:$Y$31,2,FALSE),"","error"))</f>
        <v/>
      </c>
      <c r="BI114" s="331" t="str">
        <f t="shared" si="34"/>
        <v/>
      </c>
      <c r="BJ114" s="331" t="str">
        <f t="shared" si="35"/>
        <v/>
      </c>
      <c r="BK114" s="331" t="str">
        <f t="shared" si="36"/>
        <v/>
      </c>
      <c r="BL114" s="331" t="str">
        <f>IF(C114="","",IF(AND(フラグ管理用!AK114="予算区分_地単_通常",フラグ管理用!AF114&gt;4),"error",IF(AND(フラグ管理用!AK114="予算区分_地単_協力金等",フラグ管理用!AF114&gt;9),"error",IF(AND(フラグ管理用!AK114="予算区分_補助",フラグ管理用!AF114&lt;9),"error",""))))</f>
        <v/>
      </c>
      <c r="BM114" s="346" t="str">
        <f>フラグ管理用!AO114</f>
        <v/>
      </c>
    </row>
    <row r="115" spans="1:65">
      <c r="A115" s="21">
        <v>94</v>
      </c>
      <c r="B115" s="35"/>
      <c r="C115" s="44"/>
      <c r="D115" s="44"/>
      <c r="E115" s="55"/>
      <c r="F115" s="67" t="str">
        <f>IF(C115="補",VLOOKUP(E115,'事業名一覧 '!$A$3:$C$55,3,FALSE),"")</f>
        <v/>
      </c>
      <c r="G115" s="81"/>
      <c r="H115" s="81"/>
      <c r="I115" s="81"/>
      <c r="J115" s="81"/>
      <c r="K115" s="81"/>
      <c r="L115" s="55"/>
      <c r="M115" s="130" t="str">
        <f t="shared" si="19"/>
        <v/>
      </c>
      <c r="N115" s="130" t="str">
        <f t="shared" si="20"/>
        <v/>
      </c>
      <c r="O115" s="146"/>
      <c r="P115" s="146"/>
      <c r="Q115" s="146"/>
      <c r="R115" s="146"/>
      <c r="S115" s="146"/>
      <c r="T115" s="146"/>
      <c r="U115" s="55"/>
      <c r="V115" s="81"/>
      <c r="W115" s="81"/>
      <c r="X115" s="81"/>
      <c r="Y115" s="44"/>
      <c r="Z115" s="44"/>
      <c r="AA115" s="44"/>
      <c r="AB115" s="214"/>
      <c r="AC115" s="214"/>
      <c r="AD115" s="55"/>
      <c r="AE115" s="55"/>
      <c r="AF115" s="233"/>
      <c r="AG115" s="251"/>
      <c r="AH115" s="272"/>
      <c r="AI115" s="284"/>
      <c r="AJ115" s="296" t="str">
        <f t="shared" si="21"/>
        <v/>
      </c>
      <c r="AK115" s="304" t="str">
        <f>IF(C115="","",IF(AND(フラグ管理用!B115=2,O115&gt;0),"error",IF(AND(フラグ管理用!B115=1,SUM(P115:R115)&gt;0),"error","")))</f>
        <v/>
      </c>
      <c r="AL115" s="312" t="str">
        <f t="shared" si="22"/>
        <v/>
      </c>
      <c r="AM115" s="320" t="str">
        <f t="shared" si="23"/>
        <v/>
      </c>
      <c r="AN115" s="331" t="str">
        <f>IF(C115="","",IF(フラグ管理用!AP115=1,"",IF(AND(フラグ管理用!C115=1,フラグ管理用!G115=1),"",IF(AND(フラグ管理用!C115=2,フラグ管理用!D115=1,フラグ管理用!G115=1),"",IF(AND(フラグ管理用!C115=2,フラグ管理用!D115=2),"","error")))))</f>
        <v/>
      </c>
      <c r="AO115" s="335" t="str">
        <f t="shared" si="24"/>
        <v/>
      </c>
      <c r="AP115" s="335" t="str">
        <f t="shared" si="25"/>
        <v/>
      </c>
      <c r="AQ115" s="335" t="str">
        <f>IF(C115="","",IF(AND(フラグ管理用!B115=1,フラグ管理用!I115&gt;0),"",IF(AND(フラグ管理用!B115=2,フラグ管理用!I115&gt;14),"","error")))</f>
        <v/>
      </c>
      <c r="AR115" s="335" t="str">
        <f>IF(C115="","",IF(PRODUCT(フラグ管理用!H115:J115)=0,"error",""))</f>
        <v/>
      </c>
      <c r="AS115" s="335" t="str">
        <f t="shared" si="26"/>
        <v/>
      </c>
      <c r="AT115" s="335" t="str">
        <f>IF(C115="","",IF(AND(フラグ管理用!G115=1,フラグ管理用!K115=1),"",IF(AND(フラグ管理用!G115=2,フラグ管理用!K115&gt;1),"","error")))</f>
        <v/>
      </c>
      <c r="AU115" s="335" t="str">
        <f>IF(C115="","",IF(AND(フラグ管理用!K115=10,ISBLANK(L115)=FALSE),"",IF(AND(フラグ管理用!K115&lt;10,ISBLANK(L115)=TRUE),"","error")))</f>
        <v/>
      </c>
      <c r="AV115" s="331" t="str">
        <f t="shared" si="27"/>
        <v/>
      </c>
      <c r="AW115" s="331" t="str">
        <f t="shared" si="28"/>
        <v/>
      </c>
      <c r="AX115" s="331" t="str">
        <f>IF(C115="","",IF(AND(フラグ管理用!D115=2,フラグ管理用!G115=1),IF(Q115&lt;&gt;0,"error",""),""))</f>
        <v/>
      </c>
      <c r="AY115" s="331" t="str">
        <f>IF(C115="","",IF(フラグ管理用!G115=2,IF(OR(O115&lt;&gt;0,P115&lt;&gt;0,R115&lt;&gt;0),"error",""),""))</f>
        <v/>
      </c>
      <c r="AZ115" s="331" t="str">
        <f t="shared" si="29"/>
        <v/>
      </c>
      <c r="BA115" s="331" t="str">
        <f t="shared" si="30"/>
        <v/>
      </c>
      <c r="BB115" s="331" t="str">
        <f t="shared" si="31"/>
        <v/>
      </c>
      <c r="BC115" s="331" t="str">
        <f>IF(C115="","",IF(フラグ管理用!Y115=2,IF(AND(フラグ管理用!C115=2,フラグ管理用!V115=1),"","error"),""))</f>
        <v/>
      </c>
      <c r="BD115" s="331" t="str">
        <f t="shared" si="32"/>
        <v/>
      </c>
      <c r="BE115" s="331" t="str">
        <f>IF(C115="","",IF(フラグ管理用!Z115=30,"error",IF(AND(フラグ管理用!AI115="事業始期_通常",フラグ管理用!Z115&lt;18),"error",IF(AND(フラグ管理用!AI115="事業始期_補助",フラグ管理用!Z115&lt;15),"error",""))))</f>
        <v/>
      </c>
      <c r="BF115" s="331" t="str">
        <f t="shared" si="33"/>
        <v/>
      </c>
      <c r="BG115" s="331" t="str">
        <f>IF(C115="","",IF(AND(フラグ管理用!AJ115="事業終期_通常",OR(フラグ管理用!AA115&lt;18,フラグ管理用!AA115&gt;29)),"error",IF(AND(フラグ管理用!AJ115="事業終期_R3基金・R4",フラグ管理用!AA115&lt;18),"error","")))</f>
        <v/>
      </c>
      <c r="BH115" s="331" t="str">
        <f>IF(C115="","",IF(VLOOKUP(Z115,―!$X$2:$Y$31,2,FALSE)&lt;=VLOOKUP(AA115,―!$X$2:$Y$31,2,FALSE),"","error"))</f>
        <v/>
      </c>
      <c r="BI115" s="331" t="str">
        <f t="shared" si="34"/>
        <v/>
      </c>
      <c r="BJ115" s="331" t="str">
        <f t="shared" si="35"/>
        <v/>
      </c>
      <c r="BK115" s="331" t="str">
        <f t="shared" si="36"/>
        <v/>
      </c>
      <c r="BL115" s="331" t="str">
        <f>IF(C115="","",IF(AND(フラグ管理用!AK115="予算区分_地単_通常",フラグ管理用!AF115&gt;4),"error",IF(AND(フラグ管理用!AK115="予算区分_地単_協力金等",フラグ管理用!AF115&gt;9),"error",IF(AND(フラグ管理用!AK115="予算区分_補助",フラグ管理用!AF115&lt;9),"error",""))))</f>
        <v/>
      </c>
      <c r="BM115" s="346" t="str">
        <f>フラグ管理用!AO115</f>
        <v/>
      </c>
    </row>
    <row r="116" spans="1:65">
      <c r="A116" s="21">
        <v>95</v>
      </c>
      <c r="B116" s="35"/>
      <c r="C116" s="44"/>
      <c r="D116" s="44"/>
      <c r="E116" s="55"/>
      <c r="F116" s="67" t="str">
        <f>IF(C116="補",VLOOKUP(E116,'事業名一覧 '!$A$3:$C$55,3,FALSE),"")</f>
        <v/>
      </c>
      <c r="G116" s="81"/>
      <c r="H116" s="81"/>
      <c r="I116" s="81"/>
      <c r="J116" s="81"/>
      <c r="K116" s="81"/>
      <c r="L116" s="55"/>
      <c r="M116" s="130" t="str">
        <f t="shared" si="19"/>
        <v/>
      </c>
      <c r="N116" s="130" t="str">
        <f t="shared" si="20"/>
        <v/>
      </c>
      <c r="O116" s="146"/>
      <c r="P116" s="146"/>
      <c r="Q116" s="146"/>
      <c r="R116" s="146"/>
      <c r="S116" s="146"/>
      <c r="T116" s="146"/>
      <c r="U116" s="55"/>
      <c r="V116" s="81"/>
      <c r="W116" s="81"/>
      <c r="X116" s="81"/>
      <c r="Y116" s="44"/>
      <c r="Z116" s="44"/>
      <c r="AA116" s="44"/>
      <c r="AB116" s="214"/>
      <c r="AC116" s="214"/>
      <c r="AD116" s="55"/>
      <c r="AE116" s="55"/>
      <c r="AF116" s="233"/>
      <c r="AG116" s="251"/>
      <c r="AH116" s="272"/>
      <c r="AI116" s="284"/>
      <c r="AJ116" s="296" t="str">
        <f t="shared" si="21"/>
        <v/>
      </c>
      <c r="AK116" s="304" t="str">
        <f>IF(C116="","",IF(AND(フラグ管理用!B116=2,O116&gt;0),"error",IF(AND(フラグ管理用!B116=1,SUM(P116:R116)&gt;0),"error","")))</f>
        <v/>
      </c>
      <c r="AL116" s="312" t="str">
        <f t="shared" si="22"/>
        <v/>
      </c>
      <c r="AM116" s="320" t="str">
        <f t="shared" si="23"/>
        <v/>
      </c>
      <c r="AN116" s="331" t="str">
        <f>IF(C116="","",IF(フラグ管理用!AP116=1,"",IF(AND(フラグ管理用!C116=1,フラグ管理用!G116=1),"",IF(AND(フラグ管理用!C116=2,フラグ管理用!D116=1,フラグ管理用!G116=1),"",IF(AND(フラグ管理用!C116=2,フラグ管理用!D116=2),"","error")))))</f>
        <v/>
      </c>
      <c r="AO116" s="335" t="str">
        <f t="shared" si="24"/>
        <v/>
      </c>
      <c r="AP116" s="335" t="str">
        <f t="shared" si="25"/>
        <v/>
      </c>
      <c r="AQ116" s="335" t="str">
        <f>IF(C116="","",IF(AND(フラグ管理用!B116=1,フラグ管理用!I116&gt;0),"",IF(AND(フラグ管理用!B116=2,フラグ管理用!I116&gt;14),"","error")))</f>
        <v/>
      </c>
      <c r="AR116" s="335" t="str">
        <f>IF(C116="","",IF(PRODUCT(フラグ管理用!H116:J116)=0,"error",""))</f>
        <v/>
      </c>
      <c r="AS116" s="335" t="str">
        <f t="shared" si="26"/>
        <v/>
      </c>
      <c r="AT116" s="335" t="str">
        <f>IF(C116="","",IF(AND(フラグ管理用!G116=1,フラグ管理用!K116=1),"",IF(AND(フラグ管理用!G116=2,フラグ管理用!K116&gt;1),"","error")))</f>
        <v/>
      </c>
      <c r="AU116" s="335" t="str">
        <f>IF(C116="","",IF(AND(フラグ管理用!K116=10,ISBLANK(L116)=FALSE),"",IF(AND(フラグ管理用!K116&lt;10,ISBLANK(L116)=TRUE),"","error")))</f>
        <v/>
      </c>
      <c r="AV116" s="331" t="str">
        <f t="shared" si="27"/>
        <v/>
      </c>
      <c r="AW116" s="331" t="str">
        <f t="shared" si="28"/>
        <v/>
      </c>
      <c r="AX116" s="331" t="str">
        <f>IF(C116="","",IF(AND(フラグ管理用!D116=2,フラグ管理用!G116=1),IF(Q116&lt;&gt;0,"error",""),""))</f>
        <v/>
      </c>
      <c r="AY116" s="331" t="str">
        <f>IF(C116="","",IF(フラグ管理用!G116=2,IF(OR(O116&lt;&gt;0,P116&lt;&gt;0,R116&lt;&gt;0),"error",""),""))</f>
        <v/>
      </c>
      <c r="AZ116" s="331" t="str">
        <f t="shared" si="29"/>
        <v/>
      </c>
      <c r="BA116" s="331" t="str">
        <f t="shared" si="30"/>
        <v/>
      </c>
      <c r="BB116" s="331" t="str">
        <f t="shared" si="31"/>
        <v/>
      </c>
      <c r="BC116" s="331" t="str">
        <f>IF(C116="","",IF(フラグ管理用!Y116=2,IF(AND(フラグ管理用!C116=2,フラグ管理用!V116=1),"","error"),""))</f>
        <v/>
      </c>
      <c r="BD116" s="331" t="str">
        <f t="shared" si="32"/>
        <v/>
      </c>
      <c r="BE116" s="331" t="str">
        <f>IF(C116="","",IF(フラグ管理用!Z116=30,"error",IF(AND(フラグ管理用!AI116="事業始期_通常",フラグ管理用!Z116&lt;18),"error",IF(AND(フラグ管理用!AI116="事業始期_補助",フラグ管理用!Z116&lt;15),"error",""))))</f>
        <v/>
      </c>
      <c r="BF116" s="331" t="str">
        <f t="shared" si="33"/>
        <v/>
      </c>
      <c r="BG116" s="331" t="str">
        <f>IF(C116="","",IF(AND(フラグ管理用!AJ116="事業終期_通常",OR(フラグ管理用!AA116&lt;18,フラグ管理用!AA116&gt;29)),"error",IF(AND(フラグ管理用!AJ116="事業終期_R3基金・R4",フラグ管理用!AA116&lt;18),"error","")))</f>
        <v/>
      </c>
      <c r="BH116" s="331" t="str">
        <f>IF(C116="","",IF(VLOOKUP(Z116,―!$X$2:$Y$31,2,FALSE)&lt;=VLOOKUP(AA116,―!$X$2:$Y$31,2,FALSE),"","error"))</f>
        <v/>
      </c>
      <c r="BI116" s="331" t="str">
        <f t="shared" si="34"/>
        <v/>
      </c>
      <c r="BJ116" s="331" t="str">
        <f t="shared" si="35"/>
        <v/>
      </c>
      <c r="BK116" s="331" t="str">
        <f t="shared" si="36"/>
        <v/>
      </c>
      <c r="BL116" s="331" t="str">
        <f>IF(C116="","",IF(AND(フラグ管理用!AK116="予算区分_地単_通常",フラグ管理用!AF116&gt;4),"error",IF(AND(フラグ管理用!AK116="予算区分_地単_協力金等",フラグ管理用!AF116&gt;9),"error",IF(AND(フラグ管理用!AK116="予算区分_補助",フラグ管理用!AF116&lt;9),"error",""))))</f>
        <v/>
      </c>
      <c r="BM116" s="346" t="str">
        <f>フラグ管理用!AO116</f>
        <v/>
      </c>
    </row>
    <row r="117" spans="1:65">
      <c r="A117" s="21">
        <v>96</v>
      </c>
      <c r="B117" s="35"/>
      <c r="C117" s="44"/>
      <c r="D117" s="44"/>
      <c r="E117" s="55"/>
      <c r="F117" s="67" t="str">
        <f>IF(C117="補",VLOOKUP(E117,'事業名一覧 '!$A$3:$C$55,3,FALSE),"")</f>
        <v/>
      </c>
      <c r="G117" s="81"/>
      <c r="H117" s="81"/>
      <c r="I117" s="81"/>
      <c r="J117" s="81"/>
      <c r="K117" s="81"/>
      <c r="L117" s="55"/>
      <c r="M117" s="130" t="str">
        <f t="shared" si="19"/>
        <v/>
      </c>
      <c r="N117" s="130" t="str">
        <f t="shared" si="20"/>
        <v/>
      </c>
      <c r="O117" s="146"/>
      <c r="P117" s="146"/>
      <c r="Q117" s="146"/>
      <c r="R117" s="146"/>
      <c r="S117" s="146"/>
      <c r="T117" s="146"/>
      <c r="U117" s="55"/>
      <c r="V117" s="81"/>
      <c r="W117" s="81"/>
      <c r="X117" s="81"/>
      <c r="Y117" s="44"/>
      <c r="Z117" s="44"/>
      <c r="AA117" s="44"/>
      <c r="AB117" s="214"/>
      <c r="AC117" s="214"/>
      <c r="AD117" s="55"/>
      <c r="AE117" s="55"/>
      <c r="AF117" s="233"/>
      <c r="AG117" s="251"/>
      <c r="AH117" s="272"/>
      <c r="AI117" s="284"/>
      <c r="AJ117" s="296" t="str">
        <f t="shared" si="21"/>
        <v/>
      </c>
      <c r="AK117" s="304" t="str">
        <f>IF(C117="","",IF(AND(フラグ管理用!B117=2,O117&gt;0),"error",IF(AND(フラグ管理用!B117=1,SUM(P117:R117)&gt;0),"error","")))</f>
        <v/>
      </c>
      <c r="AL117" s="312" t="str">
        <f t="shared" si="22"/>
        <v/>
      </c>
      <c r="AM117" s="320" t="str">
        <f t="shared" si="23"/>
        <v/>
      </c>
      <c r="AN117" s="331" t="str">
        <f>IF(C117="","",IF(フラグ管理用!AP117=1,"",IF(AND(フラグ管理用!C117=1,フラグ管理用!G117=1),"",IF(AND(フラグ管理用!C117=2,フラグ管理用!D117=1,フラグ管理用!G117=1),"",IF(AND(フラグ管理用!C117=2,フラグ管理用!D117=2),"","error")))))</f>
        <v/>
      </c>
      <c r="AO117" s="335" t="str">
        <f t="shared" si="24"/>
        <v/>
      </c>
      <c r="AP117" s="335" t="str">
        <f t="shared" si="25"/>
        <v/>
      </c>
      <c r="AQ117" s="335" t="str">
        <f>IF(C117="","",IF(AND(フラグ管理用!B117=1,フラグ管理用!I117&gt;0),"",IF(AND(フラグ管理用!B117=2,フラグ管理用!I117&gt;14),"","error")))</f>
        <v/>
      </c>
      <c r="AR117" s="335" t="str">
        <f>IF(C117="","",IF(PRODUCT(フラグ管理用!H117:J117)=0,"error",""))</f>
        <v/>
      </c>
      <c r="AS117" s="335" t="str">
        <f t="shared" si="26"/>
        <v/>
      </c>
      <c r="AT117" s="335" t="str">
        <f>IF(C117="","",IF(AND(フラグ管理用!G117=1,フラグ管理用!K117=1),"",IF(AND(フラグ管理用!G117=2,フラグ管理用!K117&gt;1),"","error")))</f>
        <v/>
      </c>
      <c r="AU117" s="335" t="str">
        <f>IF(C117="","",IF(AND(フラグ管理用!K117=10,ISBLANK(L117)=FALSE),"",IF(AND(フラグ管理用!K117&lt;10,ISBLANK(L117)=TRUE),"","error")))</f>
        <v/>
      </c>
      <c r="AV117" s="331" t="str">
        <f t="shared" si="27"/>
        <v/>
      </c>
      <c r="AW117" s="331" t="str">
        <f t="shared" si="28"/>
        <v/>
      </c>
      <c r="AX117" s="331" t="str">
        <f>IF(C117="","",IF(AND(フラグ管理用!D117=2,フラグ管理用!G117=1),IF(Q117&lt;&gt;0,"error",""),""))</f>
        <v/>
      </c>
      <c r="AY117" s="331" t="str">
        <f>IF(C117="","",IF(フラグ管理用!G117=2,IF(OR(O117&lt;&gt;0,P117&lt;&gt;0,R117&lt;&gt;0),"error",""),""))</f>
        <v/>
      </c>
      <c r="AZ117" s="331" t="str">
        <f t="shared" si="29"/>
        <v/>
      </c>
      <c r="BA117" s="331" t="str">
        <f t="shared" si="30"/>
        <v/>
      </c>
      <c r="BB117" s="331" t="str">
        <f t="shared" si="31"/>
        <v/>
      </c>
      <c r="BC117" s="331" t="str">
        <f>IF(C117="","",IF(フラグ管理用!Y117=2,IF(AND(フラグ管理用!C117=2,フラグ管理用!V117=1),"","error"),""))</f>
        <v/>
      </c>
      <c r="BD117" s="331" t="str">
        <f t="shared" si="32"/>
        <v/>
      </c>
      <c r="BE117" s="331" t="str">
        <f>IF(C117="","",IF(フラグ管理用!Z117=30,"error",IF(AND(フラグ管理用!AI117="事業始期_通常",フラグ管理用!Z117&lt;18),"error",IF(AND(フラグ管理用!AI117="事業始期_補助",フラグ管理用!Z117&lt;15),"error",""))))</f>
        <v/>
      </c>
      <c r="BF117" s="331" t="str">
        <f t="shared" si="33"/>
        <v/>
      </c>
      <c r="BG117" s="331" t="str">
        <f>IF(C117="","",IF(AND(フラグ管理用!AJ117="事業終期_通常",OR(フラグ管理用!AA117&lt;18,フラグ管理用!AA117&gt;29)),"error",IF(AND(フラグ管理用!AJ117="事業終期_R3基金・R4",フラグ管理用!AA117&lt;18),"error","")))</f>
        <v/>
      </c>
      <c r="BH117" s="331" t="str">
        <f>IF(C117="","",IF(VLOOKUP(Z117,―!$X$2:$Y$31,2,FALSE)&lt;=VLOOKUP(AA117,―!$X$2:$Y$31,2,FALSE),"","error"))</f>
        <v/>
      </c>
      <c r="BI117" s="331" t="str">
        <f t="shared" si="34"/>
        <v/>
      </c>
      <c r="BJ117" s="331" t="str">
        <f t="shared" si="35"/>
        <v/>
      </c>
      <c r="BK117" s="331" t="str">
        <f t="shared" si="36"/>
        <v/>
      </c>
      <c r="BL117" s="331" t="str">
        <f>IF(C117="","",IF(AND(フラグ管理用!AK117="予算区分_地単_通常",フラグ管理用!AF117&gt;4),"error",IF(AND(フラグ管理用!AK117="予算区分_地単_協力金等",フラグ管理用!AF117&gt;9),"error",IF(AND(フラグ管理用!AK117="予算区分_補助",フラグ管理用!AF117&lt;9),"error",""))))</f>
        <v/>
      </c>
      <c r="BM117" s="346" t="str">
        <f>フラグ管理用!AO117</f>
        <v/>
      </c>
    </row>
    <row r="118" spans="1:65">
      <c r="A118" s="21">
        <v>97</v>
      </c>
      <c r="B118" s="35"/>
      <c r="C118" s="44"/>
      <c r="D118" s="44"/>
      <c r="E118" s="55"/>
      <c r="F118" s="67" t="str">
        <f>IF(C118="補",VLOOKUP(E118,'事業名一覧 '!$A$3:$C$55,3,FALSE),"")</f>
        <v/>
      </c>
      <c r="G118" s="81"/>
      <c r="H118" s="81"/>
      <c r="I118" s="81"/>
      <c r="J118" s="81"/>
      <c r="K118" s="81"/>
      <c r="L118" s="55"/>
      <c r="M118" s="130" t="str">
        <f t="shared" si="19"/>
        <v/>
      </c>
      <c r="N118" s="130" t="str">
        <f t="shared" si="20"/>
        <v/>
      </c>
      <c r="O118" s="146"/>
      <c r="P118" s="146"/>
      <c r="Q118" s="146"/>
      <c r="R118" s="146"/>
      <c r="S118" s="146"/>
      <c r="T118" s="146"/>
      <c r="U118" s="55"/>
      <c r="V118" s="81"/>
      <c r="W118" s="81"/>
      <c r="X118" s="81"/>
      <c r="Y118" s="44"/>
      <c r="Z118" s="44"/>
      <c r="AA118" s="44"/>
      <c r="AB118" s="214"/>
      <c r="AC118" s="214"/>
      <c r="AD118" s="55"/>
      <c r="AE118" s="55"/>
      <c r="AF118" s="233"/>
      <c r="AG118" s="251"/>
      <c r="AH118" s="272"/>
      <c r="AI118" s="284"/>
      <c r="AJ118" s="296" t="str">
        <f t="shared" si="21"/>
        <v/>
      </c>
      <c r="AK118" s="304" t="str">
        <f>IF(C118="","",IF(AND(フラグ管理用!B118=2,O118&gt;0),"error",IF(AND(フラグ管理用!B118=1,SUM(P118:R118)&gt;0),"error","")))</f>
        <v/>
      </c>
      <c r="AL118" s="312" t="str">
        <f t="shared" si="22"/>
        <v/>
      </c>
      <c r="AM118" s="320" t="str">
        <f t="shared" si="23"/>
        <v/>
      </c>
      <c r="AN118" s="331" t="str">
        <f>IF(C118="","",IF(フラグ管理用!AP118=1,"",IF(AND(フラグ管理用!C118=1,フラグ管理用!G118=1),"",IF(AND(フラグ管理用!C118=2,フラグ管理用!D118=1,フラグ管理用!G118=1),"",IF(AND(フラグ管理用!C118=2,フラグ管理用!D118=2),"","error")))))</f>
        <v/>
      </c>
      <c r="AO118" s="335" t="str">
        <f t="shared" si="24"/>
        <v/>
      </c>
      <c r="AP118" s="335" t="str">
        <f t="shared" si="25"/>
        <v/>
      </c>
      <c r="AQ118" s="335" t="str">
        <f>IF(C118="","",IF(AND(フラグ管理用!B118=1,フラグ管理用!I118&gt;0),"",IF(AND(フラグ管理用!B118=2,フラグ管理用!I118&gt;14),"","error")))</f>
        <v/>
      </c>
      <c r="AR118" s="335" t="str">
        <f>IF(C118="","",IF(PRODUCT(フラグ管理用!H118:J118)=0,"error",""))</f>
        <v/>
      </c>
      <c r="AS118" s="335" t="str">
        <f t="shared" si="26"/>
        <v/>
      </c>
      <c r="AT118" s="335" t="str">
        <f>IF(C118="","",IF(AND(フラグ管理用!G118=1,フラグ管理用!K118=1),"",IF(AND(フラグ管理用!G118=2,フラグ管理用!K118&gt;1),"","error")))</f>
        <v/>
      </c>
      <c r="AU118" s="335" t="str">
        <f>IF(C118="","",IF(AND(フラグ管理用!K118=10,ISBLANK(L118)=FALSE),"",IF(AND(フラグ管理用!K118&lt;10,ISBLANK(L118)=TRUE),"","error")))</f>
        <v/>
      </c>
      <c r="AV118" s="331" t="str">
        <f t="shared" si="27"/>
        <v/>
      </c>
      <c r="AW118" s="331" t="str">
        <f t="shared" si="28"/>
        <v/>
      </c>
      <c r="AX118" s="331" t="str">
        <f>IF(C118="","",IF(AND(フラグ管理用!D118=2,フラグ管理用!G118=1),IF(Q118&lt;&gt;0,"error",""),""))</f>
        <v/>
      </c>
      <c r="AY118" s="331" t="str">
        <f>IF(C118="","",IF(フラグ管理用!G118=2,IF(OR(O118&lt;&gt;0,P118&lt;&gt;0,R118&lt;&gt;0),"error",""),""))</f>
        <v/>
      </c>
      <c r="AZ118" s="331" t="str">
        <f t="shared" si="29"/>
        <v/>
      </c>
      <c r="BA118" s="331" t="str">
        <f t="shared" si="30"/>
        <v/>
      </c>
      <c r="BB118" s="331" t="str">
        <f t="shared" si="31"/>
        <v/>
      </c>
      <c r="BC118" s="331" t="str">
        <f>IF(C118="","",IF(フラグ管理用!Y118=2,IF(AND(フラグ管理用!C118=2,フラグ管理用!V118=1),"","error"),""))</f>
        <v/>
      </c>
      <c r="BD118" s="331" t="str">
        <f t="shared" si="32"/>
        <v/>
      </c>
      <c r="BE118" s="331" t="str">
        <f>IF(C118="","",IF(フラグ管理用!Z118=30,"error",IF(AND(フラグ管理用!AI118="事業始期_通常",フラグ管理用!Z118&lt;18),"error",IF(AND(フラグ管理用!AI118="事業始期_補助",フラグ管理用!Z118&lt;15),"error",""))))</f>
        <v/>
      </c>
      <c r="BF118" s="331" t="str">
        <f t="shared" si="33"/>
        <v/>
      </c>
      <c r="BG118" s="331" t="str">
        <f>IF(C118="","",IF(AND(フラグ管理用!AJ118="事業終期_通常",OR(フラグ管理用!AA118&lt;18,フラグ管理用!AA118&gt;29)),"error",IF(AND(フラグ管理用!AJ118="事業終期_R3基金・R4",フラグ管理用!AA118&lt;18),"error","")))</f>
        <v/>
      </c>
      <c r="BH118" s="331" t="str">
        <f>IF(C118="","",IF(VLOOKUP(Z118,―!$X$2:$Y$31,2,FALSE)&lt;=VLOOKUP(AA118,―!$X$2:$Y$31,2,FALSE),"","error"))</f>
        <v/>
      </c>
      <c r="BI118" s="331" t="str">
        <f t="shared" si="34"/>
        <v/>
      </c>
      <c r="BJ118" s="331" t="str">
        <f t="shared" si="35"/>
        <v/>
      </c>
      <c r="BK118" s="331" t="str">
        <f t="shared" si="36"/>
        <v/>
      </c>
      <c r="BL118" s="331" t="str">
        <f>IF(C118="","",IF(AND(フラグ管理用!AK118="予算区分_地単_通常",フラグ管理用!AF118&gt;4),"error",IF(AND(フラグ管理用!AK118="予算区分_地単_協力金等",フラグ管理用!AF118&gt;9),"error",IF(AND(フラグ管理用!AK118="予算区分_補助",フラグ管理用!AF118&lt;9),"error",""))))</f>
        <v/>
      </c>
      <c r="BM118" s="346" t="str">
        <f>フラグ管理用!AO118</f>
        <v/>
      </c>
    </row>
    <row r="119" spans="1:65">
      <c r="A119" s="21">
        <v>98</v>
      </c>
      <c r="B119" s="35"/>
      <c r="C119" s="44"/>
      <c r="D119" s="44"/>
      <c r="E119" s="55"/>
      <c r="F119" s="67" t="str">
        <f>IF(C119="補",VLOOKUP(E119,'事業名一覧 '!$A$3:$C$55,3,FALSE),"")</f>
        <v/>
      </c>
      <c r="G119" s="81"/>
      <c r="H119" s="81"/>
      <c r="I119" s="81"/>
      <c r="J119" s="81"/>
      <c r="K119" s="81"/>
      <c r="L119" s="55"/>
      <c r="M119" s="130" t="str">
        <f t="shared" si="19"/>
        <v/>
      </c>
      <c r="N119" s="130" t="str">
        <f t="shared" si="20"/>
        <v/>
      </c>
      <c r="O119" s="146"/>
      <c r="P119" s="146"/>
      <c r="Q119" s="146"/>
      <c r="R119" s="146"/>
      <c r="S119" s="146"/>
      <c r="T119" s="146"/>
      <c r="U119" s="55"/>
      <c r="V119" s="81"/>
      <c r="W119" s="81"/>
      <c r="X119" s="81"/>
      <c r="Y119" s="44"/>
      <c r="Z119" s="44"/>
      <c r="AA119" s="44"/>
      <c r="AB119" s="214"/>
      <c r="AC119" s="214"/>
      <c r="AD119" s="55"/>
      <c r="AE119" s="55"/>
      <c r="AF119" s="233"/>
      <c r="AG119" s="251"/>
      <c r="AH119" s="272"/>
      <c r="AI119" s="284"/>
      <c r="AJ119" s="296" t="str">
        <f t="shared" si="21"/>
        <v/>
      </c>
      <c r="AK119" s="304" t="str">
        <f>IF(C119="","",IF(AND(フラグ管理用!B119=2,O119&gt;0),"error",IF(AND(フラグ管理用!B119=1,SUM(P119:R119)&gt;0),"error","")))</f>
        <v/>
      </c>
      <c r="AL119" s="312" t="str">
        <f t="shared" si="22"/>
        <v/>
      </c>
      <c r="AM119" s="320" t="str">
        <f t="shared" si="23"/>
        <v/>
      </c>
      <c r="AN119" s="331" t="str">
        <f>IF(C119="","",IF(フラグ管理用!AP119=1,"",IF(AND(フラグ管理用!C119=1,フラグ管理用!G119=1),"",IF(AND(フラグ管理用!C119=2,フラグ管理用!D119=1,フラグ管理用!G119=1),"",IF(AND(フラグ管理用!C119=2,フラグ管理用!D119=2),"","error")))))</f>
        <v/>
      </c>
      <c r="AO119" s="335" t="str">
        <f t="shared" si="24"/>
        <v/>
      </c>
      <c r="AP119" s="335" t="str">
        <f t="shared" si="25"/>
        <v/>
      </c>
      <c r="AQ119" s="335" t="str">
        <f>IF(C119="","",IF(AND(フラグ管理用!B119=1,フラグ管理用!I119&gt;0),"",IF(AND(フラグ管理用!B119=2,フラグ管理用!I119&gt;14),"","error")))</f>
        <v/>
      </c>
      <c r="AR119" s="335" t="str">
        <f>IF(C119="","",IF(PRODUCT(フラグ管理用!H119:J119)=0,"error",""))</f>
        <v/>
      </c>
      <c r="AS119" s="335" t="str">
        <f t="shared" si="26"/>
        <v/>
      </c>
      <c r="AT119" s="335" t="str">
        <f>IF(C119="","",IF(AND(フラグ管理用!G119=1,フラグ管理用!K119=1),"",IF(AND(フラグ管理用!G119=2,フラグ管理用!K119&gt;1),"","error")))</f>
        <v/>
      </c>
      <c r="AU119" s="335" t="str">
        <f>IF(C119="","",IF(AND(フラグ管理用!K119=10,ISBLANK(L119)=FALSE),"",IF(AND(フラグ管理用!K119&lt;10,ISBLANK(L119)=TRUE),"","error")))</f>
        <v/>
      </c>
      <c r="AV119" s="331" t="str">
        <f t="shared" si="27"/>
        <v/>
      </c>
      <c r="AW119" s="331" t="str">
        <f t="shared" si="28"/>
        <v/>
      </c>
      <c r="AX119" s="331" t="str">
        <f>IF(C119="","",IF(AND(フラグ管理用!D119=2,フラグ管理用!G119=1),IF(Q119&lt;&gt;0,"error",""),""))</f>
        <v/>
      </c>
      <c r="AY119" s="331" t="str">
        <f>IF(C119="","",IF(フラグ管理用!G119=2,IF(OR(O119&lt;&gt;0,P119&lt;&gt;0,R119&lt;&gt;0),"error",""),""))</f>
        <v/>
      </c>
      <c r="AZ119" s="331" t="str">
        <f t="shared" si="29"/>
        <v/>
      </c>
      <c r="BA119" s="331" t="str">
        <f t="shared" si="30"/>
        <v/>
      </c>
      <c r="BB119" s="331" t="str">
        <f t="shared" si="31"/>
        <v/>
      </c>
      <c r="BC119" s="331" t="str">
        <f>IF(C119="","",IF(フラグ管理用!Y119=2,IF(AND(フラグ管理用!C119=2,フラグ管理用!V119=1),"","error"),""))</f>
        <v/>
      </c>
      <c r="BD119" s="331" t="str">
        <f t="shared" si="32"/>
        <v/>
      </c>
      <c r="BE119" s="331" t="str">
        <f>IF(C119="","",IF(フラグ管理用!Z119=30,"error",IF(AND(フラグ管理用!AI119="事業始期_通常",フラグ管理用!Z119&lt;18),"error",IF(AND(フラグ管理用!AI119="事業始期_補助",フラグ管理用!Z119&lt;15),"error",""))))</f>
        <v/>
      </c>
      <c r="BF119" s="331" t="str">
        <f t="shared" si="33"/>
        <v/>
      </c>
      <c r="BG119" s="331" t="str">
        <f>IF(C119="","",IF(AND(フラグ管理用!AJ119="事業終期_通常",OR(フラグ管理用!AA119&lt;18,フラグ管理用!AA119&gt;29)),"error",IF(AND(フラグ管理用!AJ119="事業終期_R3基金・R4",フラグ管理用!AA119&lt;18),"error","")))</f>
        <v/>
      </c>
      <c r="BH119" s="331" t="str">
        <f>IF(C119="","",IF(VLOOKUP(Z119,―!$X$2:$Y$31,2,FALSE)&lt;=VLOOKUP(AA119,―!$X$2:$Y$31,2,FALSE),"","error"))</f>
        <v/>
      </c>
      <c r="BI119" s="331" t="str">
        <f t="shared" si="34"/>
        <v/>
      </c>
      <c r="BJ119" s="331" t="str">
        <f t="shared" si="35"/>
        <v/>
      </c>
      <c r="BK119" s="331" t="str">
        <f t="shared" si="36"/>
        <v/>
      </c>
      <c r="BL119" s="331" t="str">
        <f>IF(C119="","",IF(AND(フラグ管理用!AK119="予算区分_地単_通常",フラグ管理用!AF119&gt;4),"error",IF(AND(フラグ管理用!AK119="予算区分_地単_協力金等",フラグ管理用!AF119&gt;9),"error",IF(AND(フラグ管理用!AK119="予算区分_補助",フラグ管理用!AF119&lt;9),"error",""))))</f>
        <v/>
      </c>
      <c r="BM119" s="346" t="str">
        <f>フラグ管理用!AO119</f>
        <v/>
      </c>
    </row>
    <row r="120" spans="1:65">
      <c r="A120" s="21">
        <v>99</v>
      </c>
      <c r="B120" s="35"/>
      <c r="C120" s="44"/>
      <c r="D120" s="44"/>
      <c r="E120" s="55"/>
      <c r="F120" s="67" t="str">
        <f>IF(C120="補",VLOOKUP(E120,'事業名一覧 '!$A$3:$C$55,3,FALSE),"")</f>
        <v/>
      </c>
      <c r="G120" s="81"/>
      <c r="H120" s="81"/>
      <c r="I120" s="81"/>
      <c r="J120" s="81"/>
      <c r="K120" s="81"/>
      <c r="L120" s="55"/>
      <c r="M120" s="130" t="str">
        <f t="shared" si="19"/>
        <v/>
      </c>
      <c r="N120" s="130" t="str">
        <f t="shared" si="20"/>
        <v/>
      </c>
      <c r="O120" s="146"/>
      <c r="P120" s="146"/>
      <c r="Q120" s="146"/>
      <c r="R120" s="146"/>
      <c r="S120" s="146"/>
      <c r="T120" s="146"/>
      <c r="U120" s="55"/>
      <c r="V120" s="81"/>
      <c r="W120" s="81"/>
      <c r="X120" s="81"/>
      <c r="Y120" s="44"/>
      <c r="Z120" s="44"/>
      <c r="AA120" s="44"/>
      <c r="AB120" s="214"/>
      <c r="AC120" s="214"/>
      <c r="AD120" s="55"/>
      <c r="AE120" s="55"/>
      <c r="AF120" s="233"/>
      <c r="AG120" s="251"/>
      <c r="AH120" s="272"/>
      <c r="AI120" s="284"/>
      <c r="AJ120" s="296" t="str">
        <f t="shared" si="21"/>
        <v/>
      </c>
      <c r="AK120" s="304" t="str">
        <f>IF(C120="","",IF(AND(フラグ管理用!B120=2,O120&gt;0),"error",IF(AND(フラグ管理用!B120=1,SUM(P120:R120)&gt;0),"error","")))</f>
        <v/>
      </c>
      <c r="AL120" s="312" t="str">
        <f t="shared" si="22"/>
        <v/>
      </c>
      <c r="AM120" s="320" t="str">
        <f t="shared" si="23"/>
        <v/>
      </c>
      <c r="AN120" s="331" t="str">
        <f>IF(C120="","",IF(フラグ管理用!AP120=1,"",IF(AND(フラグ管理用!C120=1,フラグ管理用!G120=1),"",IF(AND(フラグ管理用!C120=2,フラグ管理用!D120=1,フラグ管理用!G120=1),"",IF(AND(フラグ管理用!C120=2,フラグ管理用!D120=2),"","error")))))</f>
        <v/>
      </c>
      <c r="AO120" s="335" t="str">
        <f t="shared" si="24"/>
        <v/>
      </c>
      <c r="AP120" s="335" t="str">
        <f t="shared" si="25"/>
        <v/>
      </c>
      <c r="AQ120" s="335" t="str">
        <f>IF(C120="","",IF(AND(フラグ管理用!B120=1,フラグ管理用!I120&gt;0),"",IF(AND(フラグ管理用!B120=2,フラグ管理用!I120&gt;14),"","error")))</f>
        <v/>
      </c>
      <c r="AR120" s="335" t="str">
        <f>IF(C120="","",IF(PRODUCT(フラグ管理用!H120:J120)=0,"error",""))</f>
        <v/>
      </c>
      <c r="AS120" s="335" t="str">
        <f t="shared" si="26"/>
        <v/>
      </c>
      <c r="AT120" s="335" t="str">
        <f>IF(C120="","",IF(AND(フラグ管理用!G120=1,フラグ管理用!K120=1),"",IF(AND(フラグ管理用!G120=2,フラグ管理用!K120&gt;1),"","error")))</f>
        <v/>
      </c>
      <c r="AU120" s="335" t="str">
        <f>IF(C120="","",IF(AND(フラグ管理用!K120=10,ISBLANK(L120)=FALSE),"",IF(AND(フラグ管理用!K120&lt;10,ISBLANK(L120)=TRUE),"","error")))</f>
        <v/>
      </c>
      <c r="AV120" s="331" t="str">
        <f t="shared" si="27"/>
        <v/>
      </c>
      <c r="AW120" s="331" t="str">
        <f t="shared" si="28"/>
        <v/>
      </c>
      <c r="AX120" s="331" t="str">
        <f>IF(C120="","",IF(AND(フラグ管理用!D120=2,フラグ管理用!G120=1),IF(Q120&lt;&gt;0,"error",""),""))</f>
        <v/>
      </c>
      <c r="AY120" s="331" t="str">
        <f>IF(C120="","",IF(フラグ管理用!G120=2,IF(OR(O120&lt;&gt;0,P120&lt;&gt;0,R120&lt;&gt;0),"error",""),""))</f>
        <v/>
      </c>
      <c r="AZ120" s="331" t="str">
        <f t="shared" si="29"/>
        <v/>
      </c>
      <c r="BA120" s="331" t="str">
        <f t="shared" si="30"/>
        <v/>
      </c>
      <c r="BB120" s="331" t="str">
        <f t="shared" si="31"/>
        <v/>
      </c>
      <c r="BC120" s="331" t="str">
        <f>IF(C120="","",IF(フラグ管理用!Y120=2,IF(AND(フラグ管理用!C120=2,フラグ管理用!V120=1),"","error"),""))</f>
        <v/>
      </c>
      <c r="BD120" s="331" t="str">
        <f t="shared" si="32"/>
        <v/>
      </c>
      <c r="BE120" s="331" t="str">
        <f>IF(C120="","",IF(フラグ管理用!Z120=30,"error",IF(AND(フラグ管理用!AI120="事業始期_通常",フラグ管理用!Z120&lt;18),"error",IF(AND(フラグ管理用!AI120="事業始期_補助",フラグ管理用!Z120&lt;15),"error",""))))</f>
        <v/>
      </c>
      <c r="BF120" s="331" t="str">
        <f t="shared" si="33"/>
        <v/>
      </c>
      <c r="BG120" s="331" t="str">
        <f>IF(C120="","",IF(AND(フラグ管理用!AJ120="事業終期_通常",OR(フラグ管理用!AA120&lt;18,フラグ管理用!AA120&gt;29)),"error",IF(AND(フラグ管理用!AJ120="事業終期_R3基金・R4",フラグ管理用!AA120&lt;18),"error","")))</f>
        <v/>
      </c>
      <c r="BH120" s="331" t="str">
        <f>IF(C120="","",IF(VLOOKUP(Z120,―!$X$2:$Y$31,2,FALSE)&lt;=VLOOKUP(AA120,―!$X$2:$Y$31,2,FALSE),"","error"))</f>
        <v/>
      </c>
      <c r="BI120" s="331" t="str">
        <f t="shared" si="34"/>
        <v/>
      </c>
      <c r="BJ120" s="331" t="str">
        <f t="shared" si="35"/>
        <v/>
      </c>
      <c r="BK120" s="331" t="str">
        <f t="shared" si="36"/>
        <v/>
      </c>
      <c r="BL120" s="331" t="str">
        <f>IF(C120="","",IF(AND(フラグ管理用!AK120="予算区分_地単_通常",フラグ管理用!AF120&gt;4),"error",IF(AND(フラグ管理用!AK120="予算区分_地単_協力金等",フラグ管理用!AF120&gt;9),"error",IF(AND(フラグ管理用!AK120="予算区分_補助",フラグ管理用!AF120&lt;9),"error",""))))</f>
        <v/>
      </c>
      <c r="BM120" s="346" t="str">
        <f>フラグ管理用!AO120</f>
        <v/>
      </c>
    </row>
    <row r="121" spans="1:65">
      <c r="A121" s="21">
        <v>100</v>
      </c>
      <c r="B121" s="35"/>
      <c r="C121" s="44"/>
      <c r="D121" s="44"/>
      <c r="E121" s="55"/>
      <c r="F121" s="67" t="str">
        <f>IF(C121="補",VLOOKUP(E121,'事業名一覧 '!$A$3:$C$55,3,FALSE),"")</f>
        <v/>
      </c>
      <c r="G121" s="81"/>
      <c r="H121" s="81"/>
      <c r="I121" s="81"/>
      <c r="J121" s="81"/>
      <c r="K121" s="81"/>
      <c r="L121" s="55"/>
      <c r="M121" s="130" t="str">
        <f t="shared" si="19"/>
        <v/>
      </c>
      <c r="N121" s="130" t="str">
        <f t="shared" si="20"/>
        <v/>
      </c>
      <c r="O121" s="146"/>
      <c r="P121" s="146"/>
      <c r="Q121" s="146"/>
      <c r="R121" s="146"/>
      <c r="S121" s="146"/>
      <c r="T121" s="146"/>
      <c r="U121" s="55"/>
      <c r="V121" s="81"/>
      <c r="W121" s="81"/>
      <c r="X121" s="81"/>
      <c r="Y121" s="44"/>
      <c r="Z121" s="44"/>
      <c r="AA121" s="44"/>
      <c r="AB121" s="214"/>
      <c r="AC121" s="214"/>
      <c r="AD121" s="55"/>
      <c r="AE121" s="55"/>
      <c r="AF121" s="233"/>
      <c r="AG121" s="251"/>
      <c r="AH121" s="272"/>
      <c r="AI121" s="284"/>
      <c r="AJ121" s="296" t="str">
        <f t="shared" si="21"/>
        <v/>
      </c>
      <c r="AK121" s="304" t="str">
        <f>IF(C121="","",IF(AND(フラグ管理用!B121=2,O121&gt;0),"error",IF(AND(フラグ管理用!B121=1,SUM(P121:R121)&gt;0),"error","")))</f>
        <v/>
      </c>
      <c r="AL121" s="312" t="str">
        <f t="shared" si="22"/>
        <v/>
      </c>
      <c r="AM121" s="320" t="str">
        <f t="shared" si="23"/>
        <v/>
      </c>
      <c r="AN121" s="331" t="str">
        <f>IF(C121="","",IF(フラグ管理用!AP121=1,"",IF(AND(フラグ管理用!C121=1,フラグ管理用!G121=1),"",IF(AND(フラグ管理用!C121=2,フラグ管理用!D121=1,フラグ管理用!G121=1),"",IF(AND(フラグ管理用!C121=2,フラグ管理用!D121=2),"","error")))))</f>
        <v/>
      </c>
      <c r="AO121" s="335" t="str">
        <f t="shared" si="24"/>
        <v/>
      </c>
      <c r="AP121" s="335" t="str">
        <f t="shared" si="25"/>
        <v/>
      </c>
      <c r="AQ121" s="335" t="str">
        <f>IF(C121="","",IF(AND(フラグ管理用!B121=1,フラグ管理用!I121&gt;0),"",IF(AND(フラグ管理用!B121=2,フラグ管理用!I121&gt;14),"","error")))</f>
        <v/>
      </c>
      <c r="AR121" s="335" t="str">
        <f>IF(C121="","",IF(PRODUCT(フラグ管理用!H121:J121)=0,"error",""))</f>
        <v/>
      </c>
      <c r="AS121" s="335" t="str">
        <f t="shared" si="26"/>
        <v/>
      </c>
      <c r="AT121" s="335" t="str">
        <f>IF(C121="","",IF(AND(フラグ管理用!G121=1,フラグ管理用!K121=1),"",IF(AND(フラグ管理用!G121=2,フラグ管理用!K121&gt;1),"","error")))</f>
        <v/>
      </c>
      <c r="AU121" s="335" t="str">
        <f>IF(C121="","",IF(AND(フラグ管理用!K121=10,ISBLANK(L121)=FALSE),"",IF(AND(フラグ管理用!K121&lt;10,ISBLANK(L121)=TRUE),"","error")))</f>
        <v/>
      </c>
      <c r="AV121" s="331" t="str">
        <f t="shared" si="27"/>
        <v/>
      </c>
      <c r="AW121" s="331" t="str">
        <f t="shared" si="28"/>
        <v/>
      </c>
      <c r="AX121" s="331" t="str">
        <f>IF(C121="","",IF(AND(フラグ管理用!D121=2,フラグ管理用!G121=1),IF(Q121&lt;&gt;0,"error",""),""))</f>
        <v/>
      </c>
      <c r="AY121" s="331" t="str">
        <f>IF(C121="","",IF(フラグ管理用!G121=2,IF(OR(O121&lt;&gt;0,P121&lt;&gt;0,R121&lt;&gt;0),"error",""),""))</f>
        <v/>
      </c>
      <c r="AZ121" s="331" t="str">
        <f t="shared" si="29"/>
        <v/>
      </c>
      <c r="BA121" s="331" t="str">
        <f t="shared" si="30"/>
        <v/>
      </c>
      <c r="BB121" s="331" t="str">
        <f t="shared" si="31"/>
        <v/>
      </c>
      <c r="BC121" s="331" t="str">
        <f>IF(C121="","",IF(フラグ管理用!Y121=2,IF(AND(フラグ管理用!C121=2,フラグ管理用!V121=1),"","error"),""))</f>
        <v/>
      </c>
      <c r="BD121" s="331" t="str">
        <f t="shared" si="32"/>
        <v/>
      </c>
      <c r="BE121" s="331" t="str">
        <f>IF(C121="","",IF(フラグ管理用!Z121=30,"error",IF(AND(フラグ管理用!AI121="事業始期_通常",フラグ管理用!Z121&lt;18),"error",IF(AND(フラグ管理用!AI121="事業始期_補助",フラグ管理用!Z121&lt;15),"error",""))))</f>
        <v/>
      </c>
      <c r="BF121" s="331" t="str">
        <f t="shared" si="33"/>
        <v/>
      </c>
      <c r="BG121" s="331" t="str">
        <f>IF(C121="","",IF(AND(フラグ管理用!AJ121="事業終期_通常",OR(フラグ管理用!AA121&lt;18,フラグ管理用!AA121&gt;29)),"error",IF(AND(フラグ管理用!AJ121="事業終期_R3基金・R4",フラグ管理用!AA121&lt;18),"error","")))</f>
        <v/>
      </c>
      <c r="BH121" s="331" t="str">
        <f>IF(C121="","",IF(VLOOKUP(Z121,―!$X$2:$Y$31,2,FALSE)&lt;=VLOOKUP(AA121,―!$X$2:$Y$31,2,FALSE),"","error"))</f>
        <v/>
      </c>
      <c r="BI121" s="331" t="str">
        <f t="shared" si="34"/>
        <v/>
      </c>
      <c r="BJ121" s="331" t="str">
        <f t="shared" si="35"/>
        <v/>
      </c>
      <c r="BK121" s="331" t="str">
        <f t="shared" si="36"/>
        <v/>
      </c>
      <c r="BL121" s="331" t="str">
        <f>IF(C121="","",IF(AND(フラグ管理用!AK121="予算区分_地単_通常",フラグ管理用!AF121&gt;4),"error",IF(AND(フラグ管理用!AK121="予算区分_地単_協力金等",フラグ管理用!AF121&gt;9),"error",IF(AND(フラグ管理用!AK121="予算区分_補助",フラグ管理用!AF121&lt;9),"error",""))))</f>
        <v/>
      </c>
      <c r="BM121" s="346" t="str">
        <f>フラグ管理用!AO121</f>
        <v/>
      </c>
    </row>
    <row r="122" spans="1:65">
      <c r="A122" s="21">
        <v>101</v>
      </c>
      <c r="B122" s="35"/>
      <c r="C122" s="44"/>
      <c r="D122" s="44"/>
      <c r="E122" s="55"/>
      <c r="F122" s="67" t="str">
        <f>IF(C122="補",VLOOKUP(E122,'事業名一覧 '!$A$3:$C$55,3,FALSE),"")</f>
        <v/>
      </c>
      <c r="G122" s="81"/>
      <c r="H122" s="81"/>
      <c r="I122" s="81"/>
      <c r="J122" s="81"/>
      <c r="K122" s="81"/>
      <c r="L122" s="55"/>
      <c r="M122" s="130" t="str">
        <f t="shared" si="19"/>
        <v/>
      </c>
      <c r="N122" s="130" t="str">
        <f t="shared" si="20"/>
        <v/>
      </c>
      <c r="O122" s="146"/>
      <c r="P122" s="146"/>
      <c r="Q122" s="146"/>
      <c r="R122" s="146"/>
      <c r="S122" s="146"/>
      <c r="T122" s="146"/>
      <c r="U122" s="55"/>
      <c r="V122" s="81"/>
      <c r="W122" s="81"/>
      <c r="X122" s="81"/>
      <c r="Y122" s="44"/>
      <c r="Z122" s="44"/>
      <c r="AA122" s="44"/>
      <c r="AB122" s="214"/>
      <c r="AC122" s="214"/>
      <c r="AD122" s="55"/>
      <c r="AE122" s="55"/>
      <c r="AF122" s="233"/>
      <c r="AG122" s="251"/>
      <c r="AH122" s="272"/>
      <c r="AI122" s="284"/>
      <c r="AJ122" s="296" t="str">
        <f t="shared" si="21"/>
        <v/>
      </c>
      <c r="AK122" s="304" t="str">
        <f>IF(C122="","",IF(AND(フラグ管理用!B122=2,O122&gt;0),"error",IF(AND(フラグ管理用!B122=1,SUM(P122:R122)&gt;0),"error","")))</f>
        <v/>
      </c>
      <c r="AL122" s="312" t="str">
        <f t="shared" si="22"/>
        <v/>
      </c>
      <c r="AM122" s="320" t="str">
        <f t="shared" si="23"/>
        <v/>
      </c>
      <c r="AN122" s="331" t="str">
        <f>IF(C122="","",IF(フラグ管理用!AP122=1,"",IF(AND(フラグ管理用!C122=1,フラグ管理用!G122=1),"",IF(AND(フラグ管理用!C122=2,フラグ管理用!D122=1,フラグ管理用!G122=1),"",IF(AND(フラグ管理用!C122=2,フラグ管理用!D122=2),"","error")))))</f>
        <v/>
      </c>
      <c r="AO122" s="335" t="str">
        <f t="shared" si="24"/>
        <v/>
      </c>
      <c r="AP122" s="335" t="str">
        <f t="shared" si="25"/>
        <v/>
      </c>
      <c r="AQ122" s="335" t="str">
        <f>IF(C122="","",IF(AND(フラグ管理用!B122=1,フラグ管理用!I122&gt;0),"",IF(AND(フラグ管理用!B122=2,フラグ管理用!I122&gt;14),"","error")))</f>
        <v/>
      </c>
      <c r="AR122" s="335" t="str">
        <f>IF(C122="","",IF(PRODUCT(フラグ管理用!H122:J122)=0,"error",""))</f>
        <v/>
      </c>
      <c r="AS122" s="335" t="str">
        <f t="shared" si="26"/>
        <v/>
      </c>
      <c r="AT122" s="335" t="str">
        <f>IF(C122="","",IF(AND(フラグ管理用!G122=1,フラグ管理用!K122=1),"",IF(AND(フラグ管理用!G122=2,フラグ管理用!K122&gt;1),"","error")))</f>
        <v/>
      </c>
      <c r="AU122" s="335" t="str">
        <f>IF(C122="","",IF(AND(フラグ管理用!K122=10,ISBLANK(L122)=FALSE),"",IF(AND(フラグ管理用!K122&lt;10,ISBLANK(L122)=TRUE),"","error")))</f>
        <v/>
      </c>
      <c r="AV122" s="331" t="str">
        <f t="shared" si="27"/>
        <v/>
      </c>
      <c r="AW122" s="331" t="str">
        <f t="shared" si="28"/>
        <v/>
      </c>
      <c r="AX122" s="331" t="str">
        <f>IF(C122="","",IF(AND(フラグ管理用!D122=2,フラグ管理用!G122=1),IF(Q122&lt;&gt;0,"error",""),""))</f>
        <v/>
      </c>
      <c r="AY122" s="331" t="str">
        <f>IF(C122="","",IF(フラグ管理用!G122=2,IF(OR(O122&lt;&gt;0,P122&lt;&gt;0,R122&lt;&gt;0),"error",""),""))</f>
        <v/>
      </c>
      <c r="AZ122" s="331" t="str">
        <f t="shared" si="29"/>
        <v/>
      </c>
      <c r="BA122" s="331" t="str">
        <f t="shared" si="30"/>
        <v/>
      </c>
      <c r="BB122" s="331" t="str">
        <f t="shared" si="31"/>
        <v/>
      </c>
      <c r="BC122" s="331" t="str">
        <f>IF(C122="","",IF(フラグ管理用!Y122=2,IF(AND(フラグ管理用!C122=2,フラグ管理用!V122=1),"","error"),""))</f>
        <v/>
      </c>
      <c r="BD122" s="331" t="str">
        <f t="shared" si="32"/>
        <v/>
      </c>
      <c r="BE122" s="331" t="str">
        <f>IF(C122="","",IF(フラグ管理用!Z122=30,"error",IF(AND(フラグ管理用!AI122="事業始期_通常",フラグ管理用!Z122&lt;18),"error",IF(AND(フラグ管理用!AI122="事業始期_補助",フラグ管理用!Z122&lt;15),"error",""))))</f>
        <v/>
      </c>
      <c r="BF122" s="331" t="str">
        <f t="shared" si="33"/>
        <v/>
      </c>
      <c r="BG122" s="331" t="str">
        <f>IF(C122="","",IF(AND(フラグ管理用!AJ122="事業終期_通常",OR(フラグ管理用!AA122&lt;18,フラグ管理用!AA122&gt;29)),"error",IF(AND(フラグ管理用!AJ122="事業終期_R3基金・R4",フラグ管理用!AA122&lt;18),"error","")))</f>
        <v/>
      </c>
      <c r="BH122" s="331" t="str">
        <f>IF(C122="","",IF(VLOOKUP(Z122,―!$X$2:$Y$31,2,FALSE)&lt;=VLOOKUP(AA122,―!$X$2:$Y$31,2,FALSE),"","error"))</f>
        <v/>
      </c>
      <c r="BI122" s="331" t="str">
        <f t="shared" si="34"/>
        <v/>
      </c>
      <c r="BJ122" s="331" t="str">
        <f t="shared" si="35"/>
        <v/>
      </c>
      <c r="BK122" s="331" t="str">
        <f t="shared" si="36"/>
        <v/>
      </c>
      <c r="BL122" s="331" t="str">
        <f>IF(C122="","",IF(AND(フラグ管理用!AK122="予算区分_地単_通常",フラグ管理用!AF122&gt;4),"error",IF(AND(フラグ管理用!AK122="予算区分_地単_協力金等",フラグ管理用!AF122&gt;9),"error",IF(AND(フラグ管理用!AK122="予算区分_補助",フラグ管理用!AF122&lt;9),"error",""))))</f>
        <v/>
      </c>
      <c r="BM122" s="346" t="str">
        <f>フラグ管理用!AO122</f>
        <v/>
      </c>
    </row>
    <row r="123" spans="1:65">
      <c r="A123" s="21">
        <v>102</v>
      </c>
      <c r="B123" s="35"/>
      <c r="C123" s="44"/>
      <c r="D123" s="44"/>
      <c r="E123" s="55"/>
      <c r="F123" s="67" t="str">
        <f>IF(C123="補",VLOOKUP(E123,'事業名一覧 '!$A$3:$C$55,3,FALSE),"")</f>
        <v/>
      </c>
      <c r="G123" s="81"/>
      <c r="H123" s="81"/>
      <c r="I123" s="81"/>
      <c r="J123" s="81"/>
      <c r="K123" s="81"/>
      <c r="L123" s="55"/>
      <c r="M123" s="130" t="str">
        <f t="shared" si="19"/>
        <v/>
      </c>
      <c r="N123" s="130" t="str">
        <f t="shared" si="20"/>
        <v/>
      </c>
      <c r="O123" s="146"/>
      <c r="P123" s="146"/>
      <c r="Q123" s="146"/>
      <c r="R123" s="146"/>
      <c r="S123" s="146"/>
      <c r="T123" s="146"/>
      <c r="U123" s="55"/>
      <c r="V123" s="81"/>
      <c r="W123" s="81"/>
      <c r="X123" s="81"/>
      <c r="Y123" s="44"/>
      <c r="Z123" s="44"/>
      <c r="AA123" s="44"/>
      <c r="AB123" s="214"/>
      <c r="AC123" s="214"/>
      <c r="AD123" s="55"/>
      <c r="AE123" s="55"/>
      <c r="AF123" s="233"/>
      <c r="AG123" s="251"/>
      <c r="AH123" s="272"/>
      <c r="AI123" s="284"/>
      <c r="AJ123" s="296" t="str">
        <f t="shared" si="21"/>
        <v/>
      </c>
      <c r="AK123" s="304" t="str">
        <f>IF(C123="","",IF(AND(フラグ管理用!B123=2,O123&gt;0),"error",IF(AND(フラグ管理用!B123=1,SUM(P123:R123)&gt;0),"error","")))</f>
        <v/>
      </c>
      <c r="AL123" s="312" t="str">
        <f t="shared" si="22"/>
        <v/>
      </c>
      <c r="AM123" s="320" t="str">
        <f t="shared" si="23"/>
        <v/>
      </c>
      <c r="AN123" s="331" t="str">
        <f>IF(C123="","",IF(フラグ管理用!AP123=1,"",IF(AND(フラグ管理用!C123=1,フラグ管理用!G123=1),"",IF(AND(フラグ管理用!C123=2,フラグ管理用!D123=1,フラグ管理用!G123=1),"",IF(AND(フラグ管理用!C123=2,フラグ管理用!D123=2),"","error")))))</f>
        <v/>
      </c>
      <c r="AO123" s="335" t="str">
        <f t="shared" si="24"/>
        <v/>
      </c>
      <c r="AP123" s="335" t="str">
        <f t="shared" si="25"/>
        <v/>
      </c>
      <c r="AQ123" s="335" t="str">
        <f>IF(C123="","",IF(AND(フラグ管理用!B123=1,フラグ管理用!I123&gt;0),"",IF(AND(フラグ管理用!B123=2,フラグ管理用!I123&gt;14),"","error")))</f>
        <v/>
      </c>
      <c r="AR123" s="335" t="str">
        <f>IF(C123="","",IF(PRODUCT(フラグ管理用!H123:J123)=0,"error",""))</f>
        <v/>
      </c>
      <c r="AS123" s="335" t="str">
        <f t="shared" si="26"/>
        <v/>
      </c>
      <c r="AT123" s="335" t="str">
        <f>IF(C123="","",IF(AND(フラグ管理用!G123=1,フラグ管理用!K123=1),"",IF(AND(フラグ管理用!G123=2,フラグ管理用!K123&gt;1),"","error")))</f>
        <v/>
      </c>
      <c r="AU123" s="335" t="str">
        <f>IF(C123="","",IF(AND(フラグ管理用!K123=10,ISBLANK(L123)=FALSE),"",IF(AND(フラグ管理用!K123&lt;10,ISBLANK(L123)=TRUE),"","error")))</f>
        <v/>
      </c>
      <c r="AV123" s="331" t="str">
        <f t="shared" si="27"/>
        <v/>
      </c>
      <c r="AW123" s="331" t="str">
        <f t="shared" si="28"/>
        <v/>
      </c>
      <c r="AX123" s="331" t="str">
        <f>IF(C123="","",IF(AND(フラグ管理用!D123=2,フラグ管理用!G123=1),IF(Q123&lt;&gt;0,"error",""),""))</f>
        <v/>
      </c>
      <c r="AY123" s="331" t="str">
        <f>IF(C123="","",IF(フラグ管理用!G123=2,IF(OR(O123&lt;&gt;0,P123&lt;&gt;0,R123&lt;&gt;0),"error",""),""))</f>
        <v/>
      </c>
      <c r="AZ123" s="331" t="str">
        <f t="shared" si="29"/>
        <v/>
      </c>
      <c r="BA123" s="331" t="str">
        <f t="shared" si="30"/>
        <v/>
      </c>
      <c r="BB123" s="331" t="str">
        <f t="shared" si="31"/>
        <v/>
      </c>
      <c r="BC123" s="331" t="str">
        <f>IF(C123="","",IF(フラグ管理用!Y123=2,IF(AND(フラグ管理用!C123=2,フラグ管理用!V123=1),"","error"),""))</f>
        <v/>
      </c>
      <c r="BD123" s="331" t="str">
        <f t="shared" si="32"/>
        <v/>
      </c>
      <c r="BE123" s="331" t="str">
        <f>IF(C123="","",IF(フラグ管理用!Z123=30,"error",IF(AND(フラグ管理用!AI123="事業始期_通常",フラグ管理用!Z123&lt;18),"error",IF(AND(フラグ管理用!AI123="事業始期_補助",フラグ管理用!Z123&lt;15),"error",""))))</f>
        <v/>
      </c>
      <c r="BF123" s="331" t="str">
        <f t="shared" si="33"/>
        <v/>
      </c>
      <c r="BG123" s="331" t="str">
        <f>IF(C123="","",IF(AND(フラグ管理用!AJ123="事業終期_通常",OR(フラグ管理用!AA123&lt;18,フラグ管理用!AA123&gt;29)),"error",IF(AND(フラグ管理用!AJ123="事業終期_R3基金・R4",フラグ管理用!AA123&lt;18),"error","")))</f>
        <v/>
      </c>
      <c r="BH123" s="331" t="str">
        <f>IF(C123="","",IF(VLOOKUP(Z123,―!$X$2:$Y$31,2,FALSE)&lt;=VLOOKUP(AA123,―!$X$2:$Y$31,2,FALSE),"","error"))</f>
        <v/>
      </c>
      <c r="BI123" s="331" t="str">
        <f t="shared" si="34"/>
        <v/>
      </c>
      <c r="BJ123" s="331" t="str">
        <f t="shared" si="35"/>
        <v/>
      </c>
      <c r="BK123" s="331" t="str">
        <f t="shared" si="36"/>
        <v/>
      </c>
      <c r="BL123" s="331" t="str">
        <f>IF(C123="","",IF(AND(フラグ管理用!AK123="予算区分_地単_通常",フラグ管理用!AF123&gt;4),"error",IF(AND(フラグ管理用!AK123="予算区分_地単_協力金等",フラグ管理用!AF123&gt;9),"error",IF(AND(フラグ管理用!AK123="予算区分_補助",フラグ管理用!AF123&lt;9),"error",""))))</f>
        <v/>
      </c>
      <c r="BM123" s="346" t="str">
        <f>フラグ管理用!AO123</f>
        <v/>
      </c>
    </row>
    <row r="124" spans="1:65">
      <c r="A124" s="21">
        <v>103</v>
      </c>
      <c r="B124" s="35"/>
      <c r="C124" s="44"/>
      <c r="D124" s="44"/>
      <c r="E124" s="55"/>
      <c r="F124" s="67" t="str">
        <f>IF(C124="補",VLOOKUP(E124,'事業名一覧 '!$A$3:$C$55,3,FALSE),"")</f>
        <v/>
      </c>
      <c r="G124" s="81"/>
      <c r="H124" s="81"/>
      <c r="I124" s="81"/>
      <c r="J124" s="81"/>
      <c r="K124" s="81"/>
      <c r="L124" s="55"/>
      <c r="M124" s="130" t="str">
        <f t="shared" si="19"/>
        <v/>
      </c>
      <c r="N124" s="130" t="str">
        <f t="shared" si="20"/>
        <v/>
      </c>
      <c r="O124" s="146"/>
      <c r="P124" s="146"/>
      <c r="Q124" s="146"/>
      <c r="R124" s="146"/>
      <c r="S124" s="146"/>
      <c r="T124" s="146"/>
      <c r="U124" s="55"/>
      <c r="V124" s="81"/>
      <c r="W124" s="81"/>
      <c r="X124" s="81"/>
      <c r="Y124" s="44"/>
      <c r="Z124" s="44"/>
      <c r="AA124" s="44"/>
      <c r="AB124" s="214"/>
      <c r="AC124" s="214"/>
      <c r="AD124" s="55"/>
      <c r="AE124" s="55"/>
      <c r="AF124" s="233"/>
      <c r="AG124" s="251"/>
      <c r="AH124" s="272"/>
      <c r="AI124" s="284"/>
      <c r="AJ124" s="296" t="str">
        <f t="shared" si="21"/>
        <v/>
      </c>
      <c r="AK124" s="304" t="str">
        <f>IF(C124="","",IF(AND(フラグ管理用!B124=2,O124&gt;0),"error",IF(AND(フラグ管理用!B124=1,SUM(P124:R124)&gt;0),"error","")))</f>
        <v/>
      </c>
      <c r="AL124" s="312" t="str">
        <f t="shared" si="22"/>
        <v/>
      </c>
      <c r="AM124" s="320" t="str">
        <f t="shared" si="23"/>
        <v/>
      </c>
      <c r="AN124" s="331" t="str">
        <f>IF(C124="","",IF(フラグ管理用!AP124=1,"",IF(AND(フラグ管理用!C124=1,フラグ管理用!G124=1),"",IF(AND(フラグ管理用!C124=2,フラグ管理用!D124=1,フラグ管理用!G124=1),"",IF(AND(フラグ管理用!C124=2,フラグ管理用!D124=2),"","error")))))</f>
        <v/>
      </c>
      <c r="AO124" s="335" t="str">
        <f t="shared" si="24"/>
        <v/>
      </c>
      <c r="AP124" s="335" t="str">
        <f t="shared" si="25"/>
        <v/>
      </c>
      <c r="AQ124" s="335" t="str">
        <f>IF(C124="","",IF(AND(フラグ管理用!B124=1,フラグ管理用!I124&gt;0),"",IF(AND(フラグ管理用!B124=2,フラグ管理用!I124&gt;14),"","error")))</f>
        <v/>
      </c>
      <c r="AR124" s="335" t="str">
        <f>IF(C124="","",IF(PRODUCT(フラグ管理用!H124:J124)=0,"error",""))</f>
        <v/>
      </c>
      <c r="AS124" s="335" t="str">
        <f t="shared" si="26"/>
        <v/>
      </c>
      <c r="AT124" s="335" t="str">
        <f>IF(C124="","",IF(AND(フラグ管理用!G124=1,フラグ管理用!K124=1),"",IF(AND(フラグ管理用!G124=2,フラグ管理用!K124&gt;1),"","error")))</f>
        <v/>
      </c>
      <c r="AU124" s="335" t="str">
        <f>IF(C124="","",IF(AND(フラグ管理用!K124=10,ISBLANK(L124)=FALSE),"",IF(AND(フラグ管理用!K124&lt;10,ISBLANK(L124)=TRUE),"","error")))</f>
        <v/>
      </c>
      <c r="AV124" s="331" t="str">
        <f t="shared" si="27"/>
        <v/>
      </c>
      <c r="AW124" s="331" t="str">
        <f t="shared" si="28"/>
        <v/>
      </c>
      <c r="AX124" s="331" t="str">
        <f>IF(C124="","",IF(AND(フラグ管理用!D124=2,フラグ管理用!G124=1),IF(Q124&lt;&gt;0,"error",""),""))</f>
        <v/>
      </c>
      <c r="AY124" s="331" t="str">
        <f>IF(C124="","",IF(フラグ管理用!G124=2,IF(OR(O124&lt;&gt;0,P124&lt;&gt;0,R124&lt;&gt;0),"error",""),""))</f>
        <v/>
      </c>
      <c r="AZ124" s="331" t="str">
        <f t="shared" si="29"/>
        <v/>
      </c>
      <c r="BA124" s="331" t="str">
        <f t="shared" si="30"/>
        <v/>
      </c>
      <c r="BB124" s="331" t="str">
        <f t="shared" si="31"/>
        <v/>
      </c>
      <c r="BC124" s="331" t="str">
        <f>IF(C124="","",IF(フラグ管理用!Y124=2,IF(AND(フラグ管理用!C124=2,フラグ管理用!V124=1),"","error"),""))</f>
        <v/>
      </c>
      <c r="BD124" s="331" t="str">
        <f t="shared" si="32"/>
        <v/>
      </c>
      <c r="BE124" s="331" t="str">
        <f>IF(C124="","",IF(フラグ管理用!Z124=30,"error",IF(AND(フラグ管理用!AI124="事業始期_通常",フラグ管理用!Z124&lt;18),"error",IF(AND(フラグ管理用!AI124="事業始期_補助",フラグ管理用!Z124&lt;15),"error",""))))</f>
        <v/>
      </c>
      <c r="BF124" s="331" t="str">
        <f t="shared" si="33"/>
        <v/>
      </c>
      <c r="BG124" s="331" t="str">
        <f>IF(C124="","",IF(AND(フラグ管理用!AJ124="事業終期_通常",OR(フラグ管理用!AA124&lt;18,フラグ管理用!AA124&gt;29)),"error",IF(AND(フラグ管理用!AJ124="事業終期_R3基金・R4",フラグ管理用!AA124&lt;18),"error","")))</f>
        <v/>
      </c>
      <c r="BH124" s="331" t="str">
        <f>IF(C124="","",IF(VLOOKUP(Z124,―!$X$2:$Y$31,2,FALSE)&lt;=VLOOKUP(AA124,―!$X$2:$Y$31,2,FALSE),"","error"))</f>
        <v/>
      </c>
      <c r="BI124" s="331" t="str">
        <f t="shared" si="34"/>
        <v/>
      </c>
      <c r="BJ124" s="331" t="str">
        <f t="shared" si="35"/>
        <v/>
      </c>
      <c r="BK124" s="331" t="str">
        <f t="shared" si="36"/>
        <v/>
      </c>
      <c r="BL124" s="331" t="str">
        <f>IF(C124="","",IF(AND(フラグ管理用!AK124="予算区分_地単_通常",フラグ管理用!AF124&gt;4),"error",IF(AND(フラグ管理用!AK124="予算区分_地単_協力金等",フラグ管理用!AF124&gt;9),"error",IF(AND(フラグ管理用!AK124="予算区分_補助",フラグ管理用!AF124&lt;9),"error",""))))</f>
        <v/>
      </c>
      <c r="BM124" s="346" t="str">
        <f>フラグ管理用!AO124</f>
        <v/>
      </c>
    </row>
    <row r="125" spans="1:65">
      <c r="A125" s="21">
        <v>104</v>
      </c>
      <c r="B125" s="35"/>
      <c r="C125" s="44"/>
      <c r="D125" s="44"/>
      <c r="E125" s="55"/>
      <c r="F125" s="67" t="str">
        <f>IF(C125="補",VLOOKUP(E125,'事業名一覧 '!$A$3:$C$55,3,FALSE),"")</f>
        <v/>
      </c>
      <c r="G125" s="81"/>
      <c r="H125" s="81"/>
      <c r="I125" s="81"/>
      <c r="J125" s="81"/>
      <c r="K125" s="81"/>
      <c r="L125" s="55"/>
      <c r="M125" s="130" t="str">
        <f t="shared" si="19"/>
        <v/>
      </c>
      <c r="N125" s="130" t="str">
        <f t="shared" si="20"/>
        <v/>
      </c>
      <c r="O125" s="146"/>
      <c r="P125" s="146"/>
      <c r="Q125" s="146"/>
      <c r="R125" s="146"/>
      <c r="S125" s="146"/>
      <c r="T125" s="146"/>
      <c r="U125" s="55"/>
      <c r="V125" s="81"/>
      <c r="W125" s="81"/>
      <c r="X125" s="81"/>
      <c r="Y125" s="44"/>
      <c r="Z125" s="44"/>
      <c r="AA125" s="44"/>
      <c r="AB125" s="214"/>
      <c r="AC125" s="214"/>
      <c r="AD125" s="55"/>
      <c r="AE125" s="55"/>
      <c r="AF125" s="233"/>
      <c r="AG125" s="251"/>
      <c r="AH125" s="272"/>
      <c r="AI125" s="284"/>
      <c r="AJ125" s="296" t="str">
        <f t="shared" si="21"/>
        <v/>
      </c>
      <c r="AK125" s="304" t="str">
        <f>IF(C125="","",IF(AND(フラグ管理用!B125=2,O125&gt;0),"error",IF(AND(フラグ管理用!B125=1,SUM(P125:R125)&gt;0),"error","")))</f>
        <v/>
      </c>
      <c r="AL125" s="312" t="str">
        <f t="shared" si="22"/>
        <v/>
      </c>
      <c r="AM125" s="320" t="str">
        <f t="shared" si="23"/>
        <v/>
      </c>
      <c r="AN125" s="331" t="str">
        <f>IF(C125="","",IF(フラグ管理用!AP125=1,"",IF(AND(フラグ管理用!C125=1,フラグ管理用!G125=1),"",IF(AND(フラグ管理用!C125=2,フラグ管理用!D125=1,フラグ管理用!G125=1),"",IF(AND(フラグ管理用!C125=2,フラグ管理用!D125=2),"","error")))))</f>
        <v/>
      </c>
      <c r="AO125" s="335" t="str">
        <f t="shared" si="24"/>
        <v/>
      </c>
      <c r="AP125" s="335" t="str">
        <f t="shared" si="25"/>
        <v/>
      </c>
      <c r="AQ125" s="335" t="str">
        <f>IF(C125="","",IF(AND(フラグ管理用!B125=1,フラグ管理用!I125&gt;0),"",IF(AND(フラグ管理用!B125=2,フラグ管理用!I125&gt;14),"","error")))</f>
        <v/>
      </c>
      <c r="AR125" s="335" t="str">
        <f>IF(C125="","",IF(PRODUCT(フラグ管理用!H125:J125)=0,"error",""))</f>
        <v/>
      </c>
      <c r="AS125" s="335" t="str">
        <f t="shared" si="26"/>
        <v/>
      </c>
      <c r="AT125" s="335" t="str">
        <f>IF(C125="","",IF(AND(フラグ管理用!G125=1,フラグ管理用!K125=1),"",IF(AND(フラグ管理用!G125=2,フラグ管理用!K125&gt;1),"","error")))</f>
        <v/>
      </c>
      <c r="AU125" s="335" t="str">
        <f>IF(C125="","",IF(AND(フラグ管理用!K125=10,ISBLANK(L125)=FALSE),"",IF(AND(フラグ管理用!K125&lt;10,ISBLANK(L125)=TRUE),"","error")))</f>
        <v/>
      </c>
      <c r="AV125" s="331" t="str">
        <f t="shared" si="27"/>
        <v/>
      </c>
      <c r="AW125" s="331" t="str">
        <f t="shared" si="28"/>
        <v/>
      </c>
      <c r="AX125" s="331" t="str">
        <f>IF(C125="","",IF(AND(フラグ管理用!D125=2,フラグ管理用!G125=1),IF(Q125&lt;&gt;0,"error",""),""))</f>
        <v/>
      </c>
      <c r="AY125" s="331" t="str">
        <f>IF(C125="","",IF(フラグ管理用!G125=2,IF(OR(O125&lt;&gt;0,P125&lt;&gt;0,R125&lt;&gt;0),"error",""),""))</f>
        <v/>
      </c>
      <c r="AZ125" s="331" t="str">
        <f t="shared" si="29"/>
        <v/>
      </c>
      <c r="BA125" s="331" t="str">
        <f t="shared" si="30"/>
        <v/>
      </c>
      <c r="BB125" s="331" t="str">
        <f t="shared" si="31"/>
        <v/>
      </c>
      <c r="BC125" s="331" t="str">
        <f>IF(C125="","",IF(フラグ管理用!Y125=2,IF(AND(フラグ管理用!C125=2,フラグ管理用!V125=1),"","error"),""))</f>
        <v/>
      </c>
      <c r="BD125" s="331" t="str">
        <f t="shared" si="32"/>
        <v/>
      </c>
      <c r="BE125" s="331" t="str">
        <f>IF(C125="","",IF(フラグ管理用!Z125=30,"error",IF(AND(フラグ管理用!AI125="事業始期_通常",フラグ管理用!Z125&lt;18),"error",IF(AND(フラグ管理用!AI125="事業始期_補助",フラグ管理用!Z125&lt;15),"error",""))))</f>
        <v/>
      </c>
      <c r="BF125" s="331" t="str">
        <f t="shared" si="33"/>
        <v/>
      </c>
      <c r="BG125" s="331" t="str">
        <f>IF(C125="","",IF(AND(フラグ管理用!AJ125="事業終期_通常",OR(フラグ管理用!AA125&lt;18,フラグ管理用!AA125&gt;29)),"error",IF(AND(フラグ管理用!AJ125="事業終期_R3基金・R4",フラグ管理用!AA125&lt;18),"error","")))</f>
        <v/>
      </c>
      <c r="BH125" s="331" t="str">
        <f>IF(C125="","",IF(VLOOKUP(Z125,―!$X$2:$Y$31,2,FALSE)&lt;=VLOOKUP(AA125,―!$X$2:$Y$31,2,FALSE),"","error"))</f>
        <v/>
      </c>
      <c r="BI125" s="331" t="str">
        <f t="shared" si="34"/>
        <v/>
      </c>
      <c r="BJ125" s="331" t="str">
        <f t="shared" si="35"/>
        <v/>
      </c>
      <c r="BK125" s="331" t="str">
        <f t="shared" si="36"/>
        <v/>
      </c>
      <c r="BL125" s="331" t="str">
        <f>IF(C125="","",IF(AND(フラグ管理用!AK125="予算区分_地単_通常",フラグ管理用!AF125&gt;4),"error",IF(AND(フラグ管理用!AK125="予算区分_地単_協力金等",フラグ管理用!AF125&gt;9),"error",IF(AND(フラグ管理用!AK125="予算区分_補助",フラグ管理用!AF125&lt;9),"error",""))))</f>
        <v/>
      </c>
      <c r="BM125" s="346" t="str">
        <f>フラグ管理用!AO125</f>
        <v/>
      </c>
    </row>
    <row r="126" spans="1:65">
      <c r="A126" s="21">
        <v>105</v>
      </c>
      <c r="B126" s="35"/>
      <c r="C126" s="44"/>
      <c r="D126" s="44"/>
      <c r="E126" s="55"/>
      <c r="F126" s="67" t="str">
        <f>IF(C126="補",VLOOKUP(E126,'事業名一覧 '!$A$3:$C$55,3,FALSE),"")</f>
        <v/>
      </c>
      <c r="G126" s="81"/>
      <c r="H126" s="81"/>
      <c r="I126" s="81"/>
      <c r="J126" s="81"/>
      <c r="K126" s="81"/>
      <c r="L126" s="55"/>
      <c r="M126" s="130" t="str">
        <f t="shared" si="19"/>
        <v/>
      </c>
      <c r="N126" s="130" t="str">
        <f t="shared" si="20"/>
        <v/>
      </c>
      <c r="O126" s="146"/>
      <c r="P126" s="146"/>
      <c r="Q126" s="146"/>
      <c r="R126" s="146"/>
      <c r="S126" s="146"/>
      <c r="T126" s="146"/>
      <c r="U126" s="55"/>
      <c r="V126" s="81"/>
      <c r="W126" s="81"/>
      <c r="X126" s="81"/>
      <c r="Y126" s="44"/>
      <c r="Z126" s="44"/>
      <c r="AA126" s="44"/>
      <c r="AB126" s="214"/>
      <c r="AC126" s="214"/>
      <c r="AD126" s="55"/>
      <c r="AE126" s="55"/>
      <c r="AF126" s="233"/>
      <c r="AG126" s="251"/>
      <c r="AH126" s="272"/>
      <c r="AI126" s="284"/>
      <c r="AJ126" s="296" t="str">
        <f t="shared" si="21"/>
        <v/>
      </c>
      <c r="AK126" s="304" t="str">
        <f>IF(C126="","",IF(AND(フラグ管理用!B126=2,O126&gt;0),"error",IF(AND(フラグ管理用!B126=1,SUM(P126:R126)&gt;0),"error","")))</f>
        <v/>
      </c>
      <c r="AL126" s="312" t="str">
        <f t="shared" si="22"/>
        <v/>
      </c>
      <c r="AM126" s="320" t="str">
        <f t="shared" si="23"/>
        <v/>
      </c>
      <c r="AN126" s="331" t="str">
        <f>IF(C126="","",IF(フラグ管理用!AP126=1,"",IF(AND(フラグ管理用!C126=1,フラグ管理用!G126=1),"",IF(AND(フラグ管理用!C126=2,フラグ管理用!D126=1,フラグ管理用!G126=1),"",IF(AND(フラグ管理用!C126=2,フラグ管理用!D126=2),"","error")))))</f>
        <v/>
      </c>
      <c r="AO126" s="335" t="str">
        <f t="shared" si="24"/>
        <v/>
      </c>
      <c r="AP126" s="335" t="str">
        <f t="shared" si="25"/>
        <v/>
      </c>
      <c r="AQ126" s="335" t="str">
        <f>IF(C126="","",IF(AND(フラグ管理用!B126=1,フラグ管理用!I126&gt;0),"",IF(AND(フラグ管理用!B126=2,フラグ管理用!I126&gt;14),"","error")))</f>
        <v/>
      </c>
      <c r="AR126" s="335" t="str">
        <f>IF(C126="","",IF(PRODUCT(フラグ管理用!H126:J126)=0,"error",""))</f>
        <v/>
      </c>
      <c r="AS126" s="335" t="str">
        <f t="shared" si="26"/>
        <v/>
      </c>
      <c r="AT126" s="335" t="str">
        <f>IF(C126="","",IF(AND(フラグ管理用!G126=1,フラグ管理用!K126=1),"",IF(AND(フラグ管理用!G126=2,フラグ管理用!K126&gt;1),"","error")))</f>
        <v/>
      </c>
      <c r="AU126" s="335" t="str">
        <f>IF(C126="","",IF(AND(フラグ管理用!K126=10,ISBLANK(L126)=FALSE),"",IF(AND(フラグ管理用!K126&lt;10,ISBLANK(L126)=TRUE),"","error")))</f>
        <v/>
      </c>
      <c r="AV126" s="331" t="str">
        <f t="shared" si="27"/>
        <v/>
      </c>
      <c r="AW126" s="331" t="str">
        <f t="shared" si="28"/>
        <v/>
      </c>
      <c r="AX126" s="331" t="str">
        <f>IF(C126="","",IF(AND(フラグ管理用!D126=2,フラグ管理用!G126=1),IF(Q126&lt;&gt;0,"error",""),""))</f>
        <v/>
      </c>
      <c r="AY126" s="331" t="str">
        <f>IF(C126="","",IF(フラグ管理用!G126=2,IF(OR(O126&lt;&gt;0,P126&lt;&gt;0,R126&lt;&gt;0),"error",""),""))</f>
        <v/>
      </c>
      <c r="AZ126" s="331" t="str">
        <f t="shared" si="29"/>
        <v/>
      </c>
      <c r="BA126" s="331" t="str">
        <f t="shared" si="30"/>
        <v/>
      </c>
      <c r="BB126" s="331" t="str">
        <f t="shared" si="31"/>
        <v/>
      </c>
      <c r="BC126" s="331" t="str">
        <f>IF(C126="","",IF(フラグ管理用!Y126=2,IF(AND(フラグ管理用!C126=2,フラグ管理用!V126=1),"","error"),""))</f>
        <v/>
      </c>
      <c r="BD126" s="331" t="str">
        <f t="shared" si="32"/>
        <v/>
      </c>
      <c r="BE126" s="331" t="str">
        <f>IF(C126="","",IF(フラグ管理用!Z126=30,"error",IF(AND(フラグ管理用!AI126="事業始期_通常",フラグ管理用!Z126&lt;18),"error",IF(AND(フラグ管理用!AI126="事業始期_補助",フラグ管理用!Z126&lt;15),"error",""))))</f>
        <v/>
      </c>
      <c r="BF126" s="331" t="str">
        <f t="shared" si="33"/>
        <v/>
      </c>
      <c r="BG126" s="331" t="str">
        <f>IF(C126="","",IF(AND(フラグ管理用!AJ126="事業終期_通常",OR(フラグ管理用!AA126&lt;18,フラグ管理用!AA126&gt;29)),"error",IF(AND(フラグ管理用!AJ126="事業終期_R3基金・R4",フラグ管理用!AA126&lt;18),"error","")))</f>
        <v/>
      </c>
      <c r="BH126" s="331" t="str">
        <f>IF(C126="","",IF(VLOOKUP(Z126,―!$X$2:$Y$31,2,FALSE)&lt;=VLOOKUP(AA126,―!$X$2:$Y$31,2,FALSE),"","error"))</f>
        <v/>
      </c>
      <c r="BI126" s="331" t="str">
        <f t="shared" si="34"/>
        <v/>
      </c>
      <c r="BJ126" s="331" t="str">
        <f t="shared" si="35"/>
        <v/>
      </c>
      <c r="BK126" s="331" t="str">
        <f t="shared" si="36"/>
        <v/>
      </c>
      <c r="BL126" s="331" t="str">
        <f>IF(C126="","",IF(AND(フラグ管理用!AK126="予算区分_地単_通常",フラグ管理用!AF126&gt;4),"error",IF(AND(フラグ管理用!AK126="予算区分_地単_協力金等",フラグ管理用!AF126&gt;9),"error",IF(AND(フラグ管理用!AK126="予算区分_補助",フラグ管理用!AF126&lt;9),"error",""))))</f>
        <v/>
      </c>
      <c r="BM126" s="346" t="str">
        <f>フラグ管理用!AO126</f>
        <v/>
      </c>
    </row>
    <row r="127" spans="1:65">
      <c r="A127" s="21">
        <v>106</v>
      </c>
      <c r="B127" s="35"/>
      <c r="C127" s="44"/>
      <c r="D127" s="44"/>
      <c r="E127" s="55"/>
      <c r="F127" s="67" t="str">
        <f>IF(C127="補",VLOOKUP(E127,'事業名一覧 '!$A$3:$C$55,3,FALSE),"")</f>
        <v/>
      </c>
      <c r="G127" s="81"/>
      <c r="H127" s="81"/>
      <c r="I127" s="81"/>
      <c r="J127" s="81"/>
      <c r="K127" s="81"/>
      <c r="L127" s="55"/>
      <c r="M127" s="130" t="str">
        <f t="shared" si="19"/>
        <v/>
      </c>
      <c r="N127" s="130" t="str">
        <f t="shared" si="20"/>
        <v/>
      </c>
      <c r="O127" s="146"/>
      <c r="P127" s="146"/>
      <c r="Q127" s="146"/>
      <c r="R127" s="146"/>
      <c r="S127" s="146"/>
      <c r="T127" s="146"/>
      <c r="U127" s="55"/>
      <c r="V127" s="81"/>
      <c r="W127" s="81"/>
      <c r="X127" s="81"/>
      <c r="Y127" s="44"/>
      <c r="Z127" s="44"/>
      <c r="AA127" s="44"/>
      <c r="AB127" s="214"/>
      <c r="AC127" s="214"/>
      <c r="AD127" s="55"/>
      <c r="AE127" s="55"/>
      <c r="AF127" s="233"/>
      <c r="AG127" s="251"/>
      <c r="AH127" s="272"/>
      <c r="AI127" s="284"/>
      <c r="AJ127" s="296" t="str">
        <f t="shared" si="21"/>
        <v/>
      </c>
      <c r="AK127" s="304" t="str">
        <f>IF(C127="","",IF(AND(フラグ管理用!B127=2,O127&gt;0),"error",IF(AND(フラグ管理用!B127=1,SUM(P127:R127)&gt;0),"error","")))</f>
        <v/>
      </c>
      <c r="AL127" s="312" t="str">
        <f t="shared" si="22"/>
        <v/>
      </c>
      <c r="AM127" s="320" t="str">
        <f t="shared" si="23"/>
        <v/>
      </c>
      <c r="AN127" s="331" t="str">
        <f>IF(C127="","",IF(フラグ管理用!AP127=1,"",IF(AND(フラグ管理用!C127=1,フラグ管理用!G127=1),"",IF(AND(フラグ管理用!C127=2,フラグ管理用!D127=1,フラグ管理用!G127=1),"",IF(AND(フラグ管理用!C127=2,フラグ管理用!D127=2),"","error")))))</f>
        <v/>
      </c>
      <c r="AO127" s="335" t="str">
        <f t="shared" si="24"/>
        <v/>
      </c>
      <c r="AP127" s="335" t="str">
        <f t="shared" si="25"/>
        <v/>
      </c>
      <c r="AQ127" s="335" t="str">
        <f>IF(C127="","",IF(AND(フラグ管理用!B127=1,フラグ管理用!I127&gt;0),"",IF(AND(フラグ管理用!B127=2,フラグ管理用!I127&gt;14),"","error")))</f>
        <v/>
      </c>
      <c r="AR127" s="335" t="str">
        <f>IF(C127="","",IF(PRODUCT(フラグ管理用!H127:J127)=0,"error",""))</f>
        <v/>
      </c>
      <c r="AS127" s="335" t="str">
        <f t="shared" si="26"/>
        <v/>
      </c>
      <c r="AT127" s="335" t="str">
        <f>IF(C127="","",IF(AND(フラグ管理用!G127=1,フラグ管理用!K127=1),"",IF(AND(フラグ管理用!G127=2,フラグ管理用!K127&gt;1),"","error")))</f>
        <v/>
      </c>
      <c r="AU127" s="335" t="str">
        <f>IF(C127="","",IF(AND(フラグ管理用!K127=10,ISBLANK(L127)=FALSE),"",IF(AND(フラグ管理用!K127&lt;10,ISBLANK(L127)=TRUE),"","error")))</f>
        <v/>
      </c>
      <c r="AV127" s="331" t="str">
        <f t="shared" si="27"/>
        <v/>
      </c>
      <c r="AW127" s="331" t="str">
        <f t="shared" si="28"/>
        <v/>
      </c>
      <c r="AX127" s="331" t="str">
        <f>IF(C127="","",IF(AND(フラグ管理用!D127=2,フラグ管理用!G127=1),IF(Q127&lt;&gt;0,"error",""),""))</f>
        <v/>
      </c>
      <c r="AY127" s="331" t="str">
        <f>IF(C127="","",IF(フラグ管理用!G127=2,IF(OR(O127&lt;&gt;0,P127&lt;&gt;0,R127&lt;&gt;0),"error",""),""))</f>
        <v/>
      </c>
      <c r="AZ127" s="331" t="str">
        <f t="shared" si="29"/>
        <v/>
      </c>
      <c r="BA127" s="331" t="str">
        <f t="shared" si="30"/>
        <v/>
      </c>
      <c r="BB127" s="331" t="str">
        <f t="shared" si="31"/>
        <v/>
      </c>
      <c r="BC127" s="331" t="str">
        <f>IF(C127="","",IF(フラグ管理用!Y127=2,IF(AND(フラグ管理用!C127=2,フラグ管理用!V127=1),"","error"),""))</f>
        <v/>
      </c>
      <c r="BD127" s="331" t="str">
        <f t="shared" si="32"/>
        <v/>
      </c>
      <c r="BE127" s="331" t="str">
        <f>IF(C127="","",IF(フラグ管理用!Z127=30,"error",IF(AND(フラグ管理用!AI127="事業始期_通常",フラグ管理用!Z127&lt;18),"error",IF(AND(フラグ管理用!AI127="事業始期_補助",フラグ管理用!Z127&lt;15),"error",""))))</f>
        <v/>
      </c>
      <c r="BF127" s="331" t="str">
        <f t="shared" si="33"/>
        <v/>
      </c>
      <c r="BG127" s="331" t="str">
        <f>IF(C127="","",IF(AND(フラグ管理用!AJ127="事業終期_通常",OR(フラグ管理用!AA127&lt;18,フラグ管理用!AA127&gt;29)),"error",IF(AND(フラグ管理用!AJ127="事業終期_R3基金・R4",フラグ管理用!AA127&lt;18),"error","")))</f>
        <v/>
      </c>
      <c r="BH127" s="331" t="str">
        <f>IF(C127="","",IF(VLOOKUP(Z127,―!$X$2:$Y$31,2,FALSE)&lt;=VLOOKUP(AA127,―!$X$2:$Y$31,2,FALSE),"","error"))</f>
        <v/>
      </c>
      <c r="BI127" s="331" t="str">
        <f t="shared" si="34"/>
        <v/>
      </c>
      <c r="BJ127" s="331" t="str">
        <f t="shared" si="35"/>
        <v/>
      </c>
      <c r="BK127" s="331" t="str">
        <f t="shared" si="36"/>
        <v/>
      </c>
      <c r="BL127" s="331" t="str">
        <f>IF(C127="","",IF(AND(フラグ管理用!AK127="予算区分_地単_通常",フラグ管理用!AF127&gt;4),"error",IF(AND(フラグ管理用!AK127="予算区分_地単_協力金等",フラグ管理用!AF127&gt;9),"error",IF(AND(フラグ管理用!AK127="予算区分_補助",フラグ管理用!AF127&lt;9),"error",""))))</f>
        <v/>
      </c>
      <c r="BM127" s="346" t="str">
        <f>フラグ管理用!AO127</f>
        <v/>
      </c>
    </row>
    <row r="128" spans="1:65">
      <c r="A128" s="21">
        <v>107</v>
      </c>
      <c r="B128" s="35"/>
      <c r="C128" s="44"/>
      <c r="D128" s="44"/>
      <c r="E128" s="55"/>
      <c r="F128" s="67" t="str">
        <f>IF(C128="補",VLOOKUP(E128,'事業名一覧 '!$A$3:$C$55,3,FALSE),"")</f>
        <v/>
      </c>
      <c r="G128" s="81"/>
      <c r="H128" s="81"/>
      <c r="I128" s="81"/>
      <c r="J128" s="81"/>
      <c r="K128" s="81"/>
      <c r="L128" s="55"/>
      <c r="M128" s="130" t="str">
        <f t="shared" si="19"/>
        <v/>
      </c>
      <c r="N128" s="130" t="str">
        <f t="shared" si="20"/>
        <v/>
      </c>
      <c r="O128" s="146"/>
      <c r="P128" s="146"/>
      <c r="Q128" s="146"/>
      <c r="R128" s="146"/>
      <c r="S128" s="146"/>
      <c r="T128" s="146"/>
      <c r="U128" s="55"/>
      <c r="V128" s="81"/>
      <c r="W128" s="81"/>
      <c r="X128" s="81"/>
      <c r="Y128" s="44"/>
      <c r="Z128" s="44"/>
      <c r="AA128" s="44"/>
      <c r="AB128" s="214"/>
      <c r="AC128" s="214"/>
      <c r="AD128" s="55"/>
      <c r="AE128" s="55"/>
      <c r="AF128" s="233"/>
      <c r="AG128" s="251"/>
      <c r="AH128" s="272"/>
      <c r="AI128" s="284"/>
      <c r="AJ128" s="296" t="str">
        <f t="shared" si="21"/>
        <v/>
      </c>
      <c r="AK128" s="304" t="str">
        <f>IF(C128="","",IF(AND(フラグ管理用!B128=2,O128&gt;0),"error",IF(AND(フラグ管理用!B128=1,SUM(P128:R128)&gt;0),"error","")))</f>
        <v/>
      </c>
      <c r="AL128" s="312" t="str">
        <f t="shared" si="22"/>
        <v/>
      </c>
      <c r="AM128" s="320" t="str">
        <f t="shared" si="23"/>
        <v/>
      </c>
      <c r="AN128" s="331" t="str">
        <f>IF(C128="","",IF(フラグ管理用!AP128=1,"",IF(AND(フラグ管理用!C128=1,フラグ管理用!G128=1),"",IF(AND(フラグ管理用!C128=2,フラグ管理用!D128=1,フラグ管理用!G128=1),"",IF(AND(フラグ管理用!C128=2,フラグ管理用!D128=2),"","error")))))</f>
        <v/>
      </c>
      <c r="AO128" s="335" t="str">
        <f t="shared" si="24"/>
        <v/>
      </c>
      <c r="AP128" s="335" t="str">
        <f t="shared" si="25"/>
        <v/>
      </c>
      <c r="AQ128" s="335" t="str">
        <f>IF(C128="","",IF(AND(フラグ管理用!B128=1,フラグ管理用!I128&gt;0),"",IF(AND(フラグ管理用!B128=2,フラグ管理用!I128&gt;14),"","error")))</f>
        <v/>
      </c>
      <c r="AR128" s="335" t="str">
        <f>IF(C128="","",IF(PRODUCT(フラグ管理用!H128:J128)=0,"error",""))</f>
        <v/>
      </c>
      <c r="AS128" s="335" t="str">
        <f t="shared" si="26"/>
        <v/>
      </c>
      <c r="AT128" s="335" t="str">
        <f>IF(C128="","",IF(AND(フラグ管理用!G128=1,フラグ管理用!K128=1),"",IF(AND(フラグ管理用!G128=2,フラグ管理用!K128&gt;1),"","error")))</f>
        <v/>
      </c>
      <c r="AU128" s="335" t="str">
        <f>IF(C128="","",IF(AND(フラグ管理用!K128=10,ISBLANK(L128)=FALSE),"",IF(AND(フラグ管理用!K128&lt;10,ISBLANK(L128)=TRUE),"","error")))</f>
        <v/>
      </c>
      <c r="AV128" s="331" t="str">
        <f t="shared" si="27"/>
        <v/>
      </c>
      <c r="AW128" s="331" t="str">
        <f t="shared" si="28"/>
        <v/>
      </c>
      <c r="AX128" s="331" t="str">
        <f>IF(C128="","",IF(AND(フラグ管理用!D128=2,フラグ管理用!G128=1),IF(Q128&lt;&gt;0,"error",""),""))</f>
        <v/>
      </c>
      <c r="AY128" s="331" t="str">
        <f>IF(C128="","",IF(フラグ管理用!G128=2,IF(OR(O128&lt;&gt;0,P128&lt;&gt;0,R128&lt;&gt;0),"error",""),""))</f>
        <v/>
      </c>
      <c r="AZ128" s="331" t="str">
        <f t="shared" si="29"/>
        <v/>
      </c>
      <c r="BA128" s="331" t="str">
        <f t="shared" si="30"/>
        <v/>
      </c>
      <c r="BB128" s="331" t="str">
        <f t="shared" si="31"/>
        <v/>
      </c>
      <c r="BC128" s="331" t="str">
        <f>IF(C128="","",IF(フラグ管理用!Y128=2,IF(AND(フラグ管理用!C128=2,フラグ管理用!V128=1),"","error"),""))</f>
        <v/>
      </c>
      <c r="BD128" s="331" t="str">
        <f t="shared" si="32"/>
        <v/>
      </c>
      <c r="BE128" s="331" t="str">
        <f>IF(C128="","",IF(フラグ管理用!Z128=30,"error",IF(AND(フラグ管理用!AI128="事業始期_通常",フラグ管理用!Z128&lt;18),"error",IF(AND(フラグ管理用!AI128="事業始期_補助",フラグ管理用!Z128&lt;15),"error",""))))</f>
        <v/>
      </c>
      <c r="BF128" s="331" t="str">
        <f t="shared" si="33"/>
        <v/>
      </c>
      <c r="BG128" s="331" t="str">
        <f>IF(C128="","",IF(AND(フラグ管理用!AJ128="事業終期_通常",OR(フラグ管理用!AA128&lt;18,フラグ管理用!AA128&gt;29)),"error",IF(AND(フラグ管理用!AJ128="事業終期_R3基金・R4",フラグ管理用!AA128&lt;18),"error","")))</f>
        <v/>
      </c>
      <c r="BH128" s="331" t="str">
        <f>IF(C128="","",IF(VLOOKUP(Z128,―!$X$2:$Y$31,2,FALSE)&lt;=VLOOKUP(AA128,―!$X$2:$Y$31,2,FALSE),"","error"))</f>
        <v/>
      </c>
      <c r="BI128" s="331" t="str">
        <f t="shared" si="34"/>
        <v/>
      </c>
      <c r="BJ128" s="331" t="str">
        <f t="shared" si="35"/>
        <v/>
      </c>
      <c r="BK128" s="331" t="str">
        <f t="shared" si="36"/>
        <v/>
      </c>
      <c r="BL128" s="331" t="str">
        <f>IF(C128="","",IF(AND(フラグ管理用!AK128="予算区分_地単_通常",フラグ管理用!AF128&gt;4),"error",IF(AND(フラグ管理用!AK128="予算区分_地単_協力金等",フラグ管理用!AF128&gt;9),"error",IF(AND(フラグ管理用!AK128="予算区分_補助",フラグ管理用!AF128&lt;9),"error",""))))</f>
        <v/>
      </c>
      <c r="BM128" s="346" t="str">
        <f>フラグ管理用!AO128</f>
        <v/>
      </c>
    </row>
    <row r="129" spans="1:65">
      <c r="A129" s="21">
        <v>108</v>
      </c>
      <c r="B129" s="35"/>
      <c r="C129" s="44"/>
      <c r="D129" s="44"/>
      <c r="E129" s="55"/>
      <c r="F129" s="67" t="str">
        <f>IF(C129="補",VLOOKUP(E129,'事業名一覧 '!$A$3:$C$55,3,FALSE),"")</f>
        <v/>
      </c>
      <c r="G129" s="81"/>
      <c r="H129" s="81"/>
      <c r="I129" s="81"/>
      <c r="J129" s="81"/>
      <c r="K129" s="81"/>
      <c r="L129" s="55"/>
      <c r="M129" s="130" t="str">
        <f t="shared" si="19"/>
        <v/>
      </c>
      <c r="N129" s="130" t="str">
        <f t="shared" si="20"/>
        <v/>
      </c>
      <c r="O129" s="146"/>
      <c r="P129" s="146"/>
      <c r="Q129" s="146"/>
      <c r="R129" s="146"/>
      <c r="S129" s="146"/>
      <c r="T129" s="146"/>
      <c r="U129" s="55"/>
      <c r="V129" s="81"/>
      <c r="W129" s="81"/>
      <c r="X129" s="81"/>
      <c r="Y129" s="44"/>
      <c r="Z129" s="44"/>
      <c r="AA129" s="44"/>
      <c r="AB129" s="214"/>
      <c r="AC129" s="214"/>
      <c r="AD129" s="55"/>
      <c r="AE129" s="55"/>
      <c r="AF129" s="233"/>
      <c r="AG129" s="251"/>
      <c r="AH129" s="272"/>
      <c r="AI129" s="284"/>
      <c r="AJ129" s="296" t="str">
        <f t="shared" si="21"/>
        <v/>
      </c>
      <c r="AK129" s="304" t="str">
        <f>IF(C129="","",IF(AND(フラグ管理用!B129=2,O129&gt;0),"error",IF(AND(フラグ管理用!B129=1,SUM(P129:R129)&gt;0),"error","")))</f>
        <v/>
      </c>
      <c r="AL129" s="312" t="str">
        <f t="shared" si="22"/>
        <v/>
      </c>
      <c r="AM129" s="320" t="str">
        <f t="shared" si="23"/>
        <v/>
      </c>
      <c r="AN129" s="331" t="str">
        <f>IF(C129="","",IF(フラグ管理用!AP129=1,"",IF(AND(フラグ管理用!C129=1,フラグ管理用!G129=1),"",IF(AND(フラグ管理用!C129=2,フラグ管理用!D129=1,フラグ管理用!G129=1),"",IF(AND(フラグ管理用!C129=2,フラグ管理用!D129=2),"","error")))))</f>
        <v/>
      </c>
      <c r="AO129" s="335" t="str">
        <f t="shared" si="24"/>
        <v/>
      </c>
      <c r="AP129" s="335" t="str">
        <f t="shared" si="25"/>
        <v/>
      </c>
      <c r="AQ129" s="335" t="str">
        <f>IF(C129="","",IF(AND(フラグ管理用!B129=1,フラグ管理用!I129&gt;0),"",IF(AND(フラグ管理用!B129=2,フラグ管理用!I129&gt;14),"","error")))</f>
        <v/>
      </c>
      <c r="AR129" s="335" t="str">
        <f>IF(C129="","",IF(PRODUCT(フラグ管理用!H129:J129)=0,"error",""))</f>
        <v/>
      </c>
      <c r="AS129" s="335" t="str">
        <f t="shared" si="26"/>
        <v/>
      </c>
      <c r="AT129" s="335" t="str">
        <f>IF(C129="","",IF(AND(フラグ管理用!G129=1,フラグ管理用!K129=1),"",IF(AND(フラグ管理用!G129=2,フラグ管理用!K129&gt;1),"","error")))</f>
        <v/>
      </c>
      <c r="AU129" s="335" t="str">
        <f>IF(C129="","",IF(AND(フラグ管理用!K129=10,ISBLANK(L129)=FALSE),"",IF(AND(フラグ管理用!K129&lt;10,ISBLANK(L129)=TRUE),"","error")))</f>
        <v/>
      </c>
      <c r="AV129" s="331" t="str">
        <f t="shared" si="27"/>
        <v/>
      </c>
      <c r="AW129" s="331" t="str">
        <f t="shared" si="28"/>
        <v/>
      </c>
      <c r="AX129" s="331" t="str">
        <f>IF(C129="","",IF(AND(フラグ管理用!D129=2,フラグ管理用!G129=1),IF(Q129&lt;&gt;0,"error",""),""))</f>
        <v/>
      </c>
      <c r="AY129" s="331" t="str">
        <f>IF(C129="","",IF(フラグ管理用!G129=2,IF(OR(O129&lt;&gt;0,P129&lt;&gt;0,R129&lt;&gt;0),"error",""),""))</f>
        <v/>
      </c>
      <c r="AZ129" s="331" t="str">
        <f t="shared" si="29"/>
        <v/>
      </c>
      <c r="BA129" s="331" t="str">
        <f t="shared" si="30"/>
        <v/>
      </c>
      <c r="BB129" s="331" t="str">
        <f t="shared" si="31"/>
        <v/>
      </c>
      <c r="BC129" s="331" t="str">
        <f>IF(C129="","",IF(フラグ管理用!Y129=2,IF(AND(フラグ管理用!C129=2,フラグ管理用!V129=1),"","error"),""))</f>
        <v/>
      </c>
      <c r="BD129" s="331" t="str">
        <f t="shared" si="32"/>
        <v/>
      </c>
      <c r="BE129" s="331" t="str">
        <f>IF(C129="","",IF(フラグ管理用!Z129=30,"error",IF(AND(フラグ管理用!AI129="事業始期_通常",フラグ管理用!Z129&lt;18),"error",IF(AND(フラグ管理用!AI129="事業始期_補助",フラグ管理用!Z129&lt;15),"error",""))))</f>
        <v/>
      </c>
      <c r="BF129" s="331" t="str">
        <f t="shared" si="33"/>
        <v/>
      </c>
      <c r="BG129" s="331" t="str">
        <f>IF(C129="","",IF(AND(フラグ管理用!AJ129="事業終期_通常",OR(フラグ管理用!AA129&lt;18,フラグ管理用!AA129&gt;29)),"error",IF(AND(フラグ管理用!AJ129="事業終期_R3基金・R4",フラグ管理用!AA129&lt;18),"error","")))</f>
        <v/>
      </c>
      <c r="BH129" s="331" t="str">
        <f>IF(C129="","",IF(VLOOKUP(Z129,―!$X$2:$Y$31,2,FALSE)&lt;=VLOOKUP(AA129,―!$X$2:$Y$31,2,FALSE),"","error"))</f>
        <v/>
      </c>
      <c r="BI129" s="331" t="str">
        <f t="shared" si="34"/>
        <v/>
      </c>
      <c r="BJ129" s="331" t="str">
        <f t="shared" si="35"/>
        <v/>
      </c>
      <c r="BK129" s="331" t="str">
        <f t="shared" si="36"/>
        <v/>
      </c>
      <c r="BL129" s="331" t="str">
        <f>IF(C129="","",IF(AND(フラグ管理用!AK129="予算区分_地単_通常",フラグ管理用!AF129&gt;4),"error",IF(AND(フラグ管理用!AK129="予算区分_地単_協力金等",フラグ管理用!AF129&gt;9),"error",IF(AND(フラグ管理用!AK129="予算区分_補助",フラグ管理用!AF129&lt;9),"error",""))))</f>
        <v/>
      </c>
      <c r="BM129" s="346" t="str">
        <f>フラグ管理用!AO129</f>
        <v/>
      </c>
    </row>
    <row r="130" spans="1:65">
      <c r="A130" s="21">
        <v>109</v>
      </c>
      <c r="B130" s="35"/>
      <c r="C130" s="44"/>
      <c r="D130" s="44"/>
      <c r="E130" s="55"/>
      <c r="F130" s="67" t="str">
        <f>IF(C130="補",VLOOKUP(E130,'事業名一覧 '!$A$3:$C$55,3,FALSE),"")</f>
        <v/>
      </c>
      <c r="G130" s="81"/>
      <c r="H130" s="81"/>
      <c r="I130" s="81"/>
      <c r="J130" s="81"/>
      <c r="K130" s="81"/>
      <c r="L130" s="55"/>
      <c r="M130" s="130" t="str">
        <f t="shared" si="19"/>
        <v/>
      </c>
      <c r="N130" s="130" t="str">
        <f t="shared" si="20"/>
        <v/>
      </c>
      <c r="O130" s="146"/>
      <c r="P130" s="146"/>
      <c r="Q130" s="146"/>
      <c r="R130" s="146"/>
      <c r="S130" s="146"/>
      <c r="T130" s="146"/>
      <c r="U130" s="55"/>
      <c r="V130" s="81"/>
      <c r="W130" s="81"/>
      <c r="X130" s="81"/>
      <c r="Y130" s="44"/>
      <c r="Z130" s="44"/>
      <c r="AA130" s="44"/>
      <c r="AB130" s="214"/>
      <c r="AC130" s="214"/>
      <c r="AD130" s="55"/>
      <c r="AE130" s="55"/>
      <c r="AF130" s="233"/>
      <c r="AG130" s="251"/>
      <c r="AH130" s="272"/>
      <c r="AI130" s="284"/>
      <c r="AJ130" s="296" t="str">
        <f t="shared" si="21"/>
        <v/>
      </c>
      <c r="AK130" s="304" t="str">
        <f>IF(C130="","",IF(AND(フラグ管理用!B130=2,O130&gt;0),"error",IF(AND(フラグ管理用!B130=1,SUM(P130:R130)&gt;0),"error","")))</f>
        <v/>
      </c>
      <c r="AL130" s="312" t="str">
        <f t="shared" si="22"/>
        <v/>
      </c>
      <c r="AM130" s="320" t="str">
        <f t="shared" si="23"/>
        <v/>
      </c>
      <c r="AN130" s="331" t="str">
        <f>IF(C130="","",IF(フラグ管理用!AP130=1,"",IF(AND(フラグ管理用!C130=1,フラグ管理用!G130=1),"",IF(AND(フラグ管理用!C130=2,フラグ管理用!D130=1,フラグ管理用!G130=1),"",IF(AND(フラグ管理用!C130=2,フラグ管理用!D130=2),"","error")))))</f>
        <v/>
      </c>
      <c r="AO130" s="335" t="str">
        <f t="shared" si="24"/>
        <v/>
      </c>
      <c r="AP130" s="335" t="str">
        <f t="shared" si="25"/>
        <v/>
      </c>
      <c r="AQ130" s="335" t="str">
        <f>IF(C130="","",IF(AND(フラグ管理用!B130=1,フラグ管理用!I130&gt;0),"",IF(AND(フラグ管理用!B130=2,フラグ管理用!I130&gt;14),"","error")))</f>
        <v/>
      </c>
      <c r="AR130" s="335" t="str">
        <f>IF(C130="","",IF(PRODUCT(フラグ管理用!H130:J130)=0,"error",""))</f>
        <v/>
      </c>
      <c r="AS130" s="335" t="str">
        <f t="shared" si="26"/>
        <v/>
      </c>
      <c r="AT130" s="335" t="str">
        <f>IF(C130="","",IF(AND(フラグ管理用!G130=1,フラグ管理用!K130=1),"",IF(AND(フラグ管理用!G130=2,フラグ管理用!K130&gt;1),"","error")))</f>
        <v/>
      </c>
      <c r="AU130" s="335" t="str">
        <f>IF(C130="","",IF(AND(フラグ管理用!K130=10,ISBLANK(L130)=FALSE),"",IF(AND(フラグ管理用!K130&lt;10,ISBLANK(L130)=TRUE),"","error")))</f>
        <v/>
      </c>
      <c r="AV130" s="331" t="str">
        <f t="shared" si="27"/>
        <v/>
      </c>
      <c r="AW130" s="331" t="str">
        <f t="shared" si="28"/>
        <v/>
      </c>
      <c r="AX130" s="331" t="str">
        <f>IF(C130="","",IF(AND(フラグ管理用!D130=2,フラグ管理用!G130=1),IF(Q130&lt;&gt;0,"error",""),""))</f>
        <v/>
      </c>
      <c r="AY130" s="331" t="str">
        <f>IF(C130="","",IF(フラグ管理用!G130=2,IF(OR(O130&lt;&gt;0,P130&lt;&gt;0,R130&lt;&gt;0),"error",""),""))</f>
        <v/>
      </c>
      <c r="AZ130" s="331" t="str">
        <f t="shared" si="29"/>
        <v/>
      </c>
      <c r="BA130" s="331" t="str">
        <f t="shared" si="30"/>
        <v/>
      </c>
      <c r="BB130" s="331" t="str">
        <f t="shared" si="31"/>
        <v/>
      </c>
      <c r="BC130" s="331" t="str">
        <f>IF(C130="","",IF(フラグ管理用!Y130=2,IF(AND(フラグ管理用!C130=2,フラグ管理用!V130=1),"","error"),""))</f>
        <v/>
      </c>
      <c r="BD130" s="331" t="str">
        <f t="shared" si="32"/>
        <v/>
      </c>
      <c r="BE130" s="331" t="str">
        <f>IF(C130="","",IF(フラグ管理用!Z130=30,"error",IF(AND(フラグ管理用!AI130="事業始期_通常",フラグ管理用!Z130&lt;18),"error",IF(AND(フラグ管理用!AI130="事業始期_補助",フラグ管理用!Z130&lt;15),"error",""))))</f>
        <v/>
      </c>
      <c r="BF130" s="331" t="str">
        <f t="shared" si="33"/>
        <v/>
      </c>
      <c r="BG130" s="331" t="str">
        <f>IF(C130="","",IF(AND(フラグ管理用!AJ130="事業終期_通常",OR(フラグ管理用!AA130&lt;18,フラグ管理用!AA130&gt;29)),"error",IF(AND(フラグ管理用!AJ130="事業終期_R3基金・R4",フラグ管理用!AA130&lt;18),"error","")))</f>
        <v/>
      </c>
      <c r="BH130" s="331" t="str">
        <f>IF(C130="","",IF(VLOOKUP(Z130,―!$X$2:$Y$31,2,FALSE)&lt;=VLOOKUP(AA130,―!$X$2:$Y$31,2,FALSE),"","error"))</f>
        <v/>
      </c>
      <c r="BI130" s="331" t="str">
        <f t="shared" si="34"/>
        <v/>
      </c>
      <c r="BJ130" s="331" t="str">
        <f t="shared" si="35"/>
        <v/>
      </c>
      <c r="BK130" s="331" t="str">
        <f t="shared" si="36"/>
        <v/>
      </c>
      <c r="BL130" s="331" t="str">
        <f>IF(C130="","",IF(AND(フラグ管理用!AK130="予算区分_地単_通常",フラグ管理用!AF130&gt;4),"error",IF(AND(フラグ管理用!AK130="予算区分_地単_協力金等",フラグ管理用!AF130&gt;9),"error",IF(AND(フラグ管理用!AK130="予算区分_補助",フラグ管理用!AF130&lt;9),"error",""))))</f>
        <v/>
      </c>
      <c r="BM130" s="346" t="str">
        <f>フラグ管理用!AO130</f>
        <v/>
      </c>
    </row>
    <row r="131" spans="1:65">
      <c r="A131" s="21">
        <v>110</v>
      </c>
      <c r="B131" s="35"/>
      <c r="C131" s="44"/>
      <c r="D131" s="44"/>
      <c r="E131" s="55"/>
      <c r="F131" s="67" t="str">
        <f>IF(C131="補",VLOOKUP(E131,'事業名一覧 '!$A$3:$C$55,3,FALSE),"")</f>
        <v/>
      </c>
      <c r="G131" s="81"/>
      <c r="H131" s="81"/>
      <c r="I131" s="81"/>
      <c r="J131" s="81"/>
      <c r="K131" s="81"/>
      <c r="L131" s="55"/>
      <c r="M131" s="130" t="str">
        <f t="shared" si="19"/>
        <v/>
      </c>
      <c r="N131" s="130" t="str">
        <f t="shared" si="20"/>
        <v/>
      </c>
      <c r="O131" s="146"/>
      <c r="P131" s="146"/>
      <c r="Q131" s="146"/>
      <c r="R131" s="146"/>
      <c r="S131" s="146"/>
      <c r="T131" s="146"/>
      <c r="U131" s="55"/>
      <c r="V131" s="81"/>
      <c r="W131" s="81"/>
      <c r="X131" s="81"/>
      <c r="Y131" s="44"/>
      <c r="Z131" s="44"/>
      <c r="AA131" s="44"/>
      <c r="AB131" s="214"/>
      <c r="AC131" s="214"/>
      <c r="AD131" s="55"/>
      <c r="AE131" s="55"/>
      <c r="AF131" s="233"/>
      <c r="AG131" s="251"/>
      <c r="AH131" s="272"/>
      <c r="AI131" s="284"/>
      <c r="AJ131" s="296" t="str">
        <f t="shared" si="21"/>
        <v/>
      </c>
      <c r="AK131" s="304" t="str">
        <f>IF(C131="","",IF(AND(フラグ管理用!B131=2,O131&gt;0),"error",IF(AND(フラグ管理用!B131=1,SUM(P131:R131)&gt;0),"error","")))</f>
        <v/>
      </c>
      <c r="AL131" s="312" t="str">
        <f t="shared" si="22"/>
        <v/>
      </c>
      <c r="AM131" s="320" t="str">
        <f t="shared" si="23"/>
        <v/>
      </c>
      <c r="AN131" s="331" t="str">
        <f>IF(C131="","",IF(フラグ管理用!AP131=1,"",IF(AND(フラグ管理用!C131=1,フラグ管理用!G131=1),"",IF(AND(フラグ管理用!C131=2,フラグ管理用!D131=1,フラグ管理用!G131=1),"",IF(AND(フラグ管理用!C131=2,フラグ管理用!D131=2),"","error")))))</f>
        <v/>
      </c>
      <c r="AO131" s="335" t="str">
        <f t="shared" si="24"/>
        <v/>
      </c>
      <c r="AP131" s="335" t="str">
        <f t="shared" si="25"/>
        <v/>
      </c>
      <c r="AQ131" s="335" t="str">
        <f>IF(C131="","",IF(AND(フラグ管理用!B131=1,フラグ管理用!I131&gt;0),"",IF(AND(フラグ管理用!B131=2,フラグ管理用!I131&gt;14),"","error")))</f>
        <v/>
      </c>
      <c r="AR131" s="335" t="str">
        <f>IF(C131="","",IF(PRODUCT(フラグ管理用!H131:J131)=0,"error",""))</f>
        <v/>
      </c>
      <c r="AS131" s="335" t="str">
        <f t="shared" si="26"/>
        <v/>
      </c>
      <c r="AT131" s="335" t="str">
        <f>IF(C131="","",IF(AND(フラグ管理用!G131=1,フラグ管理用!K131=1),"",IF(AND(フラグ管理用!G131=2,フラグ管理用!K131&gt;1),"","error")))</f>
        <v/>
      </c>
      <c r="AU131" s="335" t="str">
        <f>IF(C131="","",IF(AND(フラグ管理用!K131=10,ISBLANK(L131)=FALSE),"",IF(AND(フラグ管理用!K131&lt;10,ISBLANK(L131)=TRUE),"","error")))</f>
        <v/>
      </c>
      <c r="AV131" s="331" t="str">
        <f t="shared" si="27"/>
        <v/>
      </c>
      <c r="AW131" s="331" t="str">
        <f t="shared" si="28"/>
        <v/>
      </c>
      <c r="AX131" s="331" t="str">
        <f>IF(C131="","",IF(AND(フラグ管理用!D131=2,フラグ管理用!G131=1),IF(Q131&lt;&gt;0,"error",""),""))</f>
        <v/>
      </c>
      <c r="AY131" s="331" t="str">
        <f>IF(C131="","",IF(フラグ管理用!G131=2,IF(OR(O131&lt;&gt;0,P131&lt;&gt;0,R131&lt;&gt;0),"error",""),""))</f>
        <v/>
      </c>
      <c r="AZ131" s="331" t="str">
        <f t="shared" si="29"/>
        <v/>
      </c>
      <c r="BA131" s="331" t="str">
        <f t="shared" si="30"/>
        <v/>
      </c>
      <c r="BB131" s="331" t="str">
        <f t="shared" si="31"/>
        <v/>
      </c>
      <c r="BC131" s="331" t="str">
        <f>IF(C131="","",IF(フラグ管理用!Y131=2,IF(AND(フラグ管理用!C131=2,フラグ管理用!V131=1),"","error"),""))</f>
        <v/>
      </c>
      <c r="BD131" s="331" t="str">
        <f t="shared" si="32"/>
        <v/>
      </c>
      <c r="BE131" s="331" t="str">
        <f>IF(C131="","",IF(フラグ管理用!Z131=30,"error",IF(AND(フラグ管理用!AI131="事業始期_通常",フラグ管理用!Z131&lt;18),"error",IF(AND(フラグ管理用!AI131="事業始期_補助",フラグ管理用!Z131&lt;15),"error",""))))</f>
        <v/>
      </c>
      <c r="BF131" s="331" t="str">
        <f t="shared" si="33"/>
        <v/>
      </c>
      <c r="BG131" s="331" t="str">
        <f>IF(C131="","",IF(AND(フラグ管理用!AJ131="事業終期_通常",OR(フラグ管理用!AA131&lt;18,フラグ管理用!AA131&gt;29)),"error",IF(AND(フラグ管理用!AJ131="事業終期_R3基金・R4",フラグ管理用!AA131&lt;18),"error","")))</f>
        <v/>
      </c>
      <c r="BH131" s="331" t="str">
        <f>IF(C131="","",IF(VLOOKUP(Z131,―!$X$2:$Y$31,2,FALSE)&lt;=VLOOKUP(AA131,―!$X$2:$Y$31,2,FALSE),"","error"))</f>
        <v/>
      </c>
      <c r="BI131" s="331" t="str">
        <f t="shared" si="34"/>
        <v/>
      </c>
      <c r="BJ131" s="331" t="str">
        <f t="shared" si="35"/>
        <v/>
      </c>
      <c r="BK131" s="331" t="str">
        <f t="shared" si="36"/>
        <v/>
      </c>
      <c r="BL131" s="331" t="str">
        <f>IF(C131="","",IF(AND(フラグ管理用!AK131="予算区分_地単_通常",フラグ管理用!AF131&gt;4),"error",IF(AND(フラグ管理用!AK131="予算区分_地単_協力金等",フラグ管理用!AF131&gt;9),"error",IF(AND(フラグ管理用!AK131="予算区分_補助",フラグ管理用!AF131&lt;9),"error",""))))</f>
        <v/>
      </c>
      <c r="BM131" s="346" t="str">
        <f>フラグ管理用!AO131</f>
        <v/>
      </c>
    </row>
    <row r="132" spans="1:65">
      <c r="A132" s="21">
        <v>111</v>
      </c>
      <c r="B132" s="35"/>
      <c r="C132" s="44"/>
      <c r="D132" s="44"/>
      <c r="E132" s="55"/>
      <c r="F132" s="67" t="str">
        <f>IF(C132="補",VLOOKUP(E132,'事業名一覧 '!$A$3:$C$55,3,FALSE),"")</f>
        <v/>
      </c>
      <c r="G132" s="81"/>
      <c r="H132" s="81"/>
      <c r="I132" s="81"/>
      <c r="J132" s="81"/>
      <c r="K132" s="81"/>
      <c r="L132" s="55"/>
      <c r="M132" s="130" t="str">
        <f t="shared" si="19"/>
        <v/>
      </c>
      <c r="N132" s="130" t="str">
        <f t="shared" si="20"/>
        <v/>
      </c>
      <c r="O132" s="146"/>
      <c r="P132" s="146"/>
      <c r="Q132" s="146"/>
      <c r="R132" s="146"/>
      <c r="S132" s="146"/>
      <c r="T132" s="146"/>
      <c r="U132" s="55"/>
      <c r="V132" s="81"/>
      <c r="W132" s="81"/>
      <c r="X132" s="81"/>
      <c r="Y132" s="44"/>
      <c r="Z132" s="44"/>
      <c r="AA132" s="44"/>
      <c r="AB132" s="214"/>
      <c r="AC132" s="214"/>
      <c r="AD132" s="55"/>
      <c r="AE132" s="55"/>
      <c r="AF132" s="233"/>
      <c r="AG132" s="251"/>
      <c r="AH132" s="272"/>
      <c r="AI132" s="284"/>
      <c r="AJ132" s="296" t="str">
        <f t="shared" si="21"/>
        <v/>
      </c>
      <c r="AK132" s="304" t="str">
        <f>IF(C132="","",IF(AND(フラグ管理用!B132=2,O132&gt;0),"error",IF(AND(フラグ管理用!B132=1,SUM(P132:R132)&gt;0),"error","")))</f>
        <v/>
      </c>
      <c r="AL132" s="312" t="str">
        <f t="shared" si="22"/>
        <v/>
      </c>
      <c r="AM132" s="320" t="str">
        <f t="shared" si="23"/>
        <v/>
      </c>
      <c r="AN132" s="331" t="str">
        <f>IF(C132="","",IF(フラグ管理用!AP132=1,"",IF(AND(フラグ管理用!C132=1,フラグ管理用!G132=1),"",IF(AND(フラグ管理用!C132=2,フラグ管理用!D132=1,フラグ管理用!G132=1),"",IF(AND(フラグ管理用!C132=2,フラグ管理用!D132=2),"","error")))))</f>
        <v/>
      </c>
      <c r="AO132" s="335" t="str">
        <f t="shared" si="24"/>
        <v/>
      </c>
      <c r="AP132" s="335" t="str">
        <f t="shared" si="25"/>
        <v/>
      </c>
      <c r="AQ132" s="335" t="str">
        <f>IF(C132="","",IF(AND(フラグ管理用!B132=1,フラグ管理用!I132&gt;0),"",IF(AND(フラグ管理用!B132=2,フラグ管理用!I132&gt;14),"","error")))</f>
        <v/>
      </c>
      <c r="AR132" s="335" t="str">
        <f>IF(C132="","",IF(PRODUCT(フラグ管理用!H132:J132)=0,"error",""))</f>
        <v/>
      </c>
      <c r="AS132" s="335" t="str">
        <f t="shared" si="26"/>
        <v/>
      </c>
      <c r="AT132" s="335" t="str">
        <f>IF(C132="","",IF(AND(フラグ管理用!G132=1,フラグ管理用!K132=1),"",IF(AND(フラグ管理用!G132=2,フラグ管理用!K132&gt;1),"","error")))</f>
        <v/>
      </c>
      <c r="AU132" s="335" t="str">
        <f>IF(C132="","",IF(AND(フラグ管理用!K132=10,ISBLANK(L132)=FALSE),"",IF(AND(フラグ管理用!K132&lt;10,ISBLANK(L132)=TRUE),"","error")))</f>
        <v/>
      </c>
      <c r="AV132" s="331" t="str">
        <f t="shared" si="27"/>
        <v/>
      </c>
      <c r="AW132" s="331" t="str">
        <f t="shared" si="28"/>
        <v/>
      </c>
      <c r="AX132" s="331" t="str">
        <f>IF(C132="","",IF(AND(フラグ管理用!D132=2,フラグ管理用!G132=1),IF(Q132&lt;&gt;0,"error",""),""))</f>
        <v/>
      </c>
      <c r="AY132" s="331" t="str">
        <f>IF(C132="","",IF(フラグ管理用!G132=2,IF(OR(O132&lt;&gt;0,P132&lt;&gt;0,R132&lt;&gt;0),"error",""),""))</f>
        <v/>
      </c>
      <c r="AZ132" s="331" t="str">
        <f t="shared" si="29"/>
        <v/>
      </c>
      <c r="BA132" s="331" t="str">
        <f t="shared" si="30"/>
        <v/>
      </c>
      <c r="BB132" s="331" t="str">
        <f t="shared" si="31"/>
        <v/>
      </c>
      <c r="BC132" s="331" t="str">
        <f>IF(C132="","",IF(フラグ管理用!Y132=2,IF(AND(フラグ管理用!C132=2,フラグ管理用!V132=1),"","error"),""))</f>
        <v/>
      </c>
      <c r="BD132" s="331" t="str">
        <f t="shared" si="32"/>
        <v/>
      </c>
      <c r="BE132" s="331" t="str">
        <f>IF(C132="","",IF(フラグ管理用!Z132=30,"error",IF(AND(フラグ管理用!AI132="事業始期_通常",フラグ管理用!Z132&lt;18),"error",IF(AND(フラグ管理用!AI132="事業始期_補助",フラグ管理用!Z132&lt;15),"error",""))))</f>
        <v/>
      </c>
      <c r="BF132" s="331" t="str">
        <f t="shared" si="33"/>
        <v/>
      </c>
      <c r="BG132" s="331" t="str">
        <f>IF(C132="","",IF(AND(フラグ管理用!AJ132="事業終期_通常",OR(フラグ管理用!AA132&lt;18,フラグ管理用!AA132&gt;29)),"error",IF(AND(フラグ管理用!AJ132="事業終期_R3基金・R4",フラグ管理用!AA132&lt;18),"error","")))</f>
        <v/>
      </c>
      <c r="BH132" s="331" t="str">
        <f>IF(C132="","",IF(VLOOKUP(Z132,―!$X$2:$Y$31,2,FALSE)&lt;=VLOOKUP(AA132,―!$X$2:$Y$31,2,FALSE),"","error"))</f>
        <v/>
      </c>
      <c r="BI132" s="331" t="str">
        <f t="shared" si="34"/>
        <v/>
      </c>
      <c r="BJ132" s="331" t="str">
        <f t="shared" si="35"/>
        <v/>
      </c>
      <c r="BK132" s="331" t="str">
        <f t="shared" si="36"/>
        <v/>
      </c>
      <c r="BL132" s="331" t="str">
        <f>IF(C132="","",IF(AND(フラグ管理用!AK132="予算区分_地単_通常",フラグ管理用!AF132&gt;4),"error",IF(AND(フラグ管理用!AK132="予算区分_地単_協力金等",フラグ管理用!AF132&gt;9),"error",IF(AND(フラグ管理用!AK132="予算区分_補助",フラグ管理用!AF132&lt;9),"error",""))))</f>
        <v/>
      </c>
      <c r="BM132" s="346" t="str">
        <f>フラグ管理用!AO132</f>
        <v/>
      </c>
    </row>
    <row r="133" spans="1:65">
      <c r="A133" s="21">
        <v>112</v>
      </c>
      <c r="B133" s="35"/>
      <c r="C133" s="44"/>
      <c r="D133" s="44"/>
      <c r="E133" s="55"/>
      <c r="F133" s="67" t="str">
        <f>IF(C133="補",VLOOKUP(E133,'事業名一覧 '!$A$3:$C$55,3,FALSE),"")</f>
        <v/>
      </c>
      <c r="G133" s="81"/>
      <c r="H133" s="81"/>
      <c r="I133" s="81"/>
      <c r="J133" s="81"/>
      <c r="K133" s="81"/>
      <c r="L133" s="55"/>
      <c r="M133" s="130" t="str">
        <f t="shared" si="19"/>
        <v/>
      </c>
      <c r="N133" s="130" t="str">
        <f t="shared" si="20"/>
        <v/>
      </c>
      <c r="O133" s="146"/>
      <c r="P133" s="146"/>
      <c r="Q133" s="146"/>
      <c r="R133" s="146"/>
      <c r="S133" s="146"/>
      <c r="T133" s="146"/>
      <c r="U133" s="55"/>
      <c r="V133" s="81"/>
      <c r="W133" s="81"/>
      <c r="X133" s="81"/>
      <c r="Y133" s="44"/>
      <c r="Z133" s="44"/>
      <c r="AA133" s="44"/>
      <c r="AB133" s="214"/>
      <c r="AC133" s="214"/>
      <c r="AD133" s="55"/>
      <c r="AE133" s="55"/>
      <c r="AF133" s="233"/>
      <c r="AG133" s="251"/>
      <c r="AH133" s="272"/>
      <c r="AI133" s="284"/>
      <c r="AJ133" s="296" t="str">
        <f t="shared" si="21"/>
        <v/>
      </c>
      <c r="AK133" s="304" t="str">
        <f>IF(C133="","",IF(AND(フラグ管理用!B133=2,O133&gt;0),"error",IF(AND(フラグ管理用!B133=1,SUM(P133:R133)&gt;0),"error","")))</f>
        <v/>
      </c>
      <c r="AL133" s="312" t="str">
        <f t="shared" si="22"/>
        <v/>
      </c>
      <c r="AM133" s="320" t="str">
        <f t="shared" si="23"/>
        <v/>
      </c>
      <c r="AN133" s="331" t="str">
        <f>IF(C133="","",IF(フラグ管理用!AP133=1,"",IF(AND(フラグ管理用!C133=1,フラグ管理用!G133=1),"",IF(AND(フラグ管理用!C133=2,フラグ管理用!D133=1,フラグ管理用!G133=1),"",IF(AND(フラグ管理用!C133=2,フラグ管理用!D133=2),"","error")))))</f>
        <v/>
      </c>
      <c r="AO133" s="335" t="str">
        <f t="shared" si="24"/>
        <v/>
      </c>
      <c r="AP133" s="335" t="str">
        <f t="shared" si="25"/>
        <v/>
      </c>
      <c r="AQ133" s="335" t="str">
        <f>IF(C133="","",IF(AND(フラグ管理用!B133=1,フラグ管理用!I133&gt;0),"",IF(AND(フラグ管理用!B133=2,フラグ管理用!I133&gt;14),"","error")))</f>
        <v/>
      </c>
      <c r="AR133" s="335" t="str">
        <f>IF(C133="","",IF(PRODUCT(フラグ管理用!H133:J133)=0,"error",""))</f>
        <v/>
      </c>
      <c r="AS133" s="335" t="str">
        <f t="shared" si="26"/>
        <v/>
      </c>
      <c r="AT133" s="335" t="str">
        <f>IF(C133="","",IF(AND(フラグ管理用!G133=1,フラグ管理用!K133=1),"",IF(AND(フラグ管理用!G133=2,フラグ管理用!K133&gt;1),"","error")))</f>
        <v/>
      </c>
      <c r="AU133" s="335" t="str">
        <f>IF(C133="","",IF(AND(フラグ管理用!K133=10,ISBLANK(L133)=FALSE),"",IF(AND(フラグ管理用!K133&lt;10,ISBLANK(L133)=TRUE),"","error")))</f>
        <v/>
      </c>
      <c r="AV133" s="331" t="str">
        <f t="shared" si="27"/>
        <v/>
      </c>
      <c r="AW133" s="331" t="str">
        <f t="shared" si="28"/>
        <v/>
      </c>
      <c r="AX133" s="331" t="str">
        <f>IF(C133="","",IF(AND(フラグ管理用!D133=2,フラグ管理用!G133=1),IF(Q133&lt;&gt;0,"error",""),""))</f>
        <v/>
      </c>
      <c r="AY133" s="331" t="str">
        <f>IF(C133="","",IF(フラグ管理用!G133=2,IF(OR(O133&lt;&gt;0,P133&lt;&gt;0,R133&lt;&gt;0),"error",""),""))</f>
        <v/>
      </c>
      <c r="AZ133" s="331" t="str">
        <f t="shared" si="29"/>
        <v/>
      </c>
      <c r="BA133" s="331" t="str">
        <f t="shared" si="30"/>
        <v/>
      </c>
      <c r="BB133" s="331" t="str">
        <f t="shared" si="31"/>
        <v/>
      </c>
      <c r="BC133" s="331" t="str">
        <f>IF(C133="","",IF(フラグ管理用!Y133=2,IF(AND(フラグ管理用!C133=2,フラグ管理用!V133=1),"","error"),""))</f>
        <v/>
      </c>
      <c r="BD133" s="331" t="str">
        <f t="shared" si="32"/>
        <v/>
      </c>
      <c r="BE133" s="331" t="str">
        <f>IF(C133="","",IF(フラグ管理用!Z133=30,"error",IF(AND(フラグ管理用!AI133="事業始期_通常",フラグ管理用!Z133&lt;18),"error",IF(AND(フラグ管理用!AI133="事業始期_補助",フラグ管理用!Z133&lt;15),"error",""))))</f>
        <v/>
      </c>
      <c r="BF133" s="331" t="str">
        <f t="shared" si="33"/>
        <v/>
      </c>
      <c r="BG133" s="331" t="str">
        <f>IF(C133="","",IF(AND(フラグ管理用!AJ133="事業終期_通常",OR(フラグ管理用!AA133&lt;18,フラグ管理用!AA133&gt;29)),"error",IF(AND(フラグ管理用!AJ133="事業終期_R3基金・R4",フラグ管理用!AA133&lt;18),"error","")))</f>
        <v/>
      </c>
      <c r="BH133" s="331" t="str">
        <f>IF(C133="","",IF(VLOOKUP(Z133,―!$X$2:$Y$31,2,FALSE)&lt;=VLOOKUP(AA133,―!$X$2:$Y$31,2,FALSE),"","error"))</f>
        <v/>
      </c>
      <c r="BI133" s="331" t="str">
        <f t="shared" si="34"/>
        <v/>
      </c>
      <c r="BJ133" s="331" t="str">
        <f t="shared" si="35"/>
        <v/>
      </c>
      <c r="BK133" s="331" t="str">
        <f t="shared" si="36"/>
        <v/>
      </c>
      <c r="BL133" s="331" t="str">
        <f>IF(C133="","",IF(AND(フラグ管理用!AK133="予算区分_地単_通常",フラグ管理用!AF133&gt;4),"error",IF(AND(フラグ管理用!AK133="予算区分_地単_協力金等",フラグ管理用!AF133&gt;9),"error",IF(AND(フラグ管理用!AK133="予算区分_補助",フラグ管理用!AF133&lt;9),"error",""))))</f>
        <v/>
      </c>
      <c r="BM133" s="346" t="str">
        <f>フラグ管理用!AO133</f>
        <v/>
      </c>
    </row>
    <row r="134" spans="1:65">
      <c r="A134" s="21">
        <v>113</v>
      </c>
      <c r="B134" s="35"/>
      <c r="C134" s="44"/>
      <c r="D134" s="44"/>
      <c r="E134" s="55"/>
      <c r="F134" s="67" t="str">
        <f>IF(C134="補",VLOOKUP(E134,'事業名一覧 '!$A$3:$C$55,3,FALSE),"")</f>
        <v/>
      </c>
      <c r="G134" s="81"/>
      <c r="H134" s="81"/>
      <c r="I134" s="81"/>
      <c r="J134" s="81"/>
      <c r="K134" s="81"/>
      <c r="L134" s="55"/>
      <c r="M134" s="130" t="str">
        <f t="shared" si="19"/>
        <v/>
      </c>
      <c r="N134" s="130" t="str">
        <f t="shared" si="20"/>
        <v/>
      </c>
      <c r="O134" s="146"/>
      <c r="P134" s="146"/>
      <c r="Q134" s="146"/>
      <c r="R134" s="146"/>
      <c r="S134" s="146"/>
      <c r="T134" s="146"/>
      <c r="U134" s="55"/>
      <c r="V134" s="81"/>
      <c r="W134" s="81"/>
      <c r="X134" s="81"/>
      <c r="Y134" s="44"/>
      <c r="Z134" s="44"/>
      <c r="AA134" s="44"/>
      <c r="AB134" s="214"/>
      <c r="AC134" s="214"/>
      <c r="AD134" s="55"/>
      <c r="AE134" s="55"/>
      <c r="AF134" s="233"/>
      <c r="AG134" s="251"/>
      <c r="AH134" s="272"/>
      <c r="AI134" s="284"/>
      <c r="AJ134" s="296" t="str">
        <f t="shared" si="21"/>
        <v/>
      </c>
      <c r="AK134" s="304" t="str">
        <f>IF(C134="","",IF(AND(フラグ管理用!B134=2,O134&gt;0),"error",IF(AND(フラグ管理用!B134=1,SUM(P134:R134)&gt;0),"error","")))</f>
        <v/>
      </c>
      <c r="AL134" s="312" t="str">
        <f t="shared" si="22"/>
        <v/>
      </c>
      <c r="AM134" s="320" t="str">
        <f t="shared" si="23"/>
        <v/>
      </c>
      <c r="AN134" s="331" t="str">
        <f>IF(C134="","",IF(フラグ管理用!AP134=1,"",IF(AND(フラグ管理用!C134=1,フラグ管理用!G134=1),"",IF(AND(フラグ管理用!C134=2,フラグ管理用!D134=1,フラグ管理用!G134=1),"",IF(AND(フラグ管理用!C134=2,フラグ管理用!D134=2),"","error")))))</f>
        <v/>
      </c>
      <c r="AO134" s="335" t="str">
        <f t="shared" si="24"/>
        <v/>
      </c>
      <c r="AP134" s="335" t="str">
        <f t="shared" si="25"/>
        <v/>
      </c>
      <c r="AQ134" s="335" t="str">
        <f>IF(C134="","",IF(AND(フラグ管理用!B134=1,フラグ管理用!I134&gt;0),"",IF(AND(フラグ管理用!B134=2,フラグ管理用!I134&gt;14),"","error")))</f>
        <v/>
      </c>
      <c r="AR134" s="335" t="str">
        <f>IF(C134="","",IF(PRODUCT(フラグ管理用!H134:J134)=0,"error",""))</f>
        <v/>
      </c>
      <c r="AS134" s="335" t="str">
        <f t="shared" si="26"/>
        <v/>
      </c>
      <c r="AT134" s="335" t="str">
        <f>IF(C134="","",IF(AND(フラグ管理用!G134=1,フラグ管理用!K134=1),"",IF(AND(フラグ管理用!G134=2,フラグ管理用!K134&gt;1),"","error")))</f>
        <v/>
      </c>
      <c r="AU134" s="335" t="str">
        <f>IF(C134="","",IF(AND(フラグ管理用!K134=10,ISBLANK(L134)=FALSE),"",IF(AND(フラグ管理用!K134&lt;10,ISBLANK(L134)=TRUE),"","error")))</f>
        <v/>
      </c>
      <c r="AV134" s="331" t="str">
        <f t="shared" si="27"/>
        <v/>
      </c>
      <c r="AW134" s="331" t="str">
        <f t="shared" si="28"/>
        <v/>
      </c>
      <c r="AX134" s="331" t="str">
        <f>IF(C134="","",IF(AND(フラグ管理用!D134=2,フラグ管理用!G134=1),IF(Q134&lt;&gt;0,"error",""),""))</f>
        <v/>
      </c>
      <c r="AY134" s="331" t="str">
        <f>IF(C134="","",IF(フラグ管理用!G134=2,IF(OR(O134&lt;&gt;0,P134&lt;&gt;0,R134&lt;&gt;0),"error",""),""))</f>
        <v/>
      </c>
      <c r="AZ134" s="331" t="str">
        <f t="shared" si="29"/>
        <v/>
      </c>
      <c r="BA134" s="331" t="str">
        <f t="shared" si="30"/>
        <v/>
      </c>
      <c r="BB134" s="331" t="str">
        <f t="shared" si="31"/>
        <v/>
      </c>
      <c r="BC134" s="331" t="str">
        <f>IF(C134="","",IF(フラグ管理用!Y134=2,IF(AND(フラグ管理用!C134=2,フラグ管理用!V134=1),"","error"),""))</f>
        <v/>
      </c>
      <c r="BD134" s="331" t="str">
        <f t="shared" si="32"/>
        <v/>
      </c>
      <c r="BE134" s="331" t="str">
        <f>IF(C134="","",IF(フラグ管理用!Z134=30,"error",IF(AND(フラグ管理用!AI134="事業始期_通常",フラグ管理用!Z134&lt;18),"error",IF(AND(フラグ管理用!AI134="事業始期_補助",フラグ管理用!Z134&lt;15),"error",""))))</f>
        <v/>
      </c>
      <c r="BF134" s="331" t="str">
        <f t="shared" si="33"/>
        <v/>
      </c>
      <c r="BG134" s="331" t="str">
        <f>IF(C134="","",IF(AND(フラグ管理用!AJ134="事業終期_通常",OR(フラグ管理用!AA134&lt;18,フラグ管理用!AA134&gt;29)),"error",IF(AND(フラグ管理用!AJ134="事業終期_R3基金・R4",フラグ管理用!AA134&lt;18),"error","")))</f>
        <v/>
      </c>
      <c r="BH134" s="331" t="str">
        <f>IF(C134="","",IF(VLOOKUP(Z134,―!$X$2:$Y$31,2,FALSE)&lt;=VLOOKUP(AA134,―!$X$2:$Y$31,2,FALSE),"","error"))</f>
        <v/>
      </c>
      <c r="BI134" s="331" t="str">
        <f t="shared" si="34"/>
        <v/>
      </c>
      <c r="BJ134" s="331" t="str">
        <f t="shared" si="35"/>
        <v/>
      </c>
      <c r="BK134" s="331" t="str">
        <f t="shared" si="36"/>
        <v/>
      </c>
      <c r="BL134" s="331" t="str">
        <f>IF(C134="","",IF(AND(フラグ管理用!AK134="予算区分_地単_通常",フラグ管理用!AF134&gt;4),"error",IF(AND(フラグ管理用!AK134="予算区分_地単_協力金等",フラグ管理用!AF134&gt;9),"error",IF(AND(フラグ管理用!AK134="予算区分_補助",フラグ管理用!AF134&lt;9),"error",""))))</f>
        <v/>
      </c>
      <c r="BM134" s="346" t="str">
        <f>フラグ管理用!AO134</f>
        <v/>
      </c>
    </row>
    <row r="135" spans="1:65">
      <c r="A135" s="21">
        <v>114</v>
      </c>
      <c r="B135" s="35"/>
      <c r="C135" s="44"/>
      <c r="D135" s="44"/>
      <c r="E135" s="55"/>
      <c r="F135" s="67" t="str">
        <f>IF(C135="補",VLOOKUP(E135,'事業名一覧 '!$A$3:$C$55,3,FALSE),"")</f>
        <v/>
      </c>
      <c r="G135" s="81"/>
      <c r="H135" s="81"/>
      <c r="I135" s="81"/>
      <c r="J135" s="81"/>
      <c r="K135" s="81"/>
      <c r="L135" s="55"/>
      <c r="M135" s="130" t="str">
        <f t="shared" si="19"/>
        <v/>
      </c>
      <c r="N135" s="130" t="str">
        <f t="shared" si="20"/>
        <v/>
      </c>
      <c r="O135" s="146"/>
      <c r="P135" s="146"/>
      <c r="Q135" s="146"/>
      <c r="R135" s="146"/>
      <c r="S135" s="146"/>
      <c r="T135" s="146"/>
      <c r="U135" s="55"/>
      <c r="V135" s="81"/>
      <c r="W135" s="81"/>
      <c r="X135" s="81"/>
      <c r="Y135" s="44"/>
      <c r="Z135" s="44"/>
      <c r="AA135" s="44"/>
      <c r="AB135" s="214"/>
      <c r="AC135" s="214"/>
      <c r="AD135" s="55"/>
      <c r="AE135" s="55"/>
      <c r="AF135" s="233"/>
      <c r="AG135" s="251"/>
      <c r="AH135" s="272"/>
      <c r="AI135" s="284"/>
      <c r="AJ135" s="296" t="str">
        <f t="shared" si="21"/>
        <v/>
      </c>
      <c r="AK135" s="304" t="str">
        <f>IF(C135="","",IF(AND(フラグ管理用!B135=2,O135&gt;0),"error",IF(AND(フラグ管理用!B135=1,SUM(P135:R135)&gt;0),"error","")))</f>
        <v/>
      </c>
      <c r="AL135" s="312" t="str">
        <f t="shared" si="22"/>
        <v/>
      </c>
      <c r="AM135" s="320" t="str">
        <f t="shared" si="23"/>
        <v/>
      </c>
      <c r="AN135" s="331" t="str">
        <f>IF(C135="","",IF(フラグ管理用!AP135=1,"",IF(AND(フラグ管理用!C135=1,フラグ管理用!G135=1),"",IF(AND(フラグ管理用!C135=2,フラグ管理用!D135=1,フラグ管理用!G135=1),"",IF(AND(フラグ管理用!C135=2,フラグ管理用!D135=2),"","error")))))</f>
        <v/>
      </c>
      <c r="AO135" s="335" t="str">
        <f t="shared" si="24"/>
        <v/>
      </c>
      <c r="AP135" s="335" t="str">
        <f t="shared" si="25"/>
        <v/>
      </c>
      <c r="AQ135" s="335" t="str">
        <f>IF(C135="","",IF(AND(フラグ管理用!B135=1,フラグ管理用!I135&gt;0),"",IF(AND(フラグ管理用!B135=2,フラグ管理用!I135&gt;14),"","error")))</f>
        <v/>
      </c>
      <c r="AR135" s="335" t="str">
        <f>IF(C135="","",IF(PRODUCT(フラグ管理用!H135:J135)=0,"error",""))</f>
        <v/>
      </c>
      <c r="AS135" s="335" t="str">
        <f t="shared" si="26"/>
        <v/>
      </c>
      <c r="AT135" s="335" t="str">
        <f>IF(C135="","",IF(AND(フラグ管理用!G135=1,フラグ管理用!K135=1),"",IF(AND(フラグ管理用!G135=2,フラグ管理用!K135&gt;1),"","error")))</f>
        <v/>
      </c>
      <c r="AU135" s="335" t="str">
        <f>IF(C135="","",IF(AND(フラグ管理用!K135=10,ISBLANK(L135)=FALSE),"",IF(AND(フラグ管理用!K135&lt;10,ISBLANK(L135)=TRUE),"","error")))</f>
        <v/>
      </c>
      <c r="AV135" s="331" t="str">
        <f t="shared" si="27"/>
        <v/>
      </c>
      <c r="AW135" s="331" t="str">
        <f t="shared" si="28"/>
        <v/>
      </c>
      <c r="AX135" s="331" t="str">
        <f>IF(C135="","",IF(AND(フラグ管理用!D135=2,フラグ管理用!G135=1),IF(Q135&lt;&gt;0,"error",""),""))</f>
        <v/>
      </c>
      <c r="AY135" s="331" t="str">
        <f>IF(C135="","",IF(フラグ管理用!G135=2,IF(OR(O135&lt;&gt;0,P135&lt;&gt;0,R135&lt;&gt;0),"error",""),""))</f>
        <v/>
      </c>
      <c r="AZ135" s="331" t="str">
        <f t="shared" si="29"/>
        <v/>
      </c>
      <c r="BA135" s="331" t="str">
        <f t="shared" si="30"/>
        <v/>
      </c>
      <c r="BB135" s="331" t="str">
        <f t="shared" si="31"/>
        <v/>
      </c>
      <c r="BC135" s="331" t="str">
        <f>IF(C135="","",IF(フラグ管理用!Y135=2,IF(AND(フラグ管理用!C135=2,フラグ管理用!V135=1),"","error"),""))</f>
        <v/>
      </c>
      <c r="BD135" s="331" t="str">
        <f t="shared" si="32"/>
        <v/>
      </c>
      <c r="BE135" s="331" t="str">
        <f>IF(C135="","",IF(フラグ管理用!Z135=30,"error",IF(AND(フラグ管理用!AI135="事業始期_通常",フラグ管理用!Z135&lt;18),"error",IF(AND(フラグ管理用!AI135="事業始期_補助",フラグ管理用!Z135&lt;15),"error",""))))</f>
        <v/>
      </c>
      <c r="BF135" s="331" t="str">
        <f t="shared" si="33"/>
        <v/>
      </c>
      <c r="BG135" s="331" t="str">
        <f>IF(C135="","",IF(AND(フラグ管理用!AJ135="事業終期_通常",OR(フラグ管理用!AA135&lt;18,フラグ管理用!AA135&gt;29)),"error",IF(AND(フラグ管理用!AJ135="事業終期_R3基金・R4",フラグ管理用!AA135&lt;18),"error","")))</f>
        <v/>
      </c>
      <c r="BH135" s="331" t="str">
        <f>IF(C135="","",IF(VLOOKUP(Z135,―!$X$2:$Y$31,2,FALSE)&lt;=VLOOKUP(AA135,―!$X$2:$Y$31,2,FALSE),"","error"))</f>
        <v/>
      </c>
      <c r="BI135" s="331" t="str">
        <f t="shared" si="34"/>
        <v/>
      </c>
      <c r="BJ135" s="331" t="str">
        <f t="shared" si="35"/>
        <v/>
      </c>
      <c r="BK135" s="331" t="str">
        <f t="shared" si="36"/>
        <v/>
      </c>
      <c r="BL135" s="331" t="str">
        <f>IF(C135="","",IF(AND(フラグ管理用!AK135="予算区分_地単_通常",フラグ管理用!AF135&gt;4),"error",IF(AND(フラグ管理用!AK135="予算区分_地単_協力金等",フラグ管理用!AF135&gt;9),"error",IF(AND(フラグ管理用!AK135="予算区分_補助",フラグ管理用!AF135&lt;9),"error",""))))</f>
        <v/>
      </c>
      <c r="BM135" s="346" t="str">
        <f>フラグ管理用!AO135</f>
        <v/>
      </c>
    </row>
    <row r="136" spans="1:65">
      <c r="A136" s="21">
        <v>115</v>
      </c>
      <c r="B136" s="35"/>
      <c r="C136" s="44"/>
      <c r="D136" s="44"/>
      <c r="E136" s="55"/>
      <c r="F136" s="67" t="str">
        <f>IF(C136="補",VLOOKUP(E136,'事業名一覧 '!$A$3:$C$55,3,FALSE),"")</f>
        <v/>
      </c>
      <c r="G136" s="81"/>
      <c r="H136" s="81"/>
      <c r="I136" s="81"/>
      <c r="J136" s="81"/>
      <c r="K136" s="81"/>
      <c r="L136" s="55"/>
      <c r="M136" s="130" t="str">
        <f t="shared" si="19"/>
        <v/>
      </c>
      <c r="N136" s="130" t="str">
        <f t="shared" si="20"/>
        <v/>
      </c>
      <c r="O136" s="146"/>
      <c r="P136" s="146"/>
      <c r="Q136" s="146"/>
      <c r="R136" s="146"/>
      <c r="S136" s="146"/>
      <c r="T136" s="146"/>
      <c r="U136" s="55"/>
      <c r="V136" s="81"/>
      <c r="W136" s="81"/>
      <c r="X136" s="81"/>
      <c r="Y136" s="44"/>
      <c r="Z136" s="44"/>
      <c r="AA136" s="44"/>
      <c r="AB136" s="214"/>
      <c r="AC136" s="214"/>
      <c r="AD136" s="55"/>
      <c r="AE136" s="55"/>
      <c r="AF136" s="233"/>
      <c r="AG136" s="251"/>
      <c r="AH136" s="272"/>
      <c r="AI136" s="284"/>
      <c r="AJ136" s="296" t="str">
        <f t="shared" si="21"/>
        <v/>
      </c>
      <c r="AK136" s="304" t="str">
        <f>IF(C136="","",IF(AND(フラグ管理用!B136=2,O136&gt;0),"error",IF(AND(フラグ管理用!B136=1,SUM(P136:R136)&gt;0),"error","")))</f>
        <v/>
      </c>
      <c r="AL136" s="312" t="str">
        <f t="shared" si="22"/>
        <v/>
      </c>
      <c r="AM136" s="320" t="str">
        <f t="shared" si="23"/>
        <v/>
      </c>
      <c r="AN136" s="331" t="str">
        <f>IF(C136="","",IF(フラグ管理用!AP136=1,"",IF(AND(フラグ管理用!C136=1,フラグ管理用!G136=1),"",IF(AND(フラグ管理用!C136=2,フラグ管理用!D136=1,フラグ管理用!G136=1),"",IF(AND(フラグ管理用!C136=2,フラグ管理用!D136=2),"","error")))))</f>
        <v/>
      </c>
      <c r="AO136" s="335" t="str">
        <f t="shared" si="24"/>
        <v/>
      </c>
      <c r="AP136" s="335" t="str">
        <f t="shared" si="25"/>
        <v/>
      </c>
      <c r="AQ136" s="335" t="str">
        <f>IF(C136="","",IF(AND(フラグ管理用!B136=1,フラグ管理用!I136&gt;0),"",IF(AND(フラグ管理用!B136=2,フラグ管理用!I136&gt;14),"","error")))</f>
        <v/>
      </c>
      <c r="AR136" s="335" t="str">
        <f>IF(C136="","",IF(PRODUCT(フラグ管理用!H136:J136)=0,"error",""))</f>
        <v/>
      </c>
      <c r="AS136" s="335" t="str">
        <f t="shared" si="26"/>
        <v/>
      </c>
      <c r="AT136" s="335" t="str">
        <f>IF(C136="","",IF(AND(フラグ管理用!G136=1,フラグ管理用!K136=1),"",IF(AND(フラグ管理用!G136=2,フラグ管理用!K136&gt;1),"","error")))</f>
        <v/>
      </c>
      <c r="AU136" s="335" t="str">
        <f>IF(C136="","",IF(AND(フラグ管理用!K136=10,ISBLANK(L136)=FALSE),"",IF(AND(フラグ管理用!K136&lt;10,ISBLANK(L136)=TRUE),"","error")))</f>
        <v/>
      </c>
      <c r="AV136" s="331" t="str">
        <f t="shared" si="27"/>
        <v/>
      </c>
      <c r="AW136" s="331" t="str">
        <f t="shared" si="28"/>
        <v/>
      </c>
      <c r="AX136" s="331" t="str">
        <f>IF(C136="","",IF(AND(フラグ管理用!D136=2,フラグ管理用!G136=1),IF(Q136&lt;&gt;0,"error",""),""))</f>
        <v/>
      </c>
      <c r="AY136" s="331" t="str">
        <f>IF(C136="","",IF(フラグ管理用!G136=2,IF(OR(O136&lt;&gt;0,P136&lt;&gt;0,R136&lt;&gt;0),"error",""),""))</f>
        <v/>
      </c>
      <c r="AZ136" s="331" t="str">
        <f t="shared" si="29"/>
        <v/>
      </c>
      <c r="BA136" s="331" t="str">
        <f t="shared" si="30"/>
        <v/>
      </c>
      <c r="BB136" s="331" t="str">
        <f t="shared" si="31"/>
        <v/>
      </c>
      <c r="BC136" s="331" t="str">
        <f>IF(C136="","",IF(フラグ管理用!Y136=2,IF(AND(フラグ管理用!C136=2,フラグ管理用!V136=1),"","error"),""))</f>
        <v/>
      </c>
      <c r="BD136" s="331" t="str">
        <f t="shared" si="32"/>
        <v/>
      </c>
      <c r="BE136" s="331" t="str">
        <f>IF(C136="","",IF(フラグ管理用!Z136=30,"error",IF(AND(フラグ管理用!AI136="事業始期_通常",フラグ管理用!Z136&lt;18),"error",IF(AND(フラグ管理用!AI136="事業始期_補助",フラグ管理用!Z136&lt;15),"error",""))))</f>
        <v/>
      </c>
      <c r="BF136" s="331" t="str">
        <f t="shared" si="33"/>
        <v/>
      </c>
      <c r="BG136" s="331" t="str">
        <f>IF(C136="","",IF(AND(フラグ管理用!AJ136="事業終期_通常",OR(フラグ管理用!AA136&lt;18,フラグ管理用!AA136&gt;29)),"error",IF(AND(フラグ管理用!AJ136="事業終期_R3基金・R4",フラグ管理用!AA136&lt;18),"error","")))</f>
        <v/>
      </c>
      <c r="BH136" s="331" t="str">
        <f>IF(C136="","",IF(VLOOKUP(Z136,―!$X$2:$Y$31,2,FALSE)&lt;=VLOOKUP(AA136,―!$X$2:$Y$31,2,FALSE),"","error"))</f>
        <v/>
      </c>
      <c r="BI136" s="331" t="str">
        <f t="shared" si="34"/>
        <v/>
      </c>
      <c r="BJ136" s="331" t="str">
        <f t="shared" si="35"/>
        <v/>
      </c>
      <c r="BK136" s="331" t="str">
        <f t="shared" si="36"/>
        <v/>
      </c>
      <c r="BL136" s="331" t="str">
        <f>IF(C136="","",IF(AND(フラグ管理用!AK136="予算区分_地単_通常",フラグ管理用!AF136&gt;4),"error",IF(AND(フラグ管理用!AK136="予算区分_地単_協力金等",フラグ管理用!AF136&gt;9),"error",IF(AND(フラグ管理用!AK136="予算区分_補助",フラグ管理用!AF136&lt;9),"error",""))))</f>
        <v/>
      </c>
      <c r="BM136" s="346" t="str">
        <f>フラグ管理用!AO136</f>
        <v/>
      </c>
    </row>
    <row r="137" spans="1:65">
      <c r="A137" s="21">
        <v>116</v>
      </c>
      <c r="B137" s="35"/>
      <c r="C137" s="44"/>
      <c r="D137" s="44"/>
      <c r="E137" s="55"/>
      <c r="F137" s="67" t="str">
        <f>IF(C137="補",VLOOKUP(E137,'事業名一覧 '!$A$3:$C$55,3,FALSE),"")</f>
        <v/>
      </c>
      <c r="G137" s="81"/>
      <c r="H137" s="81"/>
      <c r="I137" s="81"/>
      <c r="J137" s="81"/>
      <c r="K137" s="81"/>
      <c r="L137" s="55"/>
      <c r="M137" s="130" t="str">
        <f t="shared" si="19"/>
        <v/>
      </c>
      <c r="N137" s="130" t="str">
        <f t="shared" si="20"/>
        <v/>
      </c>
      <c r="O137" s="146"/>
      <c r="P137" s="146"/>
      <c r="Q137" s="146"/>
      <c r="R137" s="146"/>
      <c r="S137" s="146"/>
      <c r="T137" s="146"/>
      <c r="U137" s="55"/>
      <c r="V137" s="81"/>
      <c r="W137" s="81"/>
      <c r="X137" s="81"/>
      <c r="Y137" s="44"/>
      <c r="Z137" s="44"/>
      <c r="AA137" s="44"/>
      <c r="AB137" s="214"/>
      <c r="AC137" s="214"/>
      <c r="AD137" s="55"/>
      <c r="AE137" s="55"/>
      <c r="AF137" s="233"/>
      <c r="AG137" s="251"/>
      <c r="AH137" s="272"/>
      <c r="AI137" s="284"/>
      <c r="AJ137" s="296" t="str">
        <f t="shared" si="21"/>
        <v/>
      </c>
      <c r="AK137" s="304" t="str">
        <f>IF(C137="","",IF(AND(フラグ管理用!B137=2,O137&gt;0),"error",IF(AND(フラグ管理用!B137=1,SUM(P137:R137)&gt;0),"error","")))</f>
        <v/>
      </c>
      <c r="AL137" s="312" t="str">
        <f t="shared" si="22"/>
        <v/>
      </c>
      <c r="AM137" s="320" t="str">
        <f t="shared" si="23"/>
        <v/>
      </c>
      <c r="AN137" s="331" t="str">
        <f>IF(C137="","",IF(フラグ管理用!AP137=1,"",IF(AND(フラグ管理用!C137=1,フラグ管理用!G137=1),"",IF(AND(フラグ管理用!C137=2,フラグ管理用!D137=1,フラグ管理用!G137=1),"",IF(AND(フラグ管理用!C137=2,フラグ管理用!D137=2),"","error")))))</f>
        <v/>
      </c>
      <c r="AO137" s="335" t="str">
        <f t="shared" si="24"/>
        <v/>
      </c>
      <c r="AP137" s="335" t="str">
        <f t="shared" si="25"/>
        <v/>
      </c>
      <c r="AQ137" s="335" t="str">
        <f>IF(C137="","",IF(AND(フラグ管理用!B137=1,フラグ管理用!I137&gt;0),"",IF(AND(フラグ管理用!B137=2,フラグ管理用!I137&gt;14),"","error")))</f>
        <v/>
      </c>
      <c r="AR137" s="335" t="str">
        <f>IF(C137="","",IF(PRODUCT(フラグ管理用!H137:J137)=0,"error",""))</f>
        <v/>
      </c>
      <c r="AS137" s="335" t="str">
        <f t="shared" si="26"/>
        <v/>
      </c>
      <c r="AT137" s="335" t="str">
        <f>IF(C137="","",IF(AND(フラグ管理用!G137=1,フラグ管理用!K137=1),"",IF(AND(フラグ管理用!G137=2,フラグ管理用!K137&gt;1),"","error")))</f>
        <v/>
      </c>
      <c r="AU137" s="335" t="str">
        <f>IF(C137="","",IF(AND(フラグ管理用!K137=10,ISBLANK(L137)=FALSE),"",IF(AND(フラグ管理用!K137&lt;10,ISBLANK(L137)=TRUE),"","error")))</f>
        <v/>
      </c>
      <c r="AV137" s="331" t="str">
        <f t="shared" si="27"/>
        <v/>
      </c>
      <c r="AW137" s="331" t="str">
        <f t="shared" si="28"/>
        <v/>
      </c>
      <c r="AX137" s="331" t="str">
        <f>IF(C137="","",IF(AND(フラグ管理用!D137=2,フラグ管理用!G137=1),IF(Q137&lt;&gt;0,"error",""),""))</f>
        <v/>
      </c>
      <c r="AY137" s="331" t="str">
        <f>IF(C137="","",IF(フラグ管理用!G137=2,IF(OR(O137&lt;&gt;0,P137&lt;&gt;0,R137&lt;&gt;0),"error",""),""))</f>
        <v/>
      </c>
      <c r="AZ137" s="331" t="str">
        <f t="shared" si="29"/>
        <v/>
      </c>
      <c r="BA137" s="331" t="str">
        <f t="shared" si="30"/>
        <v/>
      </c>
      <c r="BB137" s="331" t="str">
        <f t="shared" si="31"/>
        <v/>
      </c>
      <c r="BC137" s="331" t="str">
        <f>IF(C137="","",IF(フラグ管理用!Y137=2,IF(AND(フラグ管理用!C137=2,フラグ管理用!V137=1),"","error"),""))</f>
        <v/>
      </c>
      <c r="BD137" s="331" t="str">
        <f t="shared" si="32"/>
        <v/>
      </c>
      <c r="BE137" s="331" t="str">
        <f>IF(C137="","",IF(フラグ管理用!Z137=30,"error",IF(AND(フラグ管理用!AI137="事業始期_通常",フラグ管理用!Z137&lt;18),"error",IF(AND(フラグ管理用!AI137="事業始期_補助",フラグ管理用!Z137&lt;15),"error",""))))</f>
        <v/>
      </c>
      <c r="BF137" s="331" t="str">
        <f t="shared" si="33"/>
        <v/>
      </c>
      <c r="BG137" s="331" t="str">
        <f>IF(C137="","",IF(AND(フラグ管理用!AJ137="事業終期_通常",OR(フラグ管理用!AA137&lt;18,フラグ管理用!AA137&gt;29)),"error",IF(AND(フラグ管理用!AJ137="事業終期_R3基金・R4",フラグ管理用!AA137&lt;18),"error","")))</f>
        <v/>
      </c>
      <c r="BH137" s="331" t="str">
        <f>IF(C137="","",IF(VLOOKUP(Z137,―!$X$2:$Y$31,2,FALSE)&lt;=VLOOKUP(AA137,―!$X$2:$Y$31,2,FALSE),"","error"))</f>
        <v/>
      </c>
      <c r="BI137" s="331" t="str">
        <f t="shared" si="34"/>
        <v/>
      </c>
      <c r="BJ137" s="331" t="str">
        <f t="shared" si="35"/>
        <v/>
      </c>
      <c r="BK137" s="331" t="str">
        <f t="shared" si="36"/>
        <v/>
      </c>
      <c r="BL137" s="331" t="str">
        <f>IF(C137="","",IF(AND(フラグ管理用!AK137="予算区分_地単_通常",フラグ管理用!AF137&gt;4),"error",IF(AND(フラグ管理用!AK137="予算区分_地単_協力金等",フラグ管理用!AF137&gt;9),"error",IF(AND(フラグ管理用!AK137="予算区分_補助",フラグ管理用!AF137&lt;9),"error",""))))</f>
        <v/>
      </c>
      <c r="BM137" s="346" t="str">
        <f>フラグ管理用!AO137</f>
        <v/>
      </c>
    </row>
    <row r="138" spans="1:65">
      <c r="A138" s="21">
        <v>117</v>
      </c>
      <c r="B138" s="35"/>
      <c r="C138" s="44"/>
      <c r="D138" s="44"/>
      <c r="E138" s="55"/>
      <c r="F138" s="67" t="str">
        <f>IF(C138="補",VLOOKUP(E138,'事業名一覧 '!$A$3:$C$55,3,FALSE),"")</f>
        <v/>
      </c>
      <c r="G138" s="81"/>
      <c r="H138" s="81"/>
      <c r="I138" s="81"/>
      <c r="J138" s="81"/>
      <c r="K138" s="81"/>
      <c r="L138" s="55"/>
      <c r="M138" s="132" t="str">
        <f t="shared" si="19"/>
        <v/>
      </c>
      <c r="N138" s="132" t="str">
        <f t="shared" si="20"/>
        <v/>
      </c>
      <c r="O138" s="148"/>
      <c r="P138" s="148"/>
      <c r="Q138" s="148"/>
      <c r="R138" s="148"/>
      <c r="S138" s="148"/>
      <c r="T138" s="148"/>
      <c r="U138" s="55"/>
      <c r="V138" s="81"/>
      <c r="W138" s="81"/>
      <c r="X138" s="81"/>
      <c r="Y138" s="44"/>
      <c r="Z138" s="44"/>
      <c r="AA138" s="44"/>
      <c r="AB138" s="214"/>
      <c r="AC138" s="214"/>
      <c r="AD138" s="55"/>
      <c r="AE138" s="55"/>
      <c r="AF138" s="233"/>
      <c r="AG138" s="251"/>
      <c r="AH138" s="272"/>
      <c r="AI138" s="284"/>
      <c r="AJ138" s="296" t="str">
        <f t="shared" si="21"/>
        <v/>
      </c>
      <c r="AK138" s="304" t="str">
        <f>IF(C138="","",IF(AND(フラグ管理用!B138=2,O138&gt;0),"error",IF(AND(フラグ管理用!B138=1,SUM(P138:R138)&gt;0),"error","")))</f>
        <v/>
      </c>
      <c r="AL138" s="312" t="str">
        <f t="shared" si="22"/>
        <v/>
      </c>
      <c r="AM138" s="320" t="str">
        <f t="shared" si="23"/>
        <v/>
      </c>
      <c r="AN138" s="331" t="str">
        <f>IF(C138="","",IF(フラグ管理用!AP138=1,"",IF(AND(フラグ管理用!C138=1,フラグ管理用!G138=1),"",IF(AND(フラグ管理用!C138=2,フラグ管理用!D138=1,フラグ管理用!G138=1),"",IF(AND(フラグ管理用!C138=2,フラグ管理用!D138=2),"","error")))))</f>
        <v/>
      </c>
      <c r="AO138" s="335" t="str">
        <f t="shared" si="24"/>
        <v/>
      </c>
      <c r="AP138" s="335" t="str">
        <f t="shared" si="25"/>
        <v/>
      </c>
      <c r="AQ138" s="335" t="str">
        <f>IF(C138="","",IF(AND(フラグ管理用!B138=1,フラグ管理用!I138&gt;0),"",IF(AND(フラグ管理用!B138=2,フラグ管理用!I138&gt;14),"","error")))</f>
        <v/>
      </c>
      <c r="AR138" s="335" t="str">
        <f>IF(C138="","",IF(PRODUCT(フラグ管理用!H138:J138)=0,"error",""))</f>
        <v/>
      </c>
      <c r="AS138" s="335" t="str">
        <f t="shared" si="26"/>
        <v/>
      </c>
      <c r="AT138" s="335" t="str">
        <f>IF(C138="","",IF(AND(フラグ管理用!G138=1,フラグ管理用!K138=1),"",IF(AND(フラグ管理用!G138=2,フラグ管理用!K138&gt;1),"","error")))</f>
        <v/>
      </c>
      <c r="AU138" s="335" t="str">
        <f>IF(C138="","",IF(AND(フラグ管理用!K138=10,ISBLANK(L138)=FALSE),"",IF(AND(フラグ管理用!K138&lt;10,ISBLANK(L138)=TRUE),"","error")))</f>
        <v/>
      </c>
      <c r="AV138" s="331" t="str">
        <f t="shared" si="27"/>
        <v/>
      </c>
      <c r="AW138" s="331" t="str">
        <f t="shared" si="28"/>
        <v/>
      </c>
      <c r="AX138" s="331" t="str">
        <f>IF(C138="","",IF(AND(フラグ管理用!D138=2,フラグ管理用!G138=1),IF(Q138&lt;&gt;0,"error",""),""))</f>
        <v/>
      </c>
      <c r="AY138" s="331" t="str">
        <f>IF(C138="","",IF(フラグ管理用!G138=2,IF(OR(O138&lt;&gt;0,P138&lt;&gt;0,R138&lt;&gt;0),"error",""),""))</f>
        <v/>
      </c>
      <c r="AZ138" s="331" t="str">
        <f t="shared" si="29"/>
        <v/>
      </c>
      <c r="BA138" s="331" t="str">
        <f t="shared" si="30"/>
        <v/>
      </c>
      <c r="BB138" s="331" t="str">
        <f t="shared" si="31"/>
        <v/>
      </c>
      <c r="BC138" s="331" t="str">
        <f>IF(C138="","",IF(フラグ管理用!Y138=2,IF(AND(フラグ管理用!C138=2,フラグ管理用!V138=1),"","error"),""))</f>
        <v/>
      </c>
      <c r="BD138" s="331" t="str">
        <f t="shared" si="32"/>
        <v/>
      </c>
      <c r="BE138" s="331" t="str">
        <f>IF(C138="","",IF(フラグ管理用!Z138=30,"error",IF(AND(フラグ管理用!AI138="事業始期_通常",フラグ管理用!Z138&lt;18),"error",IF(AND(フラグ管理用!AI138="事業始期_補助",フラグ管理用!Z138&lt;15),"error",""))))</f>
        <v/>
      </c>
      <c r="BF138" s="331" t="str">
        <f t="shared" si="33"/>
        <v/>
      </c>
      <c r="BG138" s="331" t="str">
        <f>IF(C138="","",IF(AND(フラグ管理用!AJ138="事業終期_通常",OR(フラグ管理用!AA138&lt;18,フラグ管理用!AA138&gt;29)),"error",IF(AND(フラグ管理用!AJ138="事業終期_R3基金・R4",フラグ管理用!AA138&lt;18),"error","")))</f>
        <v/>
      </c>
      <c r="BH138" s="331" t="str">
        <f>IF(C138="","",IF(VLOOKUP(Z138,―!$X$2:$Y$31,2,FALSE)&lt;=VLOOKUP(AA138,―!$X$2:$Y$31,2,FALSE),"","error"))</f>
        <v/>
      </c>
      <c r="BI138" s="331" t="str">
        <f t="shared" si="34"/>
        <v/>
      </c>
      <c r="BJ138" s="331" t="str">
        <f t="shared" si="35"/>
        <v/>
      </c>
      <c r="BK138" s="331" t="str">
        <f t="shared" si="36"/>
        <v/>
      </c>
      <c r="BL138" s="331" t="str">
        <f>IF(C138="","",IF(AND(フラグ管理用!AK138="予算区分_地単_通常",フラグ管理用!AF138&gt;4),"error",IF(AND(フラグ管理用!AK138="予算区分_地単_協力金等",フラグ管理用!AF138&gt;9),"error",IF(AND(フラグ管理用!AK138="予算区分_補助",フラグ管理用!AF138&lt;9),"error",""))))</f>
        <v/>
      </c>
      <c r="BM138" s="346" t="str">
        <f>フラグ管理用!AO138</f>
        <v/>
      </c>
    </row>
    <row r="139" spans="1:65">
      <c r="A139" s="21">
        <v>118</v>
      </c>
      <c r="B139" s="35"/>
      <c r="C139" s="44"/>
      <c r="D139" s="44"/>
      <c r="E139" s="55"/>
      <c r="F139" s="67" t="str">
        <f>IF(C139="補",VLOOKUP(E139,'事業名一覧 '!$A$3:$C$55,3,FALSE),"")</f>
        <v/>
      </c>
      <c r="G139" s="81"/>
      <c r="H139" s="81"/>
      <c r="I139" s="81"/>
      <c r="J139" s="81"/>
      <c r="K139" s="81"/>
      <c r="L139" s="55"/>
      <c r="M139" s="132" t="str">
        <f t="shared" si="19"/>
        <v/>
      </c>
      <c r="N139" s="132" t="str">
        <f t="shared" si="20"/>
        <v/>
      </c>
      <c r="O139" s="148"/>
      <c r="P139" s="148"/>
      <c r="Q139" s="148"/>
      <c r="R139" s="148"/>
      <c r="S139" s="148"/>
      <c r="T139" s="148"/>
      <c r="U139" s="55"/>
      <c r="V139" s="81"/>
      <c r="W139" s="81"/>
      <c r="X139" s="81"/>
      <c r="Y139" s="44"/>
      <c r="Z139" s="44"/>
      <c r="AA139" s="44"/>
      <c r="AB139" s="214"/>
      <c r="AC139" s="214"/>
      <c r="AD139" s="55"/>
      <c r="AE139" s="55"/>
      <c r="AF139" s="233"/>
      <c r="AG139" s="251"/>
      <c r="AH139" s="272"/>
      <c r="AI139" s="284"/>
      <c r="AJ139" s="296" t="str">
        <f t="shared" si="21"/>
        <v/>
      </c>
      <c r="AK139" s="304" t="str">
        <f>IF(C139="","",IF(AND(フラグ管理用!B139=2,O139&gt;0),"error",IF(AND(フラグ管理用!B139=1,SUM(P139:R139)&gt;0),"error","")))</f>
        <v/>
      </c>
      <c r="AL139" s="312" t="str">
        <f t="shared" si="22"/>
        <v/>
      </c>
      <c r="AM139" s="320" t="str">
        <f t="shared" si="23"/>
        <v/>
      </c>
      <c r="AN139" s="331" t="str">
        <f>IF(C139="","",IF(フラグ管理用!AP139=1,"",IF(AND(フラグ管理用!C139=1,フラグ管理用!G139=1),"",IF(AND(フラグ管理用!C139=2,フラグ管理用!D139=1,フラグ管理用!G139=1),"",IF(AND(フラグ管理用!C139=2,フラグ管理用!D139=2),"","error")))))</f>
        <v/>
      </c>
      <c r="AO139" s="335" t="str">
        <f t="shared" si="24"/>
        <v/>
      </c>
      <c r="AP139" s="335" t="str">
        <f t="shared" si="25"/>
        <v/>
      </c>
      <c r="AQ139" s="335" t="str">
        <f>IF(C139="","",IF(AND(フラグ管理用!B139=1,フラグ管理用!I139&gt;0),"",IF(AND(フラグ管理用!B139=2,フラグ管理用!I139&gt;14),"","error")))</f>
        <v/>
      </c>
      <c r="AR139" s="335" t="str">
        <f>IF(C139="","",IF(PRODUCT(フラグ管理用!H139:J139)=0,"error",""))</f>
        <v/>
      </c>
      <c r="AS139" s="335" t="str">
        <f t="shared" si="26"/>
        <v/>
      </c>
      <c r="AT139" s="335" t="str">
        <f>IF(C139="","",IF(AND(フラグ管理用!G139=1,フラグ管理用!K139=1),"",IF(AND(フラグ管理用!G139=2,フラグ管理用!K139&gt;1),"","error")))</f>
        <v/>
      </c>
      <c r="AU139" s="335" t="str">
        <f>IF(C139="","",IF(AND(フラグ管理用!K139=10,ISBLANK(L139)=FALSE),"",IF(AND(フラグ管理用!K139&lt;10,ISBLANK(L139)=TRUE),"","error")))</f>
        <v/>
      </c>
      <c r="AV139" s="331" t="str">
        <f t="shared" si="27"/>
        <v/>
      </c>
      <c r="AW139" s="331" t="str">
        <f t="shared" si="28"/>
        <v/>
      </c>
      <c r="AX139" s="331" t="str">
        <f>IF(C139="","",IF(AND(フラグ管理用!D139=2,フラグ管理用!G139=1),IF(Q139&lt;&gt;0,"error",""),""))</f>
        <v/>
      </c>
      <c r="AY139" s="331" t="str">
        <f>IF(C139="","",IF(フラグ管理用!G139=2,IF(OR(O139&lt;&gt;0,P139&lt;&gt;0,R139&lt;&gt;0),"error",""),""))</f>
        <v/>
      </c>
      <c r="AZ139" s="331" t="str">
        <f t="shared" si="29"/>
        <v/>
      </c>
      <c r="BA139" s="331" t="str">
        <f t="shared" si="30"/>
        <v/>
      </c>
      <c r="BB139" s="331" t="str">
        <f t="shared" si="31"/>
        <v/>
      </c>
      <c r="BC139" s="331" t="str">
        <f>IF(C139="","",IF(フラグ管理用!Y139=2,IF(AND(フラグ管理用!C139=2,フラグ管理用!V139=1),"","error"),""))</f>
        <v/>
      </c>
      <c r="BD139" s="331" t="str">
        <f t="shared" si="32"/>
        <v/>
      </c>
      <c r="BE139" s="331" t="str">
        <f>IF(C139="","",IF(フラグ管理用!Z139=30,"error",IF(AND(フラグ管理用!AI139="事業始期_通常",フラグ管理用!Z139&lt;18),"error",IF(AND(フラグ管理用!AI139="事業始期_補助",フラグ管理用!Z139&lt;15),"error",""))))</f>
        <v/>
      </c>
      <c r="BF139" s="331" t="str">
        <f t="shared" si="33"/>
        <v/>
      </c>
      <c r="BG139" s="331" t="str">
        <f>IF(C139="","",IF(AND(フラグ管理用!AJ139="事業終期_通常",OR(フラグ管理用!AA139&lt;18,フラグ管理用!AA139&gt;29)),"error",IF(AND(フラグ管理用!AJ139="事業終期_R3基金・R4",フラグ管理用!AA139&lt;18),"error","")))</f>
        <v/>
      </c>
      <c r="BH139" s="331" t="str">
        <f>IF(C139="","",IF(VLOOKUP(Z139,―!$X$2:$Y$31,2,FALSE)&lt;=VLOOKUP(AA139,―!$X$2:$Y$31,2,FALSE),"","error"))</f>
        <v/>
      </c>
      <c r="BI139" s="331" t="str">
        <f t="shared" si="34"/>
        <v/>
      </c>
      <c r="BJ139" s="331" t="str">
        <f t="shared" si="35"/>
        <v/>
      </c>
      <c r="BK139" s="331" t="str">
        <f t="shared" si="36"/>
        <v/>
      </c>
      <c r="BL139" s="331" t="str">
        <f>IF(C139="","",IF(AND(フラグ管理用!AK139="予算区分_地単_通常",フラグ管理用!AF139&gt;4),"error",IF(AND(フラグ管理用!AK139="予算区分_地単_協力金等",フラグ管理用!AF139&gt;9),"error",IF(AND(フラグ管理用!AK139="予算区分_補助",フラグ管理用!AF139&lt;9),"error",""))))</f>
        <v/>
      </c>
      <c r="BM139" s="346" t="str">
        <f>フラグ管理用!AO139</f>
        <v/>
      </c>
    </row>
    <row r="140" spans="1:65">
      <c r="A140" s="21">
        <v>119</v>
      </c>
      <c r="B140" s="35"/>
      <c r="C140" s="44"/>
      <c r="D140" s="44"/>
      <c r="E140" s="55"/>
      <c r="F140" s="67" t="str">
        <f>IF(C140="補",VLOOKUP(E140,'事業名一覧 '!$A$3:$C$55,3,FALSE),"")</f>
        <v/>
      </c>
      <c r="G140" s="81"/>
      <c r="H140" s="81"/>
      <c r="I140" s="81"/>
      <c r="J140" s="81"/>
      <c r="K140" s="81"/>
      <c r="L140" s="55"/>
      <c r="M140" s="132" t="str">
        <f t="shared" si="19"/>
        <v/>
      </c>
      <c r="N140" s="132" t="str">
        <f t="shared" si="20"/>
        <v/>
      </c>
      <c r="O140" s="148"/>
      <c r="P140" s="148"/>
      <c r="Q140" s="148"/>
      <c r="R140" s="148"/>
      <c r="S140" s="148"/>
      <c r="T140" s="148"/>
      <c r="U140" s="55"/>
      <c r="V140" s="81"/>
      <c r="W140" s="81"/>
      <c r="X140" s="81"/>
      <c r="Y140" s="44"/>
      <c r="Z140" s="44"/>
      <c r="AA140" s="44"/>
      <c r="AB140" s="214"/>
      <c r="AC140" s="214"/>
      <c r="AD140" s="55"/>
      <c r="AE140" s="55"/>
      <c r="AF140" s="233"/>
      <c r="AG140" s="251"/>
      <c r="AH140" s="272"/>
      <c r="AI140" s="284"/>
      <c r="AJ140" s="296" t="str">
        <f t="shared" si="21"/>
        <v/>
      </c>
      <c r="AK140" s="304" t="str">
        <f>IF(C140="","",IF(AND(フラグ管理用!B140=2,O140&gt;0),"error",IF(AND(フラグ管理用!B140=1,SUM(P140:R140)&gt;0),"error","")))</f>
        <v/>
      </c>
      <c r="AL140" s="312" t="str">
        <f t="shared" si="22"/>
        <v/>
      </c>
      <c r="AM140" s="320" t="str">
        <f t="shared" si="23"/>
        <v/>
      </c>
      <c r="AN140" s="331" t="str">
        <f>IF(C140="","",IF(フラグ管理用!AP140=1,"",IF(AND(フラグ管理用!C140=1,フラグ管理用!G140=1),"",IF(AND(フラグ管理用!C140=2,フラグ管理用!D140=1,フラグ管理用!G140=1),"",IF(AND(フラグ管理用!C140=2,フラグ管理用!D140=2),"","error")))))</f>
        <v/>
      </c>
      <c r="AO140" s="335" t="str">
        <f t="shared" si="24"/>
        <v/>
      </c>
      <c r="AP140" s="335" t="str">
        <f t="shared" si="25"/>
        <v/>
      </c>
      <c r="AQ140" s="335" t="str">
        <f>IF(C140="","",IF(AND(フラグ管理用!B140=1,フラグ管理用!I140&gt;0),"",IF(AND(フラグ管理用!B140=2,フラグ管理用!I140&gt;14),"","error")))</f>
        <v/>
      </c>
      <c r="AR140" s="335" t="str">
        <f>IF(C140="","",IF(PRODUCT(フラグ管理用!H140:J140)=0,"error",""))</f>
        <v/>
      </c>
      <c r="AS140" s="335" t="str">
        <f t="shared" si="26"/>
        <v/>
      </c>
      <c r="AT140" s="335" t="str">
        <f>IF(C140="","",IF(AND(フラグ管理用!G140=1,フラグ管理用!K140=1),"",IF(AND(フラグ管理用!G140=2,フラグ管理用!K140&gt;1),"","error")))</f>
        <v/>
      </c>
      <c r="AU140" s="335" t="str">
        <f>IF(C140="","",IF(AND(フラグ管理用!K140=10,ISBLANK(L140)=FALSE),"",IF(AND(フラグ管理用!K140&lt;10,ISBLANK(L140)=TRUE),"","error")))</f>
        <v/>
      </c>
      <c r="AV140" s="331" t="str">
        <f t="shared" si="27"/>
        <v/>
      </c>
      <c r="AW140" s="331" t="str">
        <f t="shared" si="28"/>
        <v/>
      </c>
      <c r="AX140" s="331" t="str">
        <f>IF(C140="","",IF(AND(フラグ管理用!D140=2,フラグ管理用!G140=1),IF(Q140&lt;&gt;0,"error",""),""))</f>
        <v/>
      </c>
      <c r="AY140" s="331" t="str">
        <f>IF(C140="","",IF(フラグ管理用!G140=2,IF(OR(O140&lt;&gt;0,P140&lt;&gt;0,R140&lt;&gt;0),"error",""),""))</f>
        <v/>
      </c>
      <c r="AZ140" s="331" t="str">
        <f t="shared" si="29"/>
        <v/>
      </c>
      <c r="BA140" s="331" t="str">
        <f t="shared" si="30"/>
        <v/>
      </c>
      <c r="BB140" s="331" t="str">
        <f t="shared" si="31"/>
        <v/>
      </c>
      <c r="BC140" s="331" t="str">
        <f>IF(C140="","",IF(フラグ管理用!Y140=2,IF(AND(フラグ管理用!C140=2,フラグ管理用!V140=1),"","error"),""))</f>
        <v/>
      </c>
      <c r="BD140" s="331" t="str">
        <f t="shared" si="32"/>
        <v/>
      </c>
      <c r="BE140" s="331" t="str">
        <f>IF(C140="","",IF(フラグ管理用!Z140=30,"error",IF(AND(フラグ管理用!AI140="事業始期_通常",フラグ管理用!Z140&lt;18),"error",IF(AND(フラグ管理用!AI140="事業始期_補助",フラグ管理用!Z140&lt;15),"error",""))))</f>
        <v/>
      </c>
      <c r="BF140" s="331" t="str">
        <f t="shared" si="33"/>
        <v/>
      </c>
      <c r="BG140" s="331" t="str">
        <f>IF(C140="","",IF(AND(フラグ管理用!AJ140="事業終期_通常",OR(フラグ管理用!AA140&lt;18,フラグ管理用!AA140&gt;29)),"error",IF(AND(フラグ管理用!AJ140="事業終期_R3基金・R4",フラグ管理用!AA140&lt;18),"error","")))</f>
        <v/>
      </c>
      <c r="BH140" s="331" t="str">
        <f>IF(C140="","",IF(VLOOKUP(Z140,―!$X$2:$Y$31,2,FALSE)&lt;=VLOOKUP(AA140,―!$X$2:$Y$31,2,FALSE),"","error"))</f>
        <v/>
      </c>
      <c r="BI140" s="331" t="str">
        <f t="shared" si="34"/>
        <v/>
      </c>
      <c r="BJ140" s="331" t="str">
        <f t="shared" si="35"/>
        <v/>
      </c>
      <c r="BK140" s="331" t="str">
        <f t="shared" si="36"/>
        <v/>
      </c>
      <c r="BL140" s="331" t="str">
        <f>IF(C140="","",IF(AND(フラグ管理用!AK140="予算区分_地単_通常",フラグ管理用!AF140&gt;4),"error",IF(AND(フラグ管理用!AK140="予算区分_地単_協力金等",フラグ管理用!AF140&gt;9),"error",IF(AND(フラグ管理用!AK140="予算区分_補助",フラグ管理用!AF140&lt;9),"error",""))))</f>
        <v/>
      </c>
      <c r="BM140" s="346" t="str">
        <f>フラグ管理用!AO140</f>
        <v/>
      </c>
    </row>
    <row r="141" spans="1:65">
      <c r="A141" s="21">
        <v>120</v>
      </c>
      <c r="B141" s="35"/>
      <c r="C141" s="44"/>
      <c r="D141" s="44"/>
      <c r="E141" s="55"/>
      <c r="F141" s="67" t="str">
        <f>IF(C141="補",VLOOKUP(E141,'事業名一覧 '!$A$3:$C$55,3,FALSE),"")</f>
        <v/>
      </c>
      <c r="G141" s="81"/>
      <c r="H141" s="81"/>
      <c r="I141" s="81"/>
      <c r="J141" s="81"/>
      <c r="K141" s="81"/>
      <c r="L141" s="55"/>
      <c r="M141" s="132" t="str">
        <f t="shared" si="19"/>
        <v/>
      </c>
      <c r="N141" s="132" t="str">
        <f t="shared" si="20"/>
        <v/>
      </c>
      <c r="O141" s="148"/>
      <c r="P141" s="148"/>
      <c r="Q141" s="148"/>
      <c r="R141" s="148"/>
      <c r="S141" s="148"/>
      <c r="T141" s="148"/>
      <c r="U141" s="55"/>
      <c r="V141" s="81"/>
      <c r="W141" s="81"/>
      <c r="X141" s="81"/>
      <c r="Y141" s="44"/>
      <c r="Z141" s="44"/>
      <c r="AA141" s="44"/>
      <c r="AB141" s="214"/>
      <c r="AC141" s="214"/>
      <c r="AD141" s="55"/>
      <c r="AE141" s="55"/>
      <c r="AF141" s="233"/>
      <c r="AG141" s="251"/>
      <c r="AH141" s="272"/>
      <c r="AI141" s="284"/>
      <c r="AJ141" s="296" t="str">
        <f t="shared" si="21"/>
        <v/>
      </c>
      <c r="AK141" s="304" t="str">
        <f>IF(C141="","",IF(AND(フラグ管理用!B141=2,O141&gt;0),"error",IF(AND(フラグ管理用!B141=1,SUM(P141:R141)&gt;0),"error","")))</f>
        <v/>
      </c>
      <c r="AL141" s="312" t="str">
        <f t="shared" si="22"/>
        <v/>
      </c>
      <c r="AM141" s="320" t="str">
        <f t="shared" si="23"/>
        <v/>
      </c>
      <c r="AN141" s="331" t="str">
        <f>IF(C141="","",IF(フラグ管理用!AP141=1,"",IF(AND(フラグ管理用!C141=1,フラグ管理用!G141=1),"",IF(AND(フラグ管理用!C141=2,フラグ管理用!D141=1,フラグ管理用!G141=1),"",IF(AND(フラグ管理用!C141=2,フラグ管理用!D141=2),"","error")))))</f>
        <v/>
      </c>
      <c r="AO141" s="335" t="str">
        <f t="shared" si="24"/>
        <v/>
      </c>
      <c r="AP141" s="335" t="str">
        <f t="shared" si="25"/>
        <v/>
      </c>
      <c r="AQ141" s="335" t="str">
        <f>IF(C141="","",IF(AND(フラグ管理用!B141=1,フラグ管理用!I141&gt;0),"",IF(AND(フラグ管理用!B141=2,フラグ管理用!I141&gt;14),"","error")))</f>
        <v/>
      </c>
      <c r="AR141" s="335" t="str">
        <f>IF(C141="","",IF(PRODUCT(フラグ管理用!H141:J141)=0,"error",""))</f>
        <v/>
      </c>
      <c r="AS141" s="335" t="str">
        <f t="shared" si="26"/>
        <v/>
      </c>
      <c r="AT141" s="335" t="str">
        <f>IF(C141="","",IF(AND(フラグ管理用!G141=1,フラグ管理用!K141=1),"",IF(AND(フラグ管理用!G141=2,フラグ管理用!K141&gt;1),"","error")))</f>
        <v/>
      </c>
      <c r="AU141" s="335" t="str">
        <f>IF(C141="","",IF(AND(フラグ管理用!K141=10,ISBLANK(L141)=FALSE),"",IF(AND(フラグ管理用!K141&lt;10,ISBLANK(L141)=TRUE),"","error")))</f>
        <v/>
      </c>
      <c r="AV141" s="331" t="str">
        <f t="shared" si="27"/>
        <v/>
      </c>
      <c r="AW141" s="331" t="str">
        <f t="shared" si="28"/>
        <v/>
      </c>
      <c r="AX141" s="331" t="str">
        <f>IF(C141="","",IF(AND(フラグ管理用!D141=2,フラグ管理用!G141=1),IF(Q141&lt;&gt;0,"error",""),""))</f>
        <v/>
      </c>
      <c r="AY141" s="331" t="str">
        <f>IF(C141="","",IF(フラグ管理用!G141=2,IF(OR(O141&lt;&gt;0,P141&lt;&gt;0,R141&lt;&gt;0),"error",""),""))</f>
        <v/>
      </c>
      <c r="AZ141" s="331" t="str">
        <f t="shared" si="29"/>
        <v/>
      </c>
      <c r="BA141" s="331" t="str">
        <f t="shared" si="30"/>
        <v/>
      </c>
      <c r="BB141" s="331" t="str">
        <f t="shared" si="31"/>
        <v/>
      </c>
      <c r="BC141" s="331" t="str">
        <f>IF(C141="","",IF(フラグ管理用!Y141=2,IF(AND(フラグ管理用!C141=2,フラグ管理用!V141=1),"","error"),""))</f>
        <v/>
      </c>
      <c r="BD141" s="331" t="str">
        <f t="shared" si="32"/>
        <v/>
      </c>
      <c r="BE141" s="331" t="str">
        <f>IF(C141="","",IF(フラグ管理用!Z141=30,"error",IF(AND(フラグ管理用!AI141="事業始期_通常",フラグ管理用!Z141&lt;18),"error",IF(AND(フラグ管理用!AI141="事業始期_補助",フラグ管理用!Z141&lt;15),"error",""))))</f>
        <v/>
      </c>
      <c r="BF141" s="331" t="str">
        <f t="shared" si="33"/>
        <v/>
      </c>
      <c r="BG141" s="331" t="str">
        <f>IF(C141="","",IF(AND(フラグ管理用!AJ141="事業終期_通常",OR(フラグ管理用!AA141&lt;18,フラグ管理用!AA141&gt;29)),"error",IF(AND(フラグ管理用!AJ141="事業終期_R3基金・R4",フラグ管理用!AA141&lt;18),"error","")))</f>
        <v/>
      </c>
      <c r="BH141" s="331" t="str">
        <f>IF(C141="","",IF(VLOOKUP(Z141,―!$X$2:$Y$31,2,FALSE)&lt;=VLOOKUP(AA141,―!$X$2:$Y$31,2,FALSE),"","error"))</f>
        <v/>
      </c>
      <c r="BI141" s="331" t="str">
        <f t="shared" si="34"/>
        <v/>
      </c>
      <c r="BJ141" s="331" t="str">
        <f t="shared" si="35"/>
        <v/>
      </c>
      <c r="BK141" s="331" t="str">
        <f t="shared" si="36"/>
        <v/>
      </c>
      <c r="BL141" s="331" t="str">
        <f>IF(C141="","",IF(AND(フラグ管理用!AK141="予算区分_地単_通常",フラグ管理用!AF141&gt;4),"error",IF(AND(フラグ管理用!AK141="予算区分_地単_協力金等",フラグ管理用!AF141&gt;9),"error",IF(AND(フラグ管理用!AK141="予算区分_補助",フラグ管理用!AF141&lt;9),"error",""))))</f>
        <v/>
      </c>
      <c r="BM141" s="346" t="str">
        <f>フラグ管理用!AO141</f>
        <v/>
      </c>
    </row>
    <row r="142" spans="1:65">
      <c r="A142" s="21">
        <v>121</v>
      </c>
      <c r="B142" s="35"/>
      <c r="C142" s="44"/>
      <c r="D142" s="44"/>
      <c r="E142" s="55"/>
      <c r="F142" s="67" t="str">
        <f>IF(C142="補",VLOOKUP(E142,'事業名一覧 '!$A$3:$C$55,3,FALSE),"")</f>
        <v/>
      </c>
      <c r="G142" s="81"/>
      <c r="H142" s="81"/>
      <c r="I142" s="81"/>
      <c r="J142" s="81"/>
      <c r="K142" s="81"/>
      <c r="L142" s="55"/>
      <c r="M142" s="132" t="str">
        <f t="shared" si="19"/>
        <v/>
      </c>
      <c r="N142" s="132" t="str">
        <f t="shared" si="20"/>
        <v/>
      </c>
      <c r="O142" s="148"/>
      <c r="P142" s="148"/>
      <c r="Q142" s="148"/>
      <c r="R142" s="148"/>
      <c r="S142" s="148"/>
      <c r="T142" s="148"/>
      <c r="U142" s="55"/>
      <c r="V142" s="81"/>
      <c r="W142" s="81"/>
      <c r="X142" s="81"/>
      <c r="Y142" s="44"/>
      <c r="Z142" s="44"/>
      <c r="AA142" s="44"/>
      <c r="AB142" s="214"/>
      <c r="AC142" s="214"/>
      <c r="AD142" s="55"/>
      <c r="AE142" s="55"/>
      <c r="AF142" s="233"/>
      <c r="AG142" s="251"/>
      <c r="AH142" s="272"/>
      <c r="AI142" s="284"/>
      <c r="AJ142" s="296" t="str">
        <f t="shared" si="21"/>
        <v/>
      </c>
      <c r="AK142" s="304" t="str">
        <f>IF(C142="","",IF(AND(フラグ管理用!B142=2,O142&gt;0),"error",IF(AND(フラグ管理用!B142=1,SUM(P142:R142)&gt;0),"error","")))</f>
        <v/>
      </c>
      <c r="AL142" s="312" t="str">
        <f t="shared" si="22"/>
        <v/>
      </c>
      <c r="AM142" s="320" t="str">
        <f t="shared" si="23"/>
        <v/>
      </c>
      <c r="AN142" s="331" t="str">
        <f>IF(C142="","",IF(フラグ管理用!AP142=1,"",IF(AND(フラグ管理用!C142=1,フラグ管理用!G142=1),"",IF(AND(フラグ管理用!C142=2,フラグ管理用!D142=1,フラグ管理用!G142=1),"",IF(AND(フラグ管理用!C142=2,フラグ管理用!D142=2),"","error")))))</f>
        <v/>
      </c>
      <c r="AO142" s="335" t="str">
        <f t="shared" si="24"/>
        <v/>
      </c>
      <c r="AP142" s="335" t="str">
        <f t="shared" si="25"/>
        <v/>
      </c>
      <c r="AQ142" s="335" t="str">
        <f>IF(C142="","",IF(AND(フラグ管理用!B142=1,フラグ管理用!I142&gt;0),"",IF(AND(フラグ管理用!B142=2,フラグ管理用!I142&gt;14),"","error")))</f>
        <v/>
      </c>
      <c r="AR142" s="335" t="str">
        <f>IF(C142="","",IF(PRODUCT(フラグ管理用!H142:J142)=0,"error",""))</f>
        <v/>
      </c>
      <c r="AS142" s="335" t="str">
        <f t="shared" si="26"/>
        <v/>
      </c>
      <c r="AT142" s="335" t="str">
        <f>IF(C142="","",IF(AND(フラグ管理用!G142=1,フラグ管理用!K142=1),"",IF(AND(フラグ管理用!G142=2,フラグ管理用!K142&gt;1),"","error")))</f>
        <v/>
      </c>
      <c r="AU142" s="335" t="str">
        <f>IF(C142="","",IF(AND(フラグ管理用!K142=10,ISBLANK(L142)=FALSE),"",IF(AND(フラグ管理用!K142&lt;10,ISBLANK(L142)=TRUE),"","error")))</f>
        <v/>
      </c>
      <c r="AV142" s="331" t="str">
        <f t="shared" si="27"/>
        <v/>
      </c>
      <c r="AW142" s="331" t="str">
        <f t="shared" si="28"/>
        <v/>
      </c>
      <c r="AX142" s="331" t="str">
        <f>IF(C142="","",IF(AND(フラグ管理用!D142=2,フラグ管理用!G142=1),IF(Q142&lt;&gt;0,"error",""),""))</f>
        <v/>
      </c>
      <c r="AY142" s="331" t="str">
        <f>IF(C142="","",IF(フラグ管理用!G142=2,IF(OR(O142&lt;&gt;0,P142&lt;&gt;0,R142&lt;&gt;0),"error",""),""))</f>
        <v/>
      </c>
      <c r="AZ142" s="331" t="str">
        <f t="shared" si="29"/>
        <v/>
      </c>
      <c r="BA142" s="331" t="str">
        <f t="shared" si="30"/>
        <v/>
      </c>
      <c r="BB142" s="331" t="str">
        <f t="shared" si="31"/>
        <v/>
      </c>
      <c r="BC142" s="331" t="str">
        <f>IF(C142="","",IF(フラグ管理用!Y142=2,IF(AND(フラグ管理用!C142=2,フラグ管理用!V142=1),"","error"),""))</f>
        <v/>
      </c>
      <c r="BD142" s="331" t="str">
        <f t="shared" si="32"/>
        <v/>
      </c>
      <c r="BE142" s="331" t="str">
        <f>IF(C142="","",IF(フラグ管理用!Z142=30,"error",IF(AND(フラグ管理用!AI142="事業始期_通常",フラグ管理用!Z142&lt;18),"error",IF(AND(フラグ管理用!AI142="事業始期_補助",フラグ管理用!Z142&lt;15),"error",""))))</f>
        <v/>
      </c>
      <c r="BF142" s="331" t="str">
        <f t="shared" si="33"/>
        <v/>
      </c>
      <c r="BG142" s="331" t="str">
        <f>IF(C142="","",IF(AND(フラグ管理用!AJ142="事業終期_通常",OR(フラグ管理用!AA142&lt;18,フラグ管理用!AA142&gt;29)),"error",IF(AND(フラグ管理用!AJ142="事業終期_R3基金・R4",フラグ管理用!AA142&lt;18),"error","")))</f>
        <v/>
      </c>
      <c r="BH142" s="331" t="str">
        <f>IF(C142="","",IF(VLOOKUP(Z142,―!$X$2:$Y$31,2,FALSE)&lt;=VLOOKUP(AA142,―!$X$2:$Y$31,2,FALSE),"","error"))</f>
        <v/>
      </c>
      <c r="BI142" s="331" t="str">
        <f t="shared" si="34"/>
        <v/>
      </c>
      <c r="BJ142" s="331" t="str">
        <f t="shared" si="35"/>
        <v/>
      </c>
      <c r="BK142" s="331" t="str">
        <f t="shared" si="36"/>
        <v/>
      </c>
      <c r="BL142" s="331" t="str">
        <f>IF(C142="","",IF(AND(フラグ管理用!AK142="予算区分_地単_通常",フラグ管理用!AF142&gt;4),"error",IF(AND(フラグ管理用!AK142="予算区分_地単_協力金等",フラグ管理用!AF142&gt;9),"error",IF(AND(フラグ管理用!AK142="予算区分_補助",フラグ管理用!AF142&lt;9),"error",""))))</f>
        <v/>
      </c>
      <c r="BM142" s="346" t="str">
        <f>フラグ管理用!AO142</f>
        <v/>
      </c>
    </row>
    <row r="143" spans="1:65">
      <c r="A143" s="21">
        <v>122</v>
      </c>
      <c r="B143" s="35"/>
      <c r="C143" s="44"/>
      <c r="D143" s="44"/>
      <c r="E143" s="55"/>
      <c r="F143" s="67" t="str">
        <f>IF(C143="補",VLOOKUP(E143,'事業名一覧 '!$A$3:$C$55,3,FALSE),"")</f>
        <v/>
      </c>
      <c r="G143" s="81"/>
      <c r="H143" s="81"/>
      <c r="I143" s="81"/>
      <c r="J143" s="81"/>
      <c r="K143" s="81"/>
      <c r="L143" s="55"/>
      <c r="M143" s="132" t="str">
        <f t="shared" si="19"/>
        <v/>
      </c>
      <c r="N143" s="132" t="str">
        <f t="shared" si="20"/>
        <v/>
      </c>
      <c r="O143" s="148"/>
      <c r="P143" s="148"/>
      <c r="Q143" s="148"/>
      <c r="R143" s="148"/>
      <c r="S143" s="148"/>
      <c r="T143" s="148"/>
      <c r="U143" s="55"/>
      <c r="V143" s="81"/>
      <c r="W143" s="81"/>
      <c r="X143" s="81"/>
      <c r="Y143" s="44"/>
      <c r="Z143" s="44"/>
      <c r="AA143" s="44"/>
      <c r="AB143" s="214"/>
      <c r="AC143" s="214"/>
      <c r="AD143" s="55"/>
      <c r="AE143" s="55"/>
      <c r="AF143" s="233"/>
      <c r="AG143" s="251"/>
      <c r="AH143" s="272"/>
      <c r="AI143" s="284"/>
      <c r="AJ143" s="296" t="str">
        <f t="shared" si="21"/>
        <v/>
      </c>
      <c r="AK143" s="304" t="str">
        <f>IF(C143="","",IF(AND(フラグ管理用!B143=2,O143&gt;0),"error",IF(AND(フラグ管理用!B143=1,SUM(P143:R143)&gt;0),"error","")))</f>
        <v/>
      </c>
      <c r="AL143" s="312" t="str">
        <f t="shared" si="22"/>
        <v/>
      </c>
      <c r="AM143" s="320" t="str">
        <f t="shared" si="23"/>
        <v/>
      </c>
      <c r="AN143" s="331" t="str">
        <f>IF(C143="","",IF(フラグ管理用!AP143=1,"",IF(AND(フラグ管理用!C143=1,フラグ管理用!G143=1),"",IF(AND(フラグ管理用!C143=2,フラグ管理用!D143=1,フラグ管理用!G143=1),"",IF(AND(フラグ管理用!C143=2,フラグ管理用!D143=2),"","error")))))</f>
        <v/>
      </c>
      <c r="AO143" s="335" t="str">
        <f t="shared" si="24"/>
        <v/>
      </c>
      <c r="AP143" s="335" t="str">
        <f t="shared" si="25"/>
        <v/>
      </c>
      <c r="AQ143" s="335" t="str">
        <f>IF(C143="","",IF(AND(フラグ管理用!B143=1,フラグ管理用!I143&gt;0),"",IF(AND(フラグ管理用!B143=2,フラグ管理用!I143&gt;14),"","error")))</f>
        <v/>
      </c>
      <c r="AR143" s="335" t="str">
        <f>IF(C143="","",IF(PRODUCT(フラグ管理用!H143:J143)=0,"error",""))</f>
        <v/>
      </c>
      <c r="AS143" s="335" t="str">
        <f t="shared" si="26"/>
        <v/>
      </c>
      <c r="AT143" s="335" t="str">
        <f>IF(C143="","",IF(AND(フラグ管理用!G143=1,フラグ管理用!K143=1),"",IF(AND(フラグ管理用!G143=2,フラグ管理用!K143&gt;1),"","error")))</f>
        <v/>
      </c>
      <c r="AU143" s="335" t="str">
        <f>IF(C143="","",IF(AND(フラグ管理用!K143=10,ISBLANK(L143)=FALSE),"",IF(AND(フラグ管理用!K143&lt;10,ISBLANK(L143)=TRUE),"","error")))</f>
        <v/>
      </c>
      <c r="AV143" s="331" t="str">
        <f t="shared" si="27"/>
        <v/>
      </c>
      <c r="AW143" s="331" t="str">
        <f t="shared" si="28"/>
        <v/>
      </c>
      <c r="AX143" s="331" t="str">
        <f>IF(C143="","",IF(AND(フラグ管理用!D143=2,フラグ管理用!G143=1),IF(Q143&lt;&gt;0,"error",""),""))</f>
        <v/>
      </c>
      <c r="AY143" s="331" t="str">
        <f>IF(C143="","",IF(フラグ管理用!G143=2,IF(OR(O143&lt;&gt;0,P143&lt;&gt;0,R143&lt;&gt;0),"error",""),""))</f>
        <v/>
      </c>
      <c r="AZ143" s="331" t="str">
        <f t="shared" si="29"/>
        <v/>
      </c>
      <c r="BA143" s="331" t="str">
        <f t="shared" si="30"/>
        <v/>
      </c>
      <c r="BB143" s="331" t="str">
        <f t="shared" si="31"/>
        <v/>
      </c>
      <c r="BC143" s="331" t="str">
        <f>IF(C143="","",IF(フラグ管理用!Y143=2,IF(AND(フラグ管理用!C143=2,フラグ管理用!V143=1),"","error"),""))</f>
        <v/>
      </c>
      <c r="BD143" s="331" t="str">
        <f t="shared" si="32"/>
        <v/>
      </c>
      <c r="BE143" s="331" t="str">
        <f>IF(C143="","",IF(フラグ管理用!Z143=30,"error",IF(AND(フラグ管理用!AI143="事業始期_通常",フラグ管理用!Z143&lt;18),"error",IF(AND(フラグ管理用!AI143="事業始期_補助",フラグ管理用!Z143&lt;15),"error",""))))</f>
        <v/>
      </c>
      <c r="BF143" s="331" t="str">
        <f t="shared" si="33"/>
        <v/>
      </c>
      <c r="BG143" s="331" t="str">
        <f>IF(C143="","",IF(AND(フラグ管理用!AJ143="事業終期_通常",OR(フラグ管理用!AA143&lt;18,フラグ管理用!AA143&gt;29)),"error",IF(AND(フラグ管理用!AJ143="事業終期_R3基金・R4",フラグ管理用!AA143&lt;18),"error","")))</f>
        <v/>
      </c>
      <c r="BH143" s="331" t="str">
        <f>IF(C143="","",IF(VLOOKUP(Z143,―!$X$2:$Y$31,2,FALSE)&lt;=VLOOKUP(AA143,―!$X$2:$Y$31,2,FALSE),"","error"))</f>
        <v/>
      </c>
      <c r="BI143" s="331" t="str">
        <f t="shared" si="34"/>
        <v/>
      </c>
      <c r="BJ143" s="331" t="str">
        <f t="shared" si="35"/>
        <v/>
      </c>
      <c r="BK143" s="331" t="str">
        <f t="shared" si="36"/>
        <v/>
      </c>
      <c r="BL143" s="331" t="str">
        <f>IF(C143="","",IF(AND(フラグ管理用!AK143="予算区分_地単_通常",フラグ管理用!AF143&gt;4),"error",IF(AND(フラグ管理用!AK143="予算区分_地単_協力金等",フラグ管理用!AF143&gt;9),"error",IF(AND(フラグ管理用!AK143="予算区分_補助",フラグ管理用!AF143&lt;9),"error",""))))</f>
        <v/>
      </c>
      <c r="BM143" s="346" t="str">
        <f>フラグ管理用!AO143</f>
        <v/>
      </c>
    </row>
    <row r="144" spans="1:65">
      <c r="A144" s="21">
        <v>123</v>
      </c>
      <c r="B144" s="35"/>
      <c r="C144" s="44"/>
      <c r="D144" s="44"/>
      <c r="E144" s="55"/>
      <c r="F144" s="67" t="str">
        <f>IF(C144="補",VLOOKUP(E144,'事業名一覧 '!$A$3:$C$55,3,FALSE),"")</f>
        <v/>
      </c>
      <c r="G144" s="81"/>
      <c r="H144" s="81"/>
      <c r="I144" s="81"/>
      <c r="J144" s="81"/>
      <c r="K144" s="81"/>
      <c r="L144" s="55"/>
      <c r="M144" s="132" t="str">
        <f t="shared" si="19"/>
        <v/>
      </c>
      <c r="N144" s="132" t="str">
        <f t="shared" si="20"/>
        <v/>
      </c>
      <c r="O144" s="148"/>
      <c r="P144" s="148"/>
      <c r="Q144" s="148"/>
      <c r="R144" s="148"/>
      <c r="S144" s="148"/>
      <c r="T144" s="148"/>
      <c r="U144" s="55"/>
      <c r="V144" s="81"/>
      <c r="W144" s="81"/>
      <c r="X144" s="81"/>
      <c r="Y144" s="44"/>
      <c r="Z144" s="44"/>
      <c r="AA144" s="44"/>
      <c r="AB144" s="214"/>
      <c r="AC144" s="214"/>
      <c r="AD144" s="55"/>
      <c r="AE144" s="55"/>
      <c r="AF144" s="233"/>
      <c r="AG144" s="251"/>
      <c r="AH144" s="272"/>
      <c r="AI144" s="284"/>
      <c r="AJ144" s="296" t="str">
        <f t="shared" si="21"/>
        <v/>
      </c>
      <c r="AK144" s="304" t="str">
        <f>IF(C144="","",IF(AND(フラグ管理用!B144=2,O144&gt;0),"error",IF(AND(フラグ管理用!B144=1,SUM(P144:R144)&gt;0),"error","")))</f>
        <v/>
      </c>
      <c r="AL144" s="312" t="str">
        <f t="shared" si="22"/>
        <v/>
      </c>
      <c r="AM144" s="320" t="str">
        <f t="shared" si="23"/>
        <v/>
      </c>
      <c r="AN144" s="331" t="str">
        <f>IF(C144="","",IF(フラグ管理用!AP144=1,"",IF(AND(フラグ管理用!C144=1,フラグ管理用!G144=1),"",IF(AND(フラグ管理用!C144=2,フラグ管理用!D144=1,フラグ管理用!G144=1),"",IF(AND(フラグ管理用!C144=2,フラグ管理用!D144=2),"","error")))))</f>
        <v/>
      </c>
      <c r="AO144" s="335" t="str">
        <f t="shared" si="24"/>
        <v/>
      </c>
      <c r="AP144" s="335" t="str">
        <f t="shared" si="25"/>
        <v/>
      </c>
      <c r="AQ144" s="335" t="str">
        <f>IF(C144="","",IF(AND(フラグ管理用!B144=1,フラグ管理用!I144&gt;0),"",IF(AND(フラグ管理用!B144=2,フラグ管理用!I144&gt;14),"","error")))</f>
        <v/>
      </c>
      <c r="AR144" s="335" t="str">
        <f>IF(C144="","",IF(PRODUCT(フラグ管理用!H144:J144)=0,"error",""))</f>
        <v/>
      </c>
      <c r="AS144" s="335" t="str">
        <f t="shared" si="26"/>
        <v/>
      </c>
      <c r="AT144" s="335" t="str">
        <f>IF(C144="","",IF(AND(フラグ管理用!G144=1,フラグ管理用!K144=1),"",IF(AND(フラグ管理用!G144=2,フラグ管理用!K144&gt;1),"","error")))</f>
        <v/>
      </c>
      <c r="AU144" s="335" t="str">
        <f>IF(C144="","",IF(AND(フラグ管理用!K144=10,ISBLANK(L144)=FALSE),"",IF(AND(フラグ管理用!K144&lt;10,ISBLANK(L144)=TRUE),"","error")))</f>
        <v/>
      </c>
      <c r="AV144" s="331" t="str">
        <f t="shared" si="27"/>
        <v/>
      </c>
      <c r="AW144" s="331" t="str">
        <f t="shared" si="28"/>
        <v/>
      </c>
      <c r="AX144" s="331" t="str">
        <f>IF(C144="","",IF(AND(フラグ管理用!D144=2,フラグ管理用!G144=1),IF(Q144&lt;&gt;0,"error",""),""))</f>
        <v/>
      </c>
      <c r="AY144" s="331" t="str">
        <f>IF(C144="","",IF(フラグ管理用!G144=2,IF(OR(O144&lt;&gt;0,P144&lt;&gt;0,R144&lt;&gt;0),"error",""),""))</f>
        <v/>
      </c>
      <c r="AZ144" s="331" t="str">
        <f t="shared" si="29"/>
        <v/>
      </c>
      <c r="BA144" s="331" t="str">
        <f t="shared" si="30"/>
        <v/>
      </c>
      <c r="BB144" s="331" t="str">
        <f t="shared" si="31"/>
        <v/>
      </c>
      <c r="BC144" s="331" t="str">
        <f>IF(C144="","",IF(フラグ管理用!Y144=2,IF(AND(フラグ管理用!C144=2,フラグ管理用!V144=1),"","error"),""))</f>
        <v/>
      </c>
      <c r="BD144" s="331" t="str">
        <f t="shared" si="32"/>
        <v/>
      </c>
      <c r="BE144" s="331" t="str">
        <f>IF(C144="","",IF(フラグ管理用!Z144=30,"error",IF(AND(フラグ管理用!AI144="事業始期_通常",フラグ管理用!Z144&lt;18),"error",IF(AND(フラグ管理用!AI144="事業始期_補助",フラグ管理用!Z144&lt;15),"error",""))))</f>
        <v/>
      </c>
      <c r="BF144" s="331" t="str">
        <f t="shared" si="33"/>
        <v/>
      </c>
      <c r="BG144" s="331" t="str">
        <f>IF(C144="","",IF(AND(フラグ管理用!AJ144="事業終期_通常",OR(フラグ管理用!AA144&lt;18,フラグ管理用!AA144&gt;29)),"error",IF(AND(フラグ管理用!AJ144="事業終期_R3基金・R4",フラグ管理用!AA144&lt;18),"error","")))</f>
        <v/>
      </c>
      <c r="BH144" s="331" t="str">
        <f>IF(C144="","",IF(VLOOKUP(Z144,―!$X$2:$Y$31,2,FALSE)&lt;=VLOOKUP(AA144,―!$X$2:$Y$31,2,FALSE),"","error"))</f>
        <v/>
      </c>
      <c r="BI144" s="331" t="str">
        <f t="shared" si="34"/>
        <v/>
      </c>
      <c r="BJ144" s="331" t="str">
        <f t="shared" si="35"/>
        <v/>
      </c>
      <c r="BK144" s="331" t="str">
        <f t="shared" si="36"/>
        <v/>
      </c>
      <c r="BL144" s="331" t="str">
        <f>IF(C144="","",IF(AND(フラグ管理用!AK144="予算区分_地単_通常",フラグ管理用!AF144&gt;4),"error",IF(AND(フラグ管理用!AK144="予算区分_地単_協力金等",フラグ管理用!AF144&gt;9),"error",IF(AND(フラグ管理用!AK144="予算区分_補助",フラグ管理用!AF144&lt;9),"error",""))))</f>
        <v/>
      </c>
      <c r="BM144" s="346" t="str">
        <f>フラグ管理用!AO144</f>
        <v/>
      </c>
    </row>
    <row r="145" spans="1:65">
      <c r="A145" s="21">
        <v>124</v>
      </c>
      <c r="B145" s="35"/>
      <c r="C145" s="44"/>
      <c r="D145" s="44"/>
      <c r="E145" s="55"/>
      <c r="F145" s="67" t="str">
        <f>IF(C145="補",VLOOKUP(E145,'事業名一覧 '!$A$3:$C$55,3,FALSE),"")</f>
        <v/>
      </c>
      <c r="G145" s="81"/>
      <c r="H145" s="81"/>
      <c r="I145" s="81"/>
      <c r="J145" s="81"/>
      <c r="K145" s="81"/>
      <c r="L145" s="55"/>
      <c r="M145" s="132" t="str">
        <f t="shared" si="19"/>
        <v/>
      </c>
      <c r="N145" s="132" t="str">
        <f t="shared" si="20"/>
        <v/>
      </c>
      <c r="O145" s="148"/>
      <c r="P145" s="148"/>
      <c r="Q145" s="148"/>
      <c r="R145" s="148"/>
      <c r="S145" s="148"/>
      <c r="T145" s="148"/>
      <c r="U145" s="55"/>
      <c r="V145" s="81"/>
      <c r="W145" s="81"/>
      <c r="X145" s="81"/>
      <c r="Y145" s="44"/>
      <c r="Z145" s="44"/>
      <c r="AA145" s="44"/>
      <c r="AB145" s="214"/>
      <c r="AC145" s="214"/>
      <c r="AD145" s="55"/>
      <c r="AE145" s="55"/>
      <c r="AF145" s="233"/>
      <c r="AG145" s="251"/>
      <c r="AH145" s="272"/>
      <c r="AI145" s="284"/>
      <c r="AJ145" s="296" t="str">
        <f t="shared" si="21"/>
        <v/>
      </c>
      <c r="AK145" s="304" t="str">
        <f>IF(C145="","",IF(AND(フラグ管理用!B145=2,O145&gt;0),"error",IF(AND(フラグ管理用!B145=1,SUM(P145:R145)&gt;0),"error","")))</f>
        <v/>
      </c>
      <c r="AL145" s="312" t="str">
        <f t="shared" si="22"/>
        <v/>
      </c>
      <c r="AM145" s="320" t="str">
        <f t="shared" si="23"/>
        <v/>
      </c>
      <c r="AN145" s="331" t="str">
        <f>IF(C145="","",IF(フラグ管理用!AP145=1,"",IF(AND(フラグ管理用!C145=1,フラグ管理用!G145=1),"",IF(AND(フラグ管理用!C145=2,フラグ管理用!D145=1,フラグ管理用!G145=1),"",IF(AND(フラグ管理用!C145=2,フラグ管理用!D145=2),"","error")))))</f>
        <v/>
      </c>
      <c r="AO145" s="335" t="str">
        <f t="shared" si="24"/>
        <v/>
      </c>
      <c r="AP145" s="335" t="str">
        <f t="shared" si="25"/>
        <v/>
      </c>
      <c r="AQ145" s="335" t="str">
        <f>IF(C145="","",IF(AND(フラグ管理用!B145=1,フラグ管理用!I145&gt;0),"",IF(AND(フラグ管理用!B145=2,フラグ管理用!I145&gt;14),"","error")))</f>
        <v/>
      </c>
      <c r="AR145" s="335" t="str">
        <f>IF(C145="","",IF(PRODUCT(フラグ管理用!H145:J145)=0,"error",""))</f>
        <v/>
      </c>
      <c r="AS145" s="335" t="str">
        <f t="shared" si="26"/>
        <v/>
      </c>
      <c r="AT145" s="335" t="str">
        <f>IF(C145="","",IF(AND(フラグ管理用!G145=1,フラグ管理用!K145=1),"",IF(AND(フラグ管理用!G145=2,フラグ管理用!K145&gt;1),"","error")))</f>
        <v/>
      </c>
      <c r="AU145" s="335" t="str">
        <f>IF(C145="","",IF(AND(フラグ管理用!K145=10,ISBLANK(L145)=FALSE),"",IF(AND(フラグ管理用!K145&lt;10,ISBLANK(L145)=TRUE),"","error")))</f>
        <v/>
      </c>
      <c r="AV145" s="331" t="str">
        <f t="shared" si="27"/>
        <v/>
      </c>
      <c r="AW145" s="331" t="str">
        <f t="shared" si="28"/>
        <v/>
      </c>
      <c r="AX145" s="331" t="str">
        <f>IF(C145="","",IF(AND(フラグ管理用!D145=2,フラグ管理用!G145=1),IF(Q145&lt;&gt;0,"error",""),""))</f>
        <v/>
      </c>
      <c r="AY145" s="331" t="str">
        <f>IF(C145="","",IF(フラグ管理用!G145=2,IF(OR(O145&lt;&gt;0,P145&lt;&gt;0,R145&lt;&gt;0),"error",""),""))</f>
        <v/>
      </c>
      <c r="AZ145" s="331" t="str">
        <f t="shared" si="29"/>
        <v/>
      </c>
      <c r="BA145" s="331" t="str">
        <f t="shared" si="30"/>
        <v/>
      </c>
      <c r="BB145" s="331" t="str">
        <f t="shared" si="31"/>
        <v/>
      </c>
      <c r="BC145" s="331" t="str">
        <f>IF(C145="","",IF(フラグ管理用!Y145=2,IF(AND(フラグ管理用!C145=2,フラグ管理用!V145=1),"","error"),""))</f>
        <v/>
      </c>
      <c r="BD145" s="331" t="str">
        <f t="shared" si="32"/>
        <v/>
      </c>
      <c r="BE145" s="331" t="str">
        <f>IF(C145="","",IF(フラグ管理用!Z145=30,"error",IF(AND(フラグ管理用!AI145="事業始期_通常",フラグ管理用!Z145&lt;18),"error",IF(AND(フラグ管理用!AI145="事業始期_補助",フラグ管理用!Z145&lt;15),"error",""))))</f>
        <v/>
      </c>
      <c r="BF145" s="331" t="str">
        <f t="shared" si="33"/>
        <v/>
      </c>
      <c r="BG145" s="331" t="str">
        <f>IF(C145="","",IF(AND(フラグ管理用!AJ145="事業終期_通常",OR(フラグ管理用!AA145&lt;18,フラグ管理用!AA145&gt;29)),"error",IF(AND(フラグ管理用!AJ145="事業終期_R3基金・R4",フラグ管理用!AA145&lt;18),"error","")))</f>
        <v/>
      </c>
      <c r="BH145" s="331" t="str">
        <f>IF(C145="","",IF(VLOOKUP(Z145,―!$X$2:$Y$31,2,FALSE)&lt;=VLOOKUP(AA145,―!$X$2:$Y$31,2,FALSE),"","error"))</f>
        <v/>
      </c>
      <c r="BI145" s="331" t="str">
        <f t="shared" si="34"/>
        <v/>
      </c>
      <c r="BJ145" s="331" t="str">
        <f t="shared" si="35"/>
        <v/>
      </c>
      <c r="BK145" s="331" t="str">
        <f t="shared" si="36"/>
        <v/>
      </c>
      <c r="BL145" s="331" t="str">
        <f>IF(C145="","",IF(AND(フラグ管理用!AK145="予算区分_地単_通常",フラグ管理用!AF145&gt;4),"error",IF(AND(フラグ管理用!AK145="予算区分_地単_協力金等",フラグ管理用!AF145&gt;9),"error",IF(AND(フラグ管理用!AK145="予算区分_補助",フラグ管理用!AF145&lt;9),"error",""))))</f>
        <v/>
      </c>
      <c r="BM145" s="346" t="str">
        <f>フラグ管理用!AO145</f>
        <v/>
      </c>
    </row>
    <row r="146" spans="1:65">
      <c r="A146" s="21">
        <v>125</v>
      </c>
      <c r="B146" s="35"/>
      <c r="C146" s="44"/>
      <c r="D146" s="44"/>
      <c r="E146" s="55"/>
      <c r="F146" s="67" t="str">
        <f>IF(C146="補",VLOOKUP(E146,'事業名一覧 '!$A$3:$C$55,3,FALSE),"")</f>
        <v/>
      </c>
      <c r="G146" s="81"/>
      <c r="H146" s="81"/>
      <c r="I146" s="81"/>
      <c r="J146" s="81"/>
      <c r="K146" s="81"/>
      <c r="L146" s="55"/>
      <c r="M146" s="132" t="str">
        <f t="shared" si="19"/>
        <v/>
      </c>
      <c r="N146" s="132" t="str">
        <f t="shared" si="20"/>
        <v/>
      </c>
      <c r="O146" s="148"/>
      <c r="P146" s="148"/>
      <c r="Q146" s="148"/>
      <c r="R146" s="148"/>
      <c r="S146" s="148"/>
      <c r="T146" s="148"/>
      <c r="U146" s="55"/>
      <c r="V146" s="81"/>
      <c r="W146" s="81"/>
      <c r="X146" s="81"/>
      <c r="Y146" s="44"/>
      <c r="Z146" s="44"/>
      <c r="AA146" s="44"/>
      <c r="AB146" s="214"/>
      <c r="AC146" s="214"/>
      <c r="AD146" s="55"/>
      <c r="AE146" s="55"/>
      <c r="AF146" s="233"/>
      <c r="AG146" s="251"/>
      <c r="AH146" s="272"/>
      <c r="AI146" s="284"/>
      <c r="AJ146" s="296" t="str">
        <f t="shared" si="21"/>
        <v/>
      </c>
      <c r="AK146" s="304" t="str">
        <f>IF(C146="","",IF(AND(フラグ管理用!B146=2,O146&gt;0),"error",IF(AND(フラグ管理用!B146=1,SUM(P146:R146)&gt;0),"error","")))</f>
        <v/>
      </c>
      <c r="AL146" s="312" t="str">
        <f t="shared" si="22"/>
        <v/>
      </c>
      <c r="AM146" s="320" t="str">
        <f t="shared" si="23"/>
        <v/>
      </c>
      <c r="AN146" s="331" t="str">
        <f>IF(C146="","",IF(フラグ管理用!AP146=1,"",IF(AND(フラグ管理用!C146=1,フラグ管理用!G146=1),"",IF(AND(フラグ管理用!C146=2,フラグ管理用!D146=1,フラグ管理用!G146=1),"",IF(AND(フラグ管理用!C146=2,フラグ管理用!D146=2),"","error")))))</f>
        <v/>
      </c>
      <c r="AO146" s="335" t="str">
        <f t="shared" si="24"/>
        <v/>
      </c>
      <c r="AP146" s="335" t="str">
        <f t="shared" si="25"/>
        <v/>
      </c>
      <c r="AQ146" s="335" t="str">
        <f>IF(C146="","",IF(AND(フラグ管理用!B146=1,フラグ管理用!I146&gt;0),"",IF(AND(フラグ管理用!B146=2,フラグ管理用!I146&gt;14),"","error")))</f>
        <v/>
      </c>
      <c r="AR146" s="335" t="str">
        <f>IF(C146="","",IF(PRODUCT(フラグ管理用!H146:J146)=0,"error",""))</f>
        <v/>
      </c>
      <c r="AS146" s="335" t="str">
        <f t="shared" si="26"/>
        <v/>
      </c>
      <c r="AT146" s="335" t="str">
        <f>IF(C146="","",IF(AND(フラグ管理用!G146=1,フラグ管理用!K146=1),"",IF(AND(フラグ管理用!G146=2,フラグ管理用!K146&gt;1),"","error")))</f>
        <v/>
      </c>
      <c r="AU146" s="335" t="str">
        <f>IF(C146="","",IF(AND(フラグ管理用!K146=10,ISBLANK(L146)=FALSE),"",IF(AND(フラグ管理用!K146&lt;10,ISBLANK(L146)=TRUE),"","error")))</f>
        <v/>
      </c>
      <c r="AV146" s="331" t="str">
        <f t="shared" si="27"/>
        <v/>
      </c>
      <c r="AW146" s="331" t="str">
        <f t="shared" si="28"/>
        <v/>
      </c>
      <c r="AX146" s="331" t="str">
        <f>IF(C146="","",IF(AND(フラグ管理用!D146=2,フラグ管理用!G146=1),IF(Q146&lt;&gt;0,"error",""),""))</f>
        <v/>
      </c>
      <c r="AY146" s="331" t="str">
        <f>IF(C146="","",IF(フラグ管理用!G146=2,IF(OR(O146&lt;&gt;0,P146&lt;&gt;0,R146&lt;&gt;0),"error",""),""))</f>
        <v/>
      </c>
      <c r="AZ146" s="331" t="str">
        <f t="shared" si="29"/>
        <v/>
      </c>
      <c r="BA146" s="331" t="str">
        <f t="shared" si="30"/>
        <v/>
      </c>
      <c r="BB146" s="331" t="str">
        <f t="shared" si="31"/>
        <v/>
      </c>
      <c r="BC146" s="331" t="str">
        <f>IF(C146="","",IF(フラグ管理用!Y146=2,IF(AND(フラグ管理用!C146=2,フラグ管理用!V146=1),"","error"),""))</f>
        <v/>
      </c>
      <c r="BD146" s="331" t="str">
        <f t="shared" si="32"/>
        <v/>
      </c>
      <c r="BE146" s="331" t="str">
        <f>IF(C146="","",IF(フラグ管理用!Z146=30,"error",IF(AND(フラグ管理用!AI146="事業始期_通常",フラグ管理用!Z146&lt;18),"error",IF(AND(フラグ管理用!AI146="事業始期_補助",フラグ管理用!Z146&lt;15),"error",""))))</f>
        <v/>
      </c>
      <c r="BF146" s="331" t="str">
        <f t="shared" si="33"/>
        <v/>
      </c>
      <c r="BG146" s="331" t="str">
        <f>IF(C146="","",IF(AND(フラグ管理用!AJ146="事業終期_通常",OR(フラグ管理用!AA146&lt;18,フラグ管理用!AA146&gt;29)),"error",IF(AND(フラグ管理用!AJ146="事業終期_R3基金・R4",フラグ管理用!AA146&lt;18),"error","")))</f>
        <v/>
      </c>
      <c r="BH146" s="331" t="str">
        <f>IF(C146="","",IF(VLOOKUP(Z146,―!$X$2:$Y$31,2,FALSE)&lt;=VLOOKUP(AA146,―!$X$2:$Y$31,2,FALSE),"","error"))</f>
        <v/>
      </c>
      <c r="BI146" s="331" t="str">
        <f t="shared" si="34"/>
        <v/>
      </c>
      <c r="BJ146" s="331" t="str">
        <f t="shared" si="35"/>
        <v/>
      </c>
      <c r="BK146" s="331" t="str">
        <f t="shared" si="36"/>
        <v/>
      </c>
      <c r="BL146" s="331" t="str">
        <f>IF(C146="","",IF(AND(フラグ管理用!AK146="予算区分_地単_通常",フラグ管理用!AF146&gt;4),"error",IF(AND(フラグ管理用!AK146="予算区分_地単_協力金等",フラグ管理用!AF146&gt;9),"error",IF(AND(フラグ管理用!AK146="予算区分_補助",フラグ管理用!AF146&lt;9),"error",""))))</f>
        <v/>
      </c>
      <c r="BM146" s="346" t="str">
        <f>フラグ管理用!AO146</f>
        <v/>
      </c>
    </row>
    <row r="147" spans="1:65">
      <c r="A147" s="21">
        <v>126</v>
      </c>
      <c r="B147" s="35"/>
      <c r="C147" s="44"/>
      <c r="D147" s="44"/>
      <c r="E147" s="55"/>
      <c r="F147" s="67" t="str">
        <f>IF(C147="補",VLOOKUP(E147,'事業名一覧 '!$A$3:$C$55,3,FALSE),"")</f>
        <v/>
      </c>
      <c r="G147" s="81"/>
      <c r="H147" s="81"/>
      <c r="I147" s="81"/>
      <c r="J147" s="81"/>
      <c r="K147" s="81"/>
      <c r="L147" s="55"/>
      <c r="M147" s="132" t="str">
        <f t="shared" si="19"/>
        <v/>
      </c>
      <c r="N147" s="132" t="str">
        <f t="shared" si="20"/>
        <v/>
      </c>
      <c r="O147" s="148"/>
      <c r="P147" s="148"/>
      <c r="Q147" s="148"/>
      <c r="R147" s="148"/>
      <c r="S147" s="148"/>
      <c r="T147" s="148"/>
      <c r="U147" s="55"/>
      <c r="V147" s="81"/>
      <c r="W147" s="81"/>
      <c r="X147" s="81"/>
      <c r="Y147" s="44"/>
      <c r="Z147" s="44"/>
      <c r="AA147" s="44"/>
      <c r="AB147" s="214"/>
      <c r="AC147" s="214"/>
      <c r="AD147" s="55"/>
      <c r="AE147" s="55"/>
      <c r="AF147" s="233"/>
      <c r="AG147" s="251"/>
      <c r="AH147" s="272"/>
      <c r="AI147" s="284"/>
      <c r="AJ147" s="296" t="str">
        <f t="shared" si="21"/>
        <v/>
      </c>
      <c r="AK147" s="304" t="str">
        <f>IF(C147="","",IF(AND(フラグ管理用!B147=2,O147&gt;0),"error",IF(AND(フラグ管理用!B147=1,SUM(P147:R147)&gt;0),"error","")))</f>
        <v/>
      </c>
      <c r="AL147" s="312" t="str">
        <f t="shared" si="22"/>
        <v/>
      </c>
      <c r="AM147" s="320" t="str">
        <f t="shared" si="23"/>
        <v/>
      </c>
      <c r="AN147" s="331" t="str">
        <f>IF(C147="","",IF(フラグ管理用!AP147=1,"",IF(AND(フラグ管理用!C147=1,フラグ管理用!G147=1),"",IF(AND(フラグ管理用!C147=2,フラグ管理用!D147=1,フラグ管理用!G147=1),"",IF(AND(フラグ管理用!C147=2,フラグ管理用!D147=2),"","error")))))</f>
        <v/>
      </c>
      <c r="AO147" s="335" t="str">
        <f t="shared" si="24"/>
        <v/>
      </c>
      <c r="AP147" s="335" t="str">
        <f t="shared" si="25"/>
        <v/>
      </c>
      <c r="AQ147" s="335" t="str">
        <f>IF(C147="","",IF(AND(フラグ管理用!B147=1,フラグ管理用!I147&gt;0),"",IF(AND(フラグ管理用!B147=2,フラグ管理用!I147&gt;14),"","error")))</f>
        <v/>
      </c>
      <c r="AR147" s="335" t="str">
        <f>IF(C147="","",IF(PRODUCT(フラグ管理用!H147:J147)=0,"error",""))</f>
        <v/>
      </c>
      <c r="AS147" s="335" t="str">
        <f t="shared" si="26"/>
        <v/>
      </c>
      <c r="AT147" s="335" t="str">
        <f>IF(C147="","",IF(AND(フラグ管理用!G147=1,フラグ管理用!K147=1),"",IF(AND(フラグ管理用!G147=2,フラグ管理用!K147&gt;1),"","error")))</f>
        <v/>
      </c>
      <c r="AU147" s="335" t="str">
        <f>IF(C147="","",IF(AND(フラグ管理用!K147=10,ISBLANK(L147)=FALSE),"",IF(AND(フラグ管理用!K147&lt;10,ISBLANK(L147)=TRUE),"","error")))</f>
        <v/>
      </c>
      <c r="AV147" s="331" t="str">
        <f t="shared" si="27"/>
        <v/>
      </c>
      <c r="AW147" s="331" t="str">
        <f t="shared" si="28"/>
        <v/>
      </c>
      <c r="AX147" s="331" t="str">
        <f>IF(C147="","",IF(AND(フラグ管理用!D147=2,フラグ管理用!G147=1),IF(Q147&lt;&gt;0,"error",""),""))</f>
        <v/>
      </c>
      <c r="AY147" s="331" t="str">
        <f>IF(C147="","",IF(フラグ管理用!G147=2,IF(OR(O147&lt;&gt;0,P147&lt;&gt;0,R147&lt;&gt;0),"error",""),""))</f>
        <v/>
      </c>
      <c r="AZ147" s="331" t="str">
        <f t="shared" si="29"/>
        <v/>
      </c>
      <c r="BA147" s="331" t="str">
        <f t="shared" si="30"/>
        <v/>
      </c>
      <c r="BB147" s="331" t="str">
        <f t="shared" si="31"/>
        <v/>
      </c>
      <c r="BC147" s="331" t="str">
        <f>IF(C147="","",IF(フラグ管理用!Y147=2,IF(AND(フラグ管理用!C147=2,フラグ管理用!V147=1),"","error"),""))</f>
        <v/>
      </c>
      <c r="BD147" s="331" t="str">
        <f t="shared" si="32"/>
        <v/>
      </c>
      <c r="BE147" s="331" t="str">
        <f>IF(C147="","",IF(フラグ管理用!Z147=30,"error",IF(AND(フラグ管理用!AI147="事業始期_通常",フラグ管理用!Z147&lt;18),"error",IF(AND(フラグ管理用!AI147="事業始期_補助",フラグ管理用!Z147&lt;15),"error",""))))</f>
        <v/>
      </c>
      <c r="BF147" s="331" t="str">
        <f t="shared" si="33"/>
        <v/>
      </c>
      <c r="BG147" s="331" t="str">
        <f>IF(C147="","",IF(AND(フラグ管理用!AJ147="事業終期_通常",OR(フラグ管理用!AA147&lt;18,フラグ管理用!AA147&gt;29)),"error",IF(AND(フラグ管理用!AJ147="事業終期_R3基金・R4",フラグ管理用!AA147&lt;18),"error","")))</f>
        <v/>
      </c>
      <c r="BH147" s="331" t="str">
        <f>IF(C147="","",IF(VLOOKUP(Z147,―!$X$2:$Y$31,2,FALSE)&lt;=VLOOKUP(AA147,―!$X$2:$Y$31,2,FALSE),"","error"))</f>
        <v/>
      </c>
      <c r="BI147" s="331" t="str">
        <f t="shared" si="34"/>
        <v/>
      </c>
      <c r="BJ147" s="331" t="str">
        <f t="shared" si="35"/>
        <v/>
      </c>
      <c r="BK147" s="331" t="str">
        <f t="shared" si="36"/>
        <v/>
      </c>
      <c r="BL147" s="331" t="str">
        <f>IF(C147="","",IF(AND(フラグ管理用!AK147="予算区分_地単_通常",フラグ管理用!AF147&gt;4),"error",IF(AND(フラグ管理用!AK147="予算区分_地単_協力金等",フラグ管理用!AF147&gt;9),"error",IF(AND(フラグ管理用!AK147="予算区分_補助",フラグ管理用!AF147&lt;9),"error",""))))</f>
        <v/>
      </c>
      <c r="BM147" s="346" t="str">
        <f>フラグ管理用!AO147</f>
        <v/>
      </c>
    </row>
    <row r="148" spans="1:65">
      <c r="A148" s="21">
        <v>127</v>
      </c>
      <c r="B148" s="35"/>
      <c r="C148" s="44"/>
      <c r="D148" s="44"/>
      <c r="E148" s="55"/>
      <c r="F148" s="67" t="str">
        <f>IF(C148="補",VLOOKUP(E148,'事業名一覧 '!$A$3:$C$55,3,FALSE),"")</f>
        <v/>
      </c>
      <c r="G148" s="81"/>
      <c r="H148" s="81"/>
      <c r="I148" s="81"/>
      <c r="J148" s="81"/>
      <c r="K148" s="81"/>
      <c r="L148" s="55"/>
      <c r="M148" s="132" t="str">
        <f t="shared" si="19"/>
        <v/>
      </c>
      <c r="N148" s="132" t="str">
        <f t="shared" si="20"/>
        <v/>
      </c>
      <c r="O148" s="148"/>
      <c r="P148" s="148"/>
      <c r="Q148" s="148"/>
      <c r="R148" s="148"/>
      <c r="S148" s="148"/>
      <c r="T148" s="148"/>
      <c r="U148" s="55"/>
      <c r="V148" s="81"/>
      <c r="W148" s="81"/>
      <c r="X148" s="81"/>
      <c r="Y148" s="44"/>
      <c r="Z148" s="44"/>
      <c r="AA148" s="44"/>
      <c r="AB148" s="214"/>
      <c r="AC148" s="214"/>
      <c r="AD148" s="55"/>
      <c r="AE148" s="55"/>
      <c r="AF148" s="233"/>
      <c r="AG148" s="251"/>
      <c r="AH148" s="272"/>
      <c r="AI148" s="284"/>
      <c r="AJ148" s="296" t="str">
        <f t="shared" si="21"/>
        <v/>
      </c>
      <c r="AK148" s="304" t="str">
        <f>IF(C148="","",IF(AND(フラグ管理用!B148=2,O148&gt;0),"error",IF(AND(フラグ管理用!B148=1,SUM(P148:R148)&gt;0),"error","")))</f>
        <v/>
      </c>
      <c r="AL148" s="312" t="str">
        <f t="shared" si="22"/>
        <v/>
      </c>
      <c r="AM148" s="320" t="str">
        <f t="shared" si="23"/>
        <v/>
      </c>
      <c r="AN148" s="331" t="str">
        <f>IF(C148="","",IF(フラグ管理用!AP148=1,"",IF(AND(フラグ管理用!C148=1,フラグ管理用!G148=1),"",IF(AND(フラグ管理用!C148=2,フラグ管理用!D148=1,フラグ管理用!G148=1),"",IF(AND(フラグ管理用!C148=2,フラグ管理用!D148=2),"","error")))))</f>
        <v/>
      </c>
      <c r="AO148" s="335" t="str">
        <f t="shared" si="24"/>
        <v/>
      </c>
      <c r="AP148" s="335" t="str">
        <f t="shared" si="25"/>
        <v/>
      </c>
      <c r="AQ148" s="335" t="str">
        <f>IF(C148="","",IF(AND(フラグ管理用!B148=1,フラグ管理用!I148&gt;0),"",IF(AND(フラグ管理用!B148=2,フラグ管理用!I148&gt;14),"","error")))</f>
        <v/>
      </c>
      <c r="AR148" s="335" t="str">
        <f>IF(C148="","",IF(PRODUCT(フラグ管理用!H148:J148)=0,"error",""))</f>
        <v/>
      </c>
      <c r="AS148" s="335" t="str">
        <f t="shared" si="26"/>
        <v/>
      </c>
      <c r="AT148" s="335" t="str">
        <f>IF(C148="","",IF(AND(フラグ管理用!G148=1,フラグ管理用!K148=1),"",IF(AND(フラグ管理用!G148=2,フラグ管理用!K148&gt;1),"","error")))</f>
        <v/>
      </c>
      <c r="AU148" s="335" t="str">
        <f>IF(C148="","",IF(AND(フラグ管理用!K148=10,ISBLANK(L148)=FALSE),"",IF(AND(フラグ管理用!K148&lt;10,ISBLANK(L148)=TRUE),"","error")))</f>
        <v/>
      </c>
      <c r="AV148" s="331" t="str">
        <f t="shared" si="27"/>
        <v/>
      </c>
      <c r="AW148" s="331" t="str">
        <f t="shared" si="28"/>
        <v/>
      </c>
      <c r="AX148" s="331" t="str">
        <f>IF(C148="","",IF(AND(フラグ管理用!D148=2,フラグ管理用!G148=1),IF(Q148&lt;&gt;0,"error",""),""))</f>
        <v/>
      </c>
      <c r="AY148" s="331" t="str">
        <f>IF(C148="","",IF(フラグ管理用!G148=2,IF(OR(O148&lt;&gt;0,P148&lt;&gt;0,R148&lt;&gt;0),"error",""),""))</f>
        <v/>
      </c>
      <c r="AZ148" s="331" t="str">
        <f t="shared" si="29"/>
        <v/>
      </c>
      <c r="BA148" s="331" t="str">
        <f t="shared" si="30"/>
        <v/>
      </c>
      <c r="BB148" s="331" t="str">
        <f t="shared" si="31"/>
        <v/>
      </c>
      <c r="BC148" s="331" t="str">
        <f>IF(C148="","",IF(フラグ管理用!Y148=2,IF(AND(フラグ管理用!C148=2,フラグ管理用!V148=1),"","error"),""))</f>
        <v/>
      </c>
      <c r="BD148" s="331" t="str">
        <f t="shared" si="32"/>
        <v/>
      </c>
      <c r="BE148" s="331" t="str">
        <f>IF(C148="","",IF(フラグ管理用!Z148=30,"error",IF(AND(フラグ管理用!AI148="事業始期_通常",フラグ管理用!Z148&lt;18),"error",IF(AND(フラグ管理用!AI148="事業始期_補助",フラグ管理用!Z148&lt;15),"error",""))))</f>
        <v/>
      </c>
      <c r="BF148" s="331" t="str">
        <f t="shared" si="33"/>
        <v/>
      </c>
      <c r="BG148" s="331" t="str">
        <f>IF(C148="","",IF(AND(フラグ管理用!AJ148="事業終期_通常",OR(フラグ管理用!AA148&lt;18,フラグ管理用!AA148&gt;29)),"error",IF(AND(フラグ管理用!AJ148="事業終期_R3基金・R4",フラグ管理用!AA148&lt;18),"error","")))</f>
        <v/>
      </c>
      <c r="BH148" s="331" t="str">
        <f>IF(C148="","",IF(VLOOKUP(Z148,―!$X$2:$Y$31,2,FALSE)&lt;=VLOOKUP(AA148,―!$X$2:$Y$31,2,FALSE),"","error"))</f>
        <v/>
      </c>
      <c r="BI148" s="331" t="str">
        <f t="shared" si="34"/>
        <v/>
      </c>
      <c r="BJ148" s="331" t="str">
        <f t="shared" si="35"/>
        <v/>
      </c>
      <c r="BK148" s="331" t="str">
        <f t="shared" si="36"/>
        <v/>
      </c>
      <c r="BL148" s="331" t="str">
        <f>IF(C148="","",IF(AND(フラグ管理用!AK148="予算区分_地単_通常",フラグ管理用!AF148&gt;4),"error",IF(AND(フラグ管理用!AK148="予算区分_地単_協力金等",フラグ管理用!AF148&gt;9),"error",IF(AND(フラグ管理用!AK148="予算区分_補助",フラグ管理用!AF148&lt;9),"error",""))))</f>
        <v/>
      </c>
      <c r="BM148" s="346" t="str">
        <f>フラグ管理用!AO148</f>
        <v/>
      </c>
    </row>
    <row r="149" spans="1:65">
      <c r="A149" s="21">
        <v>128</v>
      </c>
      <c r="B149" s="35"/>
      <c r="C149" s="44"/>
      <c r="D149" s="44"/>
      <c r="E149" s="55"/>
      <c r="F149" s="67" t="str">
        <f>IF(C149="補",VLOOKUP(E149,'事業名一覧 '!$A$3:$C$55,3,FALSE),"")</f>
        <v/>
      </c>
      <c r="G149" s="81"/>
      <c r="H149" s="81"/>
      <c r="I149" s="81"/>
      <c r="J149" s="81"/>
      <c r="K149" s="81"/>
      <c r="L149" s="55"/>
      <c r="M149" s="132" t="str">
        <f t="shared" si="19"/>
        <v/>
      </c>
      <c r="N149" s="132" t="str">
        <f t="shared" si="20"/>
        <v/>
      </c>
      <c r="O149" s="148"/>
      <c r="P149" s="148"/>
      <c r="Q149" s="148"/>
      <c r="R149" s="148"/>
      <c r="S149" s="148"/>
      <c r="T149" s="148"/>
      <c r="U149" s="55"/>
      <c r="V149" s="81"/>
      <c r="W149" s="81"/>
      <c r="X149" s="81"/>
      <c r="Y149" s="44"/>
      <c r="Z149" s="44"/>
      <c r="AA149" s="44"/>
      <c r="AB149" s="214"/>
      <c r="AC149" s="214"/>
      <c r="AD149" s="55"/>
      <c r="AE149" s="55"/>
      <c r="AF149" s="233"/>
      <c r="AG149" s="251"/>
      <c r="AH149" s="272"/>
      <c r="AI149" s="284"/>
      <c r="AJ149" s="296" t="str">
        <f t="shared" si="21"/>
        <v/>
      </c>
      <c r="AK149" s="304" t="str">
        <f>IF(C149="","",IF(AND(フラグ管理用!B149=2,O149&gt;0),"error",IF(AND(フラグ管理用!B149=1,SUM(P149:R149)&gt;0),"error","")))</f>
        <v/>
      </c>
      <c r="AL149" s="312" t="str">
        <f t="shared" si="22"/>
        <v/>
      </c>
      <c r="AM149" s="320" t="str">
        <f t="shared" si="23"/>
        <v/>
      </c>
      <c r="AN149" s="331" t="str">
        <f>IF(C149="","",IF(フラグ管理用!AP149=1,"",IF(AND(フラグ管理用!C149=1,フラグ管理用!G149=1),"",IF(AND(フラグ管理用!C149=2,フラグ管理用!D149=1,フラグ管理用!G149=1),"",IF(AND(フラグ管理用!C149=2,フラグ管理用!D149=2),"","error")))))</f>
        <v/>
      </c>
      <c r="AO149" s="335" t="str">
        <f t="shared" si="24"/>
        <v/>
      </c>
      <c r="AP149" s="335" t="str">
        <f t="shared" si="25"/>
        <v/>
      </c>
      <c r="AQ149" s="335" t="str">
        <f>IF(C149="","",IF(AND(フラグ管理用!B149=1,フラグ管理用!I149&gt;0),"",IF(AND(フラグ管理用!B149=2,フラグ管理用!I149&gt;14),"","error")))</f>
        <v/>
      </c>
      <c r="AR149" s="335" t="str">
        <f>IF(C149="","",IF(PRODUCT(フラグ管理用!H149:J149)=0,"error",""))</f>
        <v/>
      </c>
      <c r="AS149" s="335" t="str">
        <f t="shared" si="26"/>
        <v/>
      </c>
      <c r="AT149" s="335" t="str">
        <f>IF(C149="","",IF(AND(フラグ管理用!G149=1,フラグ管理用!K149=1),"",IF(AND(フラグ管理用!G149=2,フラグ管理用!K149&gt;1),"","error")))</f>
        <v/>
      </c>
      <c r="AU149" s="335" t="str">
        <f>IF(C149="","",IF(AND(フラグ管理用!K149=10,ISBLANK(L149)=FALSE),"",IF(AND(フラグ管理用!K149&lt;10,ISBLANK(L149)=TRUE),"","error")))</f>
        <v/>
      </c>
      <c r="AV149" s="331" t="str">
        <f t="shared" si="27"/>
        <v/>
      </c>
      <c r="AW149" s="331" t="str">
        <f t="shared" si="28"/>
        <v/>
      </c>
      <c r="AX149" s="331" t="str">
        <f>IF(C149="","",IF(AND(フラグ管理用!D149=2,フラグ管理用!G149=1),IF(Q149&lt;&gt;0,"error",""),""))</f>
        <v/>
      </c>
      <c r="AY149" s="331" t="str">
        <f>IF(C149="","",IF(フラグ管理用!G149=2,IF(OR(O149&lt;&gt;0,P149&lt;&gt;0,R149&lt;&gt;0),"error",""),""))</f>
        <v/>
      </c>
      <c r="AZ149" s="331" t="str">
        <f t="shared" si="29"/>
        <v/>
      </c>
      <c r="BA149" s="331" t="str">
        <f t="shared" si="30"/>
        <v/>
      </c>
      <c r="BB149" s="331" t="str">
        <f t="shared" si="31"/>
        <v/>
      </c>
      <c r="BC149" s="331" t="str">
        <f>IF(C149="","",IF(フラグ管理用!Y149=2,IF(AND(フラグ管理用!C149=2,フラグ管理用!V149=1),"","error"),""))</f>
        <v/>
      </c>
      <c r="BD149" s="331" t="str">
        <f t="shared" si="32"/>
        <v/>
      </c>
      <c r="BE149" s="331" t="str">
        <f>IF(C149="","",IF(フラグ管理用!Z149=30,"error",IF(AND(フラグ管理用!AI149="事業始期_通常",フラグ管理用!Z149&lt;18),"error",IF(AND(フラグ管理用!AI149="事業始期_補助",フラグ管理用!Z149&lt;15),"error",""))))</f>
        <v/>
      </c>
      <c r="BF149" s="331" t="str">
        <f t="shared" si="33"/>
        <v/>
      </c>
      <c r="BG149" s="331" t="str">
        <f>IF(C149="","",IF(AND(フラグ管理用!AJ149="事業終期_通常",OR(フラグ管理用!AA149&lt;18,フラグ管理用!AA149&gt;29)),"error",IF(AND(フラグ管理用!AJ149="事業終期_R3基金・R4",フラグ管理用!AA149&lt;18),"error","")))</f>
        <v/>
      </c>
      <c r="BH149" s="331" t="str">
        <f>IF(C149="","",IF(VLOOKUP(Z149,―!$X$2:$Y$31,2,FALSE)&lt;=VLOOKUP(AA149,―!$X$2:$Y$31,2,FALSE),"","error"))</f>
        <v/>
      </c>
      <c r="BI149" s="331" t="str">
        <f t="shared" si="34"/>
        <v/>
      </c>
      <c r="BJ149" s="331" t="str">
        <f t="shared" si="35"/>
        <v/>
      </c>
      <c r="BK149" s="331" t="str">
        <f t="shared" si="36"/>
        <v/>
      </c>
      <c r="BL149" s="331" t="str">
        <f>IF(C149="","",IF(AND(フラグ管理用!AK149="予算区分_地単_通常",フラグ管理用!AF149&gt;4),"error",IF(AND(フラグ管理用!AK149="予算区分_地単_協力金等",フラグ管理用!AF149&gt;9),"error",IF(AND(フラグ管理用!AK149="予算区分_補助",フラグ管理用!AF149&lt;9),"error",""))))</f>
        <v/>
      </c>
      <c r="BM149" s="346" t="str">
        <f>フラグ管理用!AO149</f>
        <v/>
      </c>
    </row>
    <row r="150" spans="1:65">
      <c r="A150" s="21">
        <v>129</v>
      </c>
      <c r="B150" s="35"/>
      <c r="C150" s="44"/>
      <c r="D150" s="44"/>
      <c r="E150" s="55"/>
      <c r="F150" s="67" t="str">
        <f>IF(C150="補",VLOOKUP(E150,'事業名一覧 '!$A$3:$C$55,3,FALSE),"")</f>
        <v/>
      </c>
      <c r="G150" s="81"/>
      <c r="H150" s="81"/>
      <c r="I150" s="81"/>
      <c r="J150" s="81"/>
      <c r="K150" s="81"/>
      <c r="L150" s="55"/>
      <c r="M150" s="132" t="str">
        <f t="shared" ref="M150:M213" si="37">IF(C150="","",SUM(N150,S150,T150))</f>
        <v/>
      </c>
      <c r="N150" s="132" t="str">
        <f t="shared" ref="N150:N213" si="38">IF(C150="","",SUM(O150:R150))</f>
        <v/>
      </c>
      <c r="O150" s="148"/>
      <c r="P150" s="148"/>
      <c r="Q150" s="148"/>
      <c r="R150" s="148"/>
      <c r="S150" s="148"/>
      <c r="T150" s="148"/>
      <c r="U150" s="55"/>
      <c r="V150" s="81"/>
      <c r="W150" s="81"/>
      <c r="X150" s="81"/>
      <c r="Y150" s="44"/>
      <c r="Z150" s="44"/>
      <c r="AA150" s="44"/>
      <c r="AB150" s="214"/>
      <c r="AC150" s="214"/>
      <c r="AD150" s="55"/>
      <c r="AE150" s="55"/>
      <c r="AF150" s="233"/>
      <c r="AG150" s="251"/>
      <c r="AH150" s="272"/>
      <c r="AI150" s="284"/>
      <c r="AJ150" s="296" t="str">
        <f t="shared" ref="AJ150:AJ213" si="39">IF(C150="","",IF(B150="","error",""))</f>
        <v/>
      </c>
      <c r="AK150" s="304" t="str">
        <f>IF(C150="","",IF(AND(フラグ管理用!B150=2,O150&gt;0),"error",IF(AND(フラグ管理用!B150=1,SUM(P150:R150)&gt;0),"error","")))</f>
        <v/>
      </c>
      <c r="AL150" s="312" t="str">
        <f t="shared" ref="AL150:AL213" si="40">IF(C150="","",IF(D150="","error",""))</f>
        <v/>
      </c>
      <c r="AM150" s="320" t="str">
        <f t="shared" ref="AM150:AM213" si="41">IF(C150="","",IF(G150="","error",""))</f>
        <v/>
      </c>
      <c r="AN150" s="331" t="str">
        <f>IF(C150="","",IF(フラグ管理用!AP150=1,"",IF(AND(フラグ管理用!C150=1,フラグ管理用!G150=1),"",IF(AND(フラグ管理用!C150=2,フラグ管理用!D150=1,フラグ管理用!G150=1),"",IF(AND(フラグ管理用!C150=2,フラグ管理用!D150=2),"","error")))))</f>
        <v/>
      </c>
      <c r="AO150" s="335" t="str">
        <f t="shared" ref="AO150:AO213" si="42">IF(C150="","",IF(ISERROR(F150)=TRUE,"error",""))</f>
        <v/>
      </c>
      <c r="AP150" s="335" t="str">
        <f t="shared" ref="AP150:AP213" si="43">IF(C150="","",IF(OR(H150="",I150="",J150=""),"error",""))</f>
        <v/>
      </c>
      <c r="AQ150" s="335" t="str">
        <f>IF(C150="","",IF(AND(フラグ管理用!B150=1,フラグ管理用!I150&gt;0),"",IF(AND(フラグ管理用!B150=2,フラグ管理用!I150&gt;14),"","error")))</f>
        <v/>
      </c>
      <c r="AR150" s="335" t="str">
        <f>IF(C150="","",IF(PRODUCT(フラグ管理用!H150:J150)=0,"error",""))</f>
        <v/>
      </c>
      <c r="AS150" s="335" t="str">
        <f t="shared" ref="AS150:AS213" si="44">IF(C150="","",IF(K150="","error",""))</f>
        <v/>
      </c>
      <c r="AT150" s="335" t="str">
        <f>IF(C150="","",IF(AND(フラグ管理用!G150=1,フラグ管理用!K150=1),"",IF(AND(フラグ管理用!G150=2,フラグ管理用!K150&gt;1),"","error")))</f>
        <v/>
      </c>
      <c r="AU150" s="335" t="str">
        <f>IF(C150="","",IF(AND(フラグ管理用!K150=10,ISBLANK(L150)=FALSE),"",IF(AND(フラグ管理用!K150&lt;10,ISBLANK(L150)=TRUE),"","error")))</f>
        <v/>
      </c>
      <c r="AV150" s="331" t="str">
        <f t="shared" ref="AV150:AV213" si="45">IF(C150="","",IF(C150="単",IF(S150&lt;&gt;0,"error",""),""))</f>
        <v/>
      </c>
      <c r="AW150" s="331" t="str">
        <f t="shared" ref="AW150:AW213" si="46">IF(C150="","",IF(D150="－",IF(OR(P150&lt;&gt;0,Q150&lt;&gt;0),"error",""),""))</f>
        <v/>
      </c>
      <c r="AX150" s="331" t="str">
        <f>IF(C150="","",IF(AND(フラグ管理用!D150=2,フラグ管理用!G150=1),IF(Q150&lt;&gt;0,"error",""),""))</f>
        <v/>
      </c>
      <c r="AY150" s="331" t="str">
        <f>IF(C150="","",IF(フラグ管理用!G150=2,IF(OR(O150&lt;&gt;0,P150&lt;&gt;0,R150&lt;&gt;0),"error",""),""))</f>
        <v/>
      </c>
      <c r="AZ150" s="331" t="str">
        <f t="shared" ref="AZ150:AZ213" si="47">IF(C150="","",IF(OR(AND(O150&lt;&gt;0,P150&lt;&gt;0),AND(O150&lt;&gt;0,Q150&lt;&gt;0),AND(O150&lt;&gt;0,R150&lt;&gt;0),AND(P150&lt;&gt;0,Q150&lt;&gt;0),AND(P150&lt;&gt;0,R150&lt;&gt;0),AND(Q150&lt;&gt;0,R150&lt;&gt;0)),"error",""))</f>
        <v/>
      </c>
      <c r="BA150" s="331" t="str">
        <f t="shared" ref="BA150:BA213" si="48">IF(C150="","",IF(N150&gt;0,"","error"))</f>
        <v/>
      </c>
      <c r="BB150" s="331" t="str">
        <f t="shared" ref="BB150:BB213" si="49">IF(C150="","",IF(OR(V150="",W150="",X150="",Y150=""),"error",""))</f>
        <v/>
      </c>
      <c r="BC150" s="331" t="str">
        <f>IF(C150="","",IF(フラグ管理用!Y150=2,IF(AND(フラグ管理用!C150=2,フラグ管理用!V150=1),"","error"),""))</f>
        <v/>
      </c>
      <c r="BD150" s="331" t="str">
        <f t="shared" ref="BD150:BD213" si="50">IF(C150="","",IF(Z150="","error",""))</f>
        <v/>
      </c>
      <c r="BE150" s="331" t="str">
        <f>IF(C150="","",IF(フラグ管理用!Z150=30,"error",IF(AND(フラグ管理用!AI150="事業始期_通常",フラグ管理用!Z150&lt;18),"error",IF(AND(フラグ管理用!AI150="事業始期_補助",フラグ管理用!Z150&lt;15),"error",""))))</f>
        <v/>
      </c>
      <c r="BF150" s="331" t="str">
        <f t="shared" ref="BF150:BF213" si="51">IF(C150="","",IF(AA150="","error",""))</f>
        <v/>
      </c>
      <c r="BG150" s="331" t="str">
        <f>IF(C150="","",IF(AND(フラグ管理用!AJ150="事業終期_通常",OR(フラグ管理用!AA150&lt;18,フラグ管理用!AA150&gt;29)),"error",IF(AND(フラグ管理用!AJ150="事業終期_R3基金・R4",フラグ管理用!AA150&lt;18),"error","")))</f>
        <v/>
      </c>
      <c r="BH150" s="331" t="str">
        <f>IF(C150="","",IF(VLOOKUP(Z150,―!$X$2:$Y$31,2,FALSE)&lt;=VLOOKUP(AA150,―!$X$2:$Y$31,2,FALSE),"","error"))</f>
        <v/>
      </c>
      <c r="BI150" s="331" t="str">
        <f t="shared" ref="BI150:BI213" si="52">IF(C150="","",IF(OR(AB150="",AC150=""),"error",""))</f>
        <v/>
      </c>
      <c r="BJ150" s="331" t="str">
        <f t="shared" ref="BJ150:BJ213" si="53">IF(C150="","",IF(AND(Y150="－",AA150="R5.4以降",AF150=""),"error",""))</f>
        <v/>
      </c>
      <c r="BK150" s="331" t="str">
        <f t="shared" ref="BK150:BK213" si="54">IF(C150="","",IF(AG150="","error",""))</f>
        <v/>
      </c>
      <c r="BL150" s="331" t="str">
        <f>IF(C150="","",IF(AND(フラグ管理用!AK150="予算区分_地単_通常",フラグ管理用!AF150&gt;4),"error",IF(AND(フラグ管理用!AK150="予算区分_地単_協力金等",フラグ管理用!AF150&gt;9),"error",IF(AND(フラグ管理用!AK150="予算区分_補助",フラグ管理用!AF150&lt;9),"error",""))))</f>
        <v/>
      </c>
      <c r="BM150" s="346" t="str">
        <f>フラグ管理用!AO150</f>
        <v/>
      </c>
    </row>
    <row r="151" spans="1:65">
      <c r="A151" s="21">
        <v>130</v>
      </c>
      <c r="B151" s="35"/>
      <c r="C151" s="44"/>
      <c r="D151" s="44"/>
      <c r="E151" s="55"/>
      <c r="F151" s="67" t="str">
        <f>IF(C151="補",VLOOKUP(E151,'事業名一覧 '!$A$3:$C$55,3,FALSE),"")</f>
        <v/>
      </c>
      <c r="G151" s="81"/>
      <c r="H151" s="81"/>
      <c r="I151" s="81"/>
      <c r="J151" s="81"/>
      <c r="K151" s="81"/>
      <c r="L151" s="55"/>
      <c r="M151" s="132" t="str">
        <f t="shared" si="37"/>
        <v/>
      </c>
      <c r="N151" s="132" t="str">
        <f t="shared" si="38"/>
        <v/>
      </c>
      <c r="O151" s="148"/>
      <c r="P151" s="148"/>
      <c r="Q151" s="148"/>
      <c r="R151" s="148"/>
      <c r="S151" s="148"/>
      <c r="T151" s="148"/>
      <c r="U151" s="55"/>
      <c r="V151" s="81"/>
      <c r="W151" s="81"/>
      <c r="X151" s="81"/>
      <c r="Y151" s="44"/>
      <c r="Z151" s="44"/>
      <c r="AA151" s="44"/>
      <c r="AB151" s="214"/>
      <c r="AC151" s="214"/>
      <c r="AD151" s="55"/>
      <c r="AE151" s="55"/>
      <c r="AF151" s="233"/>
      <c r="AG151" s="251"/>
      <c r="AH151" s="272"/>
      <c r="AI151" s="284"/>
      <c r="AJ151" s="296" t="str">
        <f t="shared" si="39"/>
        <v/>
      </c>
      <c r="AK151" s="304" t="str">
        <f>IF(C151="","",IF(AND(フラグ管理用!B151=2,O151&gt;0),"error",IF(AND(フラグ管理用!B151=1,SUM(P151:R151)&gt;0),"error","")))</f>
        <v/>
      </c>
      <c r="AL151" s="312" t="str">
        <f t="shared" si="40"/>
        <v/>
      </c>
      <c r="AM151" s="320" t="str">
        <f t="shared" si="41"/>
        <v/>
      </c>
      <c r="AN151" s="331" t="str">
        <f>IF(C151="","",IF(フラグ管理用!AP151=1,"",IF(AND(フラグ管理用!C151=1,フラグ管理用!G151=1),"",IF(AND(フラグ管理用!C151=2,フラグ管理用!D151=1,フラグ管理用!G151=1),"",IF(AND(フラグ管理用!C151=2,フラグ管理用!D151=2),"","error")))))</f>
        <v/>
      </c>
      <c r="AO151" s="335" t="str">
        <f t="shared" si="42"/>
        <v/>
      </c>
      <c r="AP151" s="335" t="str">
        <f t="shared" si="43"/>
        <v/>
      </c>
      <c r="AQ151" s="335" t="str">
        <f>IF(C151="","",IF(AND(フラグ管理用!B151=1,フラグ管理用!I151&gt;0),"",IF(AND(フラグ管理用!B151=2,フラグ管理用!I151&gt;14),"","error")))</f>
        <v/>
      </c>
      <c r="AR151" s="335" t="str">
        <f>IF(C151="","",IF(PRODUCT(フラグ管理用!H151:J151)=0,"error",""))</f>
        <v/>
      </c>
      <c r="AS151" s="335" t="str">
        <f t="shared" si="44"/>
        <v/>
      </c>
      <c r="AT151" s="335" t="str">
        <f>IF(C151="","",IF(AND(フラグ管理用!G151=1,フラグ管理用!K151=1),"",IF(AND(フラグ管理用!G151=2,フラグ管理用!K151&gt;1),"","error")))</f>
        <v/>
      </c>
      <c r="AU151" s="335" t="str">
        <f>IF(C151="","",IF(AND(フラグ管理用!K151=10,ISBLANK(L151)=FALSE),"",IF(AND(フラグ管理用!K151&lt;10,ISBLANK(L151)=TRUE),"","error")))</f>
        <v/>
      </c>
      <c r="AV151" s="331" t="str">
        <f t="shared" si="45"/>
        <v/>
      </c>
      <c r="AW151" s="331" t="str">
        <f t="shared" si="46"/>
        <v/>
      </c>
      <c r="AX151" s="331" t="str">
        <f>IF(C151="","",IF(AND(フラグ管理用!D151=2,フラグ管理用!G151=1),IF(Q151&lt;&gt;0,"error",""),""))</f>
        <v/>
      </c>
      <c r="AY151" s="331" t="str">
        <f>IF(C151="","",IF(フラグ管理用!G151=2,IF(OR(O151&lt;&gt;0,P151&lt;&gt;0,R151&lt;&gt;0),"error",""),""))</f>
        <v/>
      </c>
      <c r="AZ151" s="331" t="str">
        <f t="shared" si="47"/>
        <v/>
      </c>
      <c r="BA151" s="331" t="str">
        <f t="shared" si="48"/>
        <v/>
      </c>
      <c r="BB151" s="331" t="str">
        <f t="shared" si="49"/>
        <v/>
      </c>
      <c r="BC151" s="331" t="str">
        <f>IF(C151="","",IF(フラグ管理用!Y151=2,IF(AND(フラグ管理用!C151=2,フラグ管理用!V151=1),"","error"),""))</f>
        <v/>
      </c>
      <c r="BD151" s="331" t="str">
        <f t="shared" si="50"/>
        <v/>
      </c>
      <c r="BE151" s="331" t="str">
        <f>IF(C151="","",IF(フラグ管理用!Z151=30,"error",IF(AND(フラグ管理用!AI151="事業始期_通常",フラグ管理用!Z151&lt;18),"error",IF(AND(フラグ管理用!AI151="事業始期_補助",フラグ管理用!Z151&lt;15),"error",""))))</f>
        <v/>
      </c>
      <c r="BF151" s="331" t="str">
        <f t="shared" si="51"/>
        <v/>
      </c>
      <c r="BG151" s="331" t="str">
        <f>IF(C151="","",IF(AND(フラグ管理用!AJ151="事業終期_通常",OR(フラグ管理用!AA151&lt;18,フラグ管理用!AA151&gt;29)),"error",IF(AND(フラグ管理用!AJ151="事業終期_R3基金・R4",フラグ管理用!AA151&lt;18),"error","")))</f>
        <v/>
      </c>
      <c r="BH151" s="331" t="str">
        <f>IF(C151="","",IF(VLOOKUP(Z151,―!$X$2:$Y$31,2,FALSE)&lt;=VLOOKUP(AA151,―!$X$2:$Y$31,2,FALSE),"","error"))</f>
        <v/>
      </c>
      <c r="BI151" s="331" t="str">
        <f t="shared" si="52"/>
        <v/>
      </c>
      <c r="BJ151" s="331" t="str">
        <f t="shared" si="53"/>
        <v/>
      </c>
      <c r="BK151" s="331" t="str">
        <f t="shared" si="54"/>
        <v/>
      </c>
      <c r="BL151" s="331" t="str">
        <f>IF(C151="","",IF(AND(フラグ管理用!AK151="予算区分_地単_通常",フラグ管理用!AF151&gt;4),"error",IF(AND(フラグ管理用!AK151="予算区分_地単_協力金等",フラグ管理用!AF151&gt;9),"error",IF(AND(フラグ管理用!AK151="予算区分_補助",フラグ管理用!AF151&lt;9),"error",""))))</f>
        <v/>
      </c>
      <c r="BM151" s="346" t="str">
        <f>フラグ管理用!AO151</f>
        <v/>
      </c>
    </row>
    <row r="152" spans="1:65">
      <c r="A152" s="21">
        <v>131</v>
      </c>
      <c r="B152" s="35"/>
      <c r="C152" s="44"/>
      <c r="D152" s="44"/>
      <c r="E152" s="55"/>
      <c r="F152" s="67" t="str">
        <f>IF(C152="補",VLOOKUP(E152,'事業名一覧 '!$A$3:$C$55,3,FALSE),"")</f>
        <v/>
      </c>
      <c r="G152" s="81"/>
      <c r="H152" s="81"/>
      <c r="I152" s="81"/>
      <c r="J152" s="81"/>
      <c r="K152" s="81"/>
      <c r="L152" s="55"/>
      <c r="M152" s="132" t="str">
        <f t="shared" si="37"/>
        <v/>
      </c>
      <c r="N152" s="132" t="str">
        <f t="shared" si="38"/>
        <v/>
      </c>
      <c r="O152" s="148"/>
      <c r="P152" s="148"/>
      <c r="Q152" s="148"/>
      <c r="R152" s="148"/>
      <c r="S152" s="148"/>
      <c r="T152" s="148"/>
      <c r="U152" s="55"/>
      <c r="V152" s="81"/>
      <c r="W152" s="81"/>
      <c r="X152" s="81"/>
      <c r="Y152" s="44"/>
      <c r="Z152" s="44"/>
      <c r="AA152" s="44"/>
      <c r="AB152" s="214"/>
      <c r="AC152" s="214"/>
      <c r="AD152" s="55"/>
      <c r="AE152" s="55"/>
      <c r="AF152" s="233"/>
      <c r="AG152" s="251"/>
      <c r="AH152" s="272"/>
      <c r="AI152" s="284"/>
      <c r="AJ152" s="296" t="str">
        <f t="shared" si="39"/>
        <v/>
      </c>
      <c r="AK152" s="304" t="str">
        <f>IF(C152="","",IF(AND(フラグ管理用!B152=2,O152&gt;0),"error",IF(AND(フラグ管理用!B152=1,SUM(P152:R152)&gt;0),"error","")))</f>
        <v/>
      </c>
      <c r="AL152" s="312" t="str">
        <f t="shared" si="40"/>
        <v/>
      </c>
      <c r="AM152" s="320" t="str">
        <f t="shared" si="41"/>
        <v/>
      </c>
      <c r="AN152" s="331" t="str">
        <f>IF(C152="","",IF(フラグ管理用!AP152=1,"",IF(AND(フラグ管理用!C152=1,フラグ管理用!G152=1),"",IF(AND(フラグ管理用!C152=2,フラグ管理用!D152=1,フラグ管理用!G152=1),"",IF(AND(フラグ管理用!C152=2,フラグ管理用!D152=2),"","error")))))</f>
        <v/>
      </c>
      <c r="AO152" s="335" t="str">
        <f t="shared" si="42"/>
        <v/>
      </c>
      <c r="AP152" s="335" t="str">
        <f t="shared" si="43"/>
        <v/>
      </c>
      <c r="AQ152" s="335" t="str">
        <f>IF(C152="","",IF(AND(フラグ管理用!B152=1,フラグ管理用!I152&gt;0),"",IF(AND(フラグ管理用!B152=2,フラグ管理用!I152&gt;14),"","error")))</f>
        <v/>
      </c>
      <c r="AR152" s="335" t="str">
        <f>IF(C152="","",IF(PRODUCT(フラグ管理用!H152:J152)=0,"error",""))</f>
        <v/>
      </c>
      <c r="AS152" s="335" t="str">
        <f t="shared" si="44"/>
        <v/>
      </c>
      <c r="AT152" s="335" t="str">
        <f>IF(C152="","",IF(AND(フラグ管理用!G152=1,フラグ管理用!K152=1),"",IF(AND(フラグ管理用!G152=2,フラグ管理用!K152&gt;1),"","error")))</f>
        <v/>
      </c>
      <c r="AU152" s="335" t="str">
        <f>IF(C152="","",IF(AND(フラグ管理用!K152=10,ISBLANK(L152)=FALSE),"",IF(AND(フラグ管理用!K152&lt;10,ISBLANK(L152)=TRUE),"","error")))</f>
        <v/>
      </c>
      <c r="AV152" s="331" t="str">
        <f t="shared" si="45"/>
        <v/>
      </c>
      <c r="AW152" s="331" t="str">
        <f t="shared" si="46"/>
        <v/>
      </c>
      <c r="AX152" s="331" t="str">
        <f>IF(C152="","",IF(AND(フラグ管理用!D152=2,フラグ管理用!G152=1),IF(Q152&lt;&gt;0,"error",""),""))</f>
        <v/>
      </c>
      <c r="AY152" s="331" t="str">
        <f>IF(C152="","",IF(フラグ管理用!G152=2,IF(OR(O152&lt;&gt;0,P152&lt;&gt;0,R152&lt;&gt;0),"error",""),""))</f>
        <v/>
      </c>
      <c r="AZ152" s="331" t="str">
        <f t="shared" si="47"/>
        <v/>
      </c>
      <c r="BA152" s="331" t="str">
        <f t="shared" si="48"/>
        <v/>
      </c>
      <c r="BB152" s="331" t="str">
        <f t="shared" si="49"/>
        <v/>
      </c>
      <c r="BC152" s="331" t="str">
        <f>IF(C152="","",IF(フラグ管理用!Y152=2,IF(AND(フラグ管理用!C152=2,フラグ管理用!V152=1),"","error"),""))</f>
        <v/>
      </c>
      <c r="BD152" s="331" t="str">
        <f t="shared" si="50"/>
        <v/>
      </c>
      <c r="BE152" s="331" t="str">
        <f>IF(C152="","",IF(フラグ管理用!Z152=30,"error",IF(AND(フラグ管理用!AI152="事業始期_通常",フラグ管理用!Z152&lt;18),"error",IF(AND(フラグ管理用!AI152="事業始期_補助",フラグ管理用!Z152&lt;15),"error",""))))</f>
        <v/>
      </c>
      <c r="BF152" s="331" t="str">
        <f t="shared" si="51"/>
        <v/>
      </c>
      <c r="BG152" s="331" t="str">
        <f>IF(C152="","",IF(AND(フラグ管理用!AJ152="事業終期_通常",OR(フラグ管理用!AA152&lt;18,フラグ管理用!AA152&gt;29)),"error",IF(AND(フラグ管理用!AJ152="事業終期_R3基金・R4",フラグ管理用!AA152&lt;18),"error","")))</f>
        <v/>
      </c>
      <c r="BH152" s="331" t="str">
        <f>IF(C152="","",IF(VLOOKUP(Z152,―!$X$2:$Y$31,2,FALSE)&lt;=VLOOKUP(AA152,―!$X$2:$Y$31,2,FALSE),"","error"))</f>
        <v/>
      </c>
      <c r="BI152" s="331" t="str">
        <f t="shared" si="52"/>
        <v/>
      </c>
      <c r="BJ152" s="331" t="str">
        <f t="shared" si="53"/>
        <v/>
      </c>
      <c r="BK152" s="331" t="str">
        <f t="shared" si="54"/>
        <v/>
      </c>
      <c r="BL152" s="331" t="str">
        <f>IF(C152="","",IF(AND(フラグ管理用!AK152="予算区分_地単_通常",フラグ管理用!AF152&gt;4),"error",IF(AND(フラグ管理用!AK152="予算区分_地単_協力金等",フラグ管理用!AF152&gt;9),"error",IF(AND(フラグ管理用!AK152="予算区分_補助",フラグ管理用!AF152&lt;9),"error",""))))</f>
        <v/>
      </c>
      <c r="BM152" s="346" t="str">
        <f>フラグ管理用!AO152</f>
        <v/>
      </c>
    </row>
    <row r="153" spans="1:65">
      <c r="A153" s="21">
        <v>132</v>
      </c>
      <c r="B153" s="35"/>
      <c r="C153" s="44"/>
      <c r="D153" s="44"/>
      <c r="E153" s="55"/>
      <c r="F153" s="67" t="str">
        <f>IF(C153="補",VLOOKUP(E153,'事業名一覧 '!$A$3:$C$55,3,FALSE),"")</f>
        <v/>
      </c>
      <c r="G153" s="81"/>
      <c r="H153" s="81"/>
      <c r="I153" s="81"/>
      <c r="J153" s="81"/>
      <c r="K153" s="81"/>
      <c r="L153" s="55"/>
      <c r="M153" s="132" t="str">
        <f t="shared" si="37"/>
        <v/>
      </c>
      <c r="N153" s="132" t="str">
        <f t="shared" si="38"/>
        <v/>
      </c>
      <c r="O153" s="148"/>
      <c r="P153" s="148"/>
      <c r="Q153" s="148"/>
      <c r="R153" s="148"/>
      <c r="S153" s="148"/>
      <c r="T153" s="148"/>
      <c r="U153" s="55"/>
      <c r="V153" s="81"/>
      <c r="W153" s="81"/>
      <c r="X153" s="81"/>
      <c r="Y153" s="44"/>
      <c r="Z153" s="44"/>
      <c r="AA153" s="44"/>
      <c r="AB153" s="214"/>
      <c r="AC153" s="214"/>
      <c r="AD153" s="55"/>
      <c r="AE153" s="55"/>
      <c r="AF153" s="233"/>
      <c r="AG153" s="251"/>
      <c r="AH153" s="272"/>
      <c r="AI153" s="284"/>
      <c r="AJ153" s="296" t="str">
        <f t="shared" si="39"/>
        <v/>
      </c>
      <c r="AK153" s="304" t="str">
        <f>IF(C153="","",IF(AND(フラグ管理用!B153=2,O153&gt;0),"error",IF(AND(フラグ管理用!B153=1,SUM(P153:R153)&gt;0),"error","")))</f>
        <v/>
      </c>
      <c r="AL153" s="312" t="str">
        <f t="shared" si="40"/>
        <v/>
      </c>
      <c r="AM153" s="320" t="str">
        <f t="shared" si="41"/>
        <v/>
      </c>
      <c r="AN153" s="331" t="str">
        <f>IF(C153="","",IF(フラグ管理用!AP153=1,"",IF(AND(フラグ管理用!C153=1,フラグ管理用!G153=1),"",IF(AND(フラグ管理用!C153=2,フラグ管理用!D153=1,フラグ管理用!G153=1),"",IF(AND(フラグ管理用!C153=2,フラグ管理用!D153=2),"","error")))))</f>
        <v/>
      </c>
      <c r="AO153" s="335" t="str">
        <f t="shared" si="42"/>
        <v/>
      </c>
      <c r="AP153" s="335" t="str">
        <f t="shared" si="43"/>
        <v/>
      </c>
      <c r="AQ153" s="335" t="str">
        <f>IF(C153="","",IF(AND(フラグ管理用!B153=1,フラグ管理用!I153&gt;0),"",IF(AND(フラグ管理用!B153=2,フラグ管理用!I153&gt;14),"","error")))</f>
        <v/>
      </c>
      <c r="AR153" s="335" t="str">
        <f>IF(C153="","",IF(PRODUCT(フラグ管理用!H153:J153)=0,"error",""))</f>
        <v/>
      </c>
      <c r="AS153" s="335" t="str">
        <f t="shared" si="44"/>
        <v/>
      </c>
      <c r="AT153" s="335" t="str">
        <f>IF(C153="","",IF(AND(フラグ管理用!G153=1,フラグ管理用!K153=1),"",IF(AND(フラグ管理用!G153=2,フラグ管理用!K153&gt;1),"","error")))</f>
        <v/>
      </c>
      <c r="AU153" s="335" t="str">
        <f>IF(C153="","",IF(AND(フラグ管理用!K153=10,ISBLANK(L153)=FALSE),"",IF(AND(フラグ管理用!K153&lt;10,ISBLANK(L153)=TRUE),"","error")))</f>
        <v/>
      </c>
      <c r="AV153" s="331" t="str">
        <f t="shared" si="45"/>
        <v/>
      </c>
      <c r="AW153" s="331" t="str">
        <f t="shared" si="46"/>
        <v/>
      </c>
      <c r="AX153" s="331" t="str">
        <f>IF(C153="","",IF(AND(フラグ管理用!D153=2,フラグ管理用!G153=1),IF(Q153&lt;&gt;0,"error",""),""))</f>
        <v/>
      </c>
      <c r="AY153" s="331" t="str">
        <f>IF(C153="","",IF(フラグ管理用!G153=2,IF(OR(O153&lt;&gt;0,P153&lt;&gt;0,R153&lt;&gt;0),"error",""),""))</f>
        <v/>
      </c>
      <c r="AZ153" s="331" t="str">
        <f t="shared" si="47"/>
        <v/>
      </c>
      <c r="BA153" s="331" t="str">
        <f t="shared" si="48"/>
        <v/>
      </c>
      <c r="BB153" s="331" t="str">
        <f t="shared" si="49"/>
        <v/>
      </c>
      <c r="BC153" s="331" t="str">
        <f>IF(C153="","",IF(フラグ管理用!Y153=2,IF(AND(フラグ管理用!C153=2,フラグ管理用!V153=1),"","error"),""))</f>
        <v/>
      </c>
      <c r="BD153" s="331" t="str">
        <f t="shared" si="50"/>
        <v/>
      </c>
      <c r="BE153" s="331" t="str">
        <f>IF(C153="","",IF(フラグ管理用!Z153=30,"error",IF(AND(フラグ管理用!AI153="事業始期_通常",フラグ管理用!Z153&lt;18),"error",IF(AND(フラグ管理用!AI153="事業始期_補助",フラグ管理用!Z153&lt;15),"error",""))))</f>
        <v/>
      </c>
      <c r="BF153" s="331" t="str">
        <f t="shared" si="51"/>
        <v/>
      </c>
      <c r="BG153" s="331" t="str">
        <f>IF(C153="","",IF(AND(フラグ管理用!AJ153="事業終期_通常",OR(フラグ管理用!AA153&lt;18,フラグ管理用!AA153&gt;29)),"error",IF(AND(フラグ管理用!AJ153="事業終期_R3基金・R4",フラグ管理用!AA153&lt;18),"error","")))</f>
        <v/>
      </c>
      <c r="BH153" s="331" t="str">
        <f>IF(C153="","",IF(VLOOKUP(Z153,―!$X$2:$Y$31,2,FALSE)&lt;=VLOOKUP(AA153,―!$X$2:$Y$31,2,FALSE),"","error"))</f>
        <v/>
      </c>
      <c r="BI153" s="331" t="str">
        <f t="shared" si="52"/>
        <v/>
      </c>
      <c r="BJ153" s="331" t="str">
        <f t="shared" si="53"/>
        <v/>
      </c>
      <c r="BK153" s="331" t="str">
        <f t="shared" si="54"/>
        <v/>
      </c>
      <c r="BL153" s="331" t="str">
        <f>IF(C153="","",IF(AND(フラグ管理用!AK153="予算区分_地単_通常",フラグ管理用!AF153&gt;4),"error",IF(AND(フラグ管理用!AK153="予算区分_地単_協力金等",フラグ管理用!AF153&gt;9),"error",IF(AND(フラグ管理用!AK153="予算区分_補助",フラグ管理用!AF153&lt;9),"error",""))))</f>
        <v/>
      </c>
      <c r="BM153" s="346" t="str">
        <f>フラグ管理用!AO153</f>
        <v/>
      </c>
    </row>
    <row r="154" spans="1:65">
      <c r="A154" s="21">
        <v>133</v>
      </c>
      <c r="B154" s="35"/>
      <c r="C154" s="44"/>
      <c r="D154" s="44"/>
      <c r="E154" s="55"/>
      <c r="F154" s="67" t="str">
        <f>IF(C154="補",VLOOKUP(E154,'事業名一覧 '!$A$3:$C$55,3,FALSE),"")</f>
        <v/>
      </c>
      <c r="G154" s="81"/>
      <c r="H154" s="81"/>
      <c r="I154" s="81"/>
      <c r="J154" s="81"/>
      <c r="K154" s="81"/>
      <c r="L154" s="55"/>
      <c r="M154" s="132" t="str">
        <f t="shared" si="37"/>
        <v/>
      </c>
      <c r="N154" s="132" t="str">
        <f t="shared" si="38"/>
        <v/>
      </c>
      <c r="O154" s="148"/>
      <c r="P154" s="148"/>
      <c r="Q154" s="148"/>
      <c r="R154" s="148"/>
      <c r="S154" s="148"/>
      <c r="T154" s="148"/>
      <c r="U154" s="55"/>
      <c r="V154" s="81"/>
      <c r="W154" s="81"/>
      <c r="X154" s="81"/>
      <c r="Y154" s="44"/>
      <c r="Z154" s="44"/>
      <c r="AA154" s="44"/>
      <c r="AB154" s="214"/>
      <c r="AC154" s="214"/>
      <c r="AD154" s="55"/>
      <c r="AE154" s="55"/>
      <c r="AF154" s="233"/>
      <c r="AG154" s="251"/>
      <c r="AH154" s="272"/>
      <c r="AI154" s="284"/>
      <c r="AJ154" s="296" t="str">
        <f t="shared" si="39"/>
        <v/>
      </c>
      <c r="AK154" s="304" t="str">
        <f>IF(C154="","",IF(AND(フラグ管理用!B154=2,O154&gt;0),"error",IF(AND(フラグ管理用!B154=1,SUM(P154:R154)&gt;0),"error","")))</f>
        <v/>
      </c>
      <c r="AL154" s="312" t="str">
        <f t="shared" si="40"/>
        <v/>
      </c>
      <c r="AM154" s="320" t="str">
        <f t="shared" si="41"/>
        <v/>
      </c>
      <c r="AN154" s="331" t="str">
        <f>IF(C154="","",IF(フラグ管理用!AP154=1,"",IF(AND(フラグ管理用!C154=1,フラグ管理用!G154=1),"",IF(AND(フラグ管理用!C154=2,フラグ管理用!D154=1,フラグ管理用!G154=1),"",IF(AND(フラグ管理用!C154=2,フラグ管理用!D154=2),"","error")))))</f>
        <v/>
      </c>
      <c r="AO154" s="335" t="str">
        <f t="shared" si="42"/>
        <v/>
      </c>
      <c r="AP154" s="335" t="str">
        <f t="shared" si="43"/>
        <v/>
      </c>
      <c r="AQ154" s="335" t="str">
        <f>IF(C154="","",IF(AND(フラグ管理用!B154=1,フラグ管理用!I154&gt;0),"",IF(AND(フラグ管理用!B154=2,フラグ管理用!I154&gt;14),"","error")))</f>
        <v/>
      </c>
      <c r="AR154" s="335" t="str">
        <f>IF(C154="","",IF(PRODUCT(フラグ管理用!H154:J154)=0,"error",""))</f>
        <v/>
      </c>
      <c r="AS154" s="335" t="str">
        <f t="shared" si="44"/>
        <v/>
      </c>
      <c r="AT154" s="335" t="str">
        <f>IF(C154="","",IF(AND(フラグ管理用!G154=1,フラグ管理用!K154=1),"",IF(AND(フラグ管理用!G154=2,フラグ管理用!K154&gt;1),"","error")))</f>
        <v/>
      </c>
      <c r="AU154" s="335" t="str">
        <f>IF(C154="","",IF(AND(フラグ管理用!K154=10,ISBLANK(L154)=FALSE),"",IF(AND(フラグ管理用!K154&lt;10,ISBLANK(L154)=TRUE),"","error")))</f>
        <v/>
      </c>
      <c r="AV154" s="331" t="str">
        <f t="shared" si="45"/>
        <v/>
      </c>
      <c r="AW154" s="331" t="str">
        <f t="shared" si="46"/>
        <v/>
      </c>
      <c r="AX154" s="331" t="str">
        <f>IF(C154="","",IF(AND(フラグ管理用!D154=2,フラグ管理用!G154=1),IF(Q154&lt;&gt;0,"error",""),""))</f>
        <v/>
      </c>
      <c r="AY154" s="331" t="str">
        <f>IF(C154="","",IF(フラグ管理用!G154=2,IF(OR(O154&lt;&gt;0,P154&lt;&gt;0,R154&lt;&gt;0),"error",""),""))</f>
        <v/>
      </c>
      <c r="AZ154" s="331" t="str">
        <f t="shared" si="47"/>
        <v/>
      </c>
      <c r="BA154" s="331" t="str">
        <f t="shared" si="48"/>
        <v/>
      </c>
      <c r="BB154" s="331" t="str">
        <f t="shared" si="49"/>
        <v/>
      </c>
      <c r="BC154" s="331" t="str">
        <f>IF(C154="","",IF(フラグ管理用!Y154=2,IF(AND(フラグ管理用!C154=2,フラグ管理用!V154=1),"","error"),""))</f>
        <v/>
      </c>
      <c r="BD154" s="331" t="str">
        <f t="shared" si="50"/>
        <v/>
      </c>
      <c r="BE154" s="331" t="str">
        <f>IF(C154="","",IF(フラグ管理用!Z154=30,"error",IF(AND(フラグ管理用!AI154="事業始期_通常",フラグ管理用!Z154&lt;18),"error",IF(AND(フラグ管理用!AI154="事業始期_補助",フラグ管理用!Z154&lt;15),"error",""))))</f>
        <v/>
      </c>
      <c r="BF154" s="331" t="str">
        <f t="shared" si="51"/>
        <v/>
      </c>
      <c r="BG154" s="331" t="str">
        <f>IF(C154="","",IF(AND(フラグ管理用!AJ154="事業終期_通常",OR(フラグ管理用!AA154&lt;18,フラグ管理用!AA154&gt;29)),"error",IF(AND(フラグ管理用!AJ154="事業終期_R3基金・R4",フラグ管理用!AA154&lt;18),"error","")))</f>
        <v/>
      </c>
      <c r="BH154" s="331" t="str">
        <f>IF(C154="","",IF(VLOOKUP(Z154,―!$X$2:$Y$31,2,FALSE)&lt;=VLOOKUP(AA154,―!$X$2:$Y$31,2,FALSE),"","error"))</f>
        <v/>
      </c>
      <c r="BI154" s="331" t="str">
        <f t="shared" si="52"/>
        <v/>
      </c>
      <c r="BJ154" s="331" t="str">
        <f t="shared" si="53"/>
        <v/>
      </c>
      <c r="BK154" s="331" t="str">
        <f t="shared" si="54"/>
        <v/>
      </c>
      <c r="BL154" s="331" t="str">
        <f>IF(C154="","",IF(AND(フラグ管理用!AK154="予算区分_地単_通常",フラグ管理用!AF154&gt;4),"error",IF(AND(フラグ管理用!AK154="予算区分_地単_協力金等",フラグ管理用!AF154&gt;9),"error",IF(AND(フラグ管理用!AK154="予算区分_補助",フラグ管理用!AF154&lt;9),"error",""))))</f>
        <v/>
      </c>
      <c r="BM154" s="346" t="str">
        <f>フラグ管理用!AO154</f>
        <v/>
      </c>
    </row>
    <row r="155" spans="1:65">
      <c r="A155" s="21">
        <v>134</v>
      </c>
      <c r="B155" s="35"/>
      <c r="C155" s="44"/>
      <c r="D155" s="44"/>
      <c r="E155" s="55"/>
      <c r="F155" s="67" t="str">
        <f>IF(C155="補",VLOOKUP(E155,'事業名一覧 '!$A$3:$C$55,3,FALSE),"")</f>
        <v/>
      </c>
      <c r="G155" s="81"/>
      <c r="H155" s="81"/>
      <c r="I155" s="81"/>
      <c r="J155" s="81"/>
      <c r="K155" s="81"/>
      <c r="L155" s="55"/>
      <c r="M155" s="132" t="str">
        <f t="shared" si="37"/>
        <v/>
      </c>
      <c r="N155" s="132" t="str">
        <f t="shared" si="38"/>
        <v/>
      </c>
      <c r="O155" s="148"/>
      <c r="P155" s="148"/>
      <c r="Q155" s="148"/>
      <c r="R155" s="148"/>
      <c r="S155" s="148"/>
      <c r="T155" s="148"/>
      <c r="U155" s="55"/>
      <c r="V155" s="81"/>
      <c r="W155" s="81"/>
      <c r="X155" s="81"/>
      <c r="Y155" s="44"/>
      <c r="Z155" s="44"/>
      <c r="AA155" s="44"/>
      <c r="AB155" s="214"/>
      <c r="AC155" s="214"/>
      <c r="AD155" s="55"/>
      <c r="AE155" s="55"/>
      <c r="AF155" s="233"/>
      <c r="AG155" s="251"/>
      <c r="AH155" s="272"/>
      <c r="AI155" s="284"/>
      <c r="AJ155" s="296" t="str">
        <f t="shared" si="39"/>
        <v/>
      </c>
      <c r="AK155" s="304" t="str">
        <f>IF(C155="","",IF(AND(フラグ管理用!B155=2,O155&gt;0),"error",IF(AND(フラグ管理用!B155=1,SUM(P155:R155)&gt;0),"error","")))</f>
        <v/>
      </c>
      <c r="AL155" s="312" t="str">
        <f t="shared" si="40"/>
        <v/>
      </c>
      <c r="AM155" s="320" t="str">
        <f t="shared" si="41"/>
        <v/>
      </c>
      <c r="AN155" s="331" t="str">
        <f>IF(C155="","",IF(フラグ管理用!AP155=1,"",IF(AND(フラグ管理用!C155=1,フラグ管理用!G155=1),"",IF(AND(フラグ管理用!C155=2,フラグ管理用!D155=1,フラグ管理用!G155=1),"",IF(AND(フラグ管理用!C155=2,フラグ管理用!D155=2),"","error")))))</f>
        <v/>
      </c>
      <c r="AO155" s="335" t="str">
        <f t="shared" si="42"/>
        <v/>
      </c>
      <c r="AP155" s="335" t="str">
        <f t="shared" si="43"/>
        <v/>
      </c>
      <c r="AQ155" s="335" t="str">
        <f>IF(C155="","",IF(AND(フラグ管理用!B155=1,フラグ管理用!I155&gt;0),"",IF(AND(フラグ管理用!B155=2,フラグ管理用!I155&gt;14),"","error")))</f>
        <v/>
      </c>
      <c r="AR155" s="335" t="str">
        <f>IF(C155="","",IF(PRODUCT(フラグ管理用!H155:J155)=0,"error",""))</f>
        <v/>
      </c>
      <c r="AS155" s="335" t="str">
        <f t="shared" si="44"/>
        <v/>
      </c>
      <c r="AT155" s="335" t="str">
        <f>IF(C155="","",IF(AND(フラグ管理用!G155=1,フラグ管理用!K155=1),"",IF(AND(フラグ管理用!G155=2,フラグ管理用!K155&gt;1),"","error")))</f>
        <v/>
      </c>
      <c r="AU155" s="335" t="str">
        <f>IF(C155="","",IF(AND(フラグ管理用!K155=10,ISBLANK(L155)=FALSE),"",IF(AND(フラグ管理用!K155&lt;10,ISBLANK(L155)=TRUE),"","error")))</f>
        <v/>
      </c>
      <c r="AV155" s="331" t="str">
        <f t="shared" si="45"/>
        <v/>
      </c>
      <c r="AW155" s="331" t="str">
        <f t="shared" si="46"/>
        <v/>
      </c>
      <c r="AX155" s="331" t="str">
        <f>IF(C155="","",IF(AND(フラグ管理用!D155=2,フラグ管理用!G155=1),IF(Q155&lt;&gt;0,"error",""),""))</f>
        <v/>
      </c>
      <c r="AY155" s="331" t="str">
        <f>IF(C155="","",IF(フラグ管理用!G155=2,IF(OR(O155&lt;&gt;0,P155&lt;&gt;0,R155&lt;&gt;0),"error",""),""))</f>
        <v/>
      </c>
      <c r="AZ155" s="331" t="str">
        <f t="shared" si="47"/>
        <v/>
      </c>
      <c r="BA155" s="331" t="str">
        <f t="shared" si="48"/>
        <v/>
      </c>
      <c r="BB155" s="331" t="str">
        <f t="shared" si="49"/>
        <v/>
      </c>
      <c r="BC155" s="331" t="str">
        <f>IF(C155="","",IF(フラグ管理用!Y155=2,IF(AND(フラグ管理用!C155=2,フラグ管理用!V155=1),"","error"),""))</f>
        <v/>
      </c>
      <c r="BD155" s="331" t="str">
        <f t="shared" si="50"/>
        <v/>
      </c>
      <c r="BE155" s="331" t="str">
        <f>IF(C155="","",IF(フラグ管理用!Z155=30,"error",IF(AND(フラグ管理用!AI155="事業始期_通常",フラグ管理用!Z155&lt;18),"error",IF(AND(フラグ管理用!AI155="事業始期_補助",フラグ管理用!Z155&lt;15),"error",""))))</f>
        <v/>
      </c>
      <c r="BF155" s="331" t="str">
        <f t="shared" si="51"/>
        <v/>
      </c>
      <c r="BG155" s="331" t="str">
        <f>IF(C155="","",IF(AND(フラグ管理用!AJ155="事業終期_通常",OR(フラグ管理用!AA155&lt;18,フラグ管理用!AA155&gt;29)),"error",IF(AND(フラグ管理用!AJ155="事業終期_R3基金・R4",フラグ管理用!AA155&lt;18),"error","")))</f>
        <v/>
      </c>
      <c r="BH155" s="331" t="str">
        <f>IF(C155="","",IF(VLOOKUP(Z155,―!$X$2:$Y$31,2,FALSE)&lt;=VLOOKUP(AA155,―!$X$2:$Y$31,2,FALSE),"","error"))</f>
        <v/>
      </c>
      <c r="BI155" s="331" t="str">
        <f t="shared" si="52"/>
        <v/>
      </c>
      <c r="BJ155" s="331" t="str">
        <f t="shared" si="53"/>
        <v/>
      </c>
      <c r="BK155" s="331" t="str">
        <f t="shared" si="54"/>
        <v/>
      </c>
      <c r="BL155" s="331" t="str">
        <f>IF(C155="","",IF(AND(フラグ管理用!AK155="予算区分_地単_通常",フラグ管理用!AF155&gt;4),"error",IF(AND(フラグ管理用!AK155="予算区分_地単_協力金等",フラグ管理用!AF155&gt;9),"error",IF(AND(フラグ管理用!AK155="予算区分_補助",フラグ管理用!AF155&lt;9),"error",""))))</f>
        <v/>
      </c>
      <c r="BM155" s="346" t="str">
        <f>フラグ管理用!AO155</f>
        <v/>
      </c>
    </row>
    <row r="156" spans="1:65">
      <c r="A156" s="21">
        <v>135</v>
      </c>
      <c r="B156" s="35"/>
      <c r="C156" s="44"/>
      <c r="D156" s="44"/>
      <c r="E156" s="55"/>
      <c r="F156" s="67" t="str">
        <f>IF(C156="補",VLOOKUP(E156,'事業名一覧 '!$A$3:$C$55,3,FALSE),"")</f>
        <v/>
      </c>
      <c r="G156" s="81"/>
      <c r="H156" s="81"/>
      <c r="I156" s="81"/>
      <c r="J156" s="81"/>
      <c r="K156" s="81"/>
      <c r="L156" s="55"/>
      <c r="M156" s="132" t="str">
        <f t="shared" si="37"/>
        <v/>
      </c>
      <c r="N156" s="132" t="str">
        <f t="shared" si="38"/>
        <v/>
      </c>
      <c r="O156" s="148"/>
      <c r="P156" s="148"/>
      <c r="Q156" s="148"/>
      <c r="R156" s="148"/>
      <c r="S156" s="148"/>
      <c r="T156" s="148"/>
      <c r="U156" s="55"/>
      <c r="V156" s="81"/>
      <c r="W156" s="81"/>
      <c r="X156" s="81"/>
      <c r="Y156" s="44"/>
      <c r="Z156" s="44"/>
      <c r="AA156" s="44"/>
      <c r="AB156" s="214"/>
      <c r="AC156" s="214"/>
      <c r="AD156" s="55"/>
      <c r="AE156" s="55"/>
      <c r="AF156" s="233"/>
      <c r="AG156" s="251"/>
      <c r="AH156" s="272"/>
      <c r="AI156" s="284"/>
      <c r="AJ156" s="296" t="str">
        <f t="shared" si="39"/>
        <v/>
      </c>
      <c r="AK156" s="304" t="str">
        <f>IF(C156="","",IF(AND(フラグ管理用!B156=2,O156&gt;0),"error",IF(AND(フラグ管理用!B156=1,SUM(P156:R156)&gt;0),"error","")))</f>
        <v/>
      </c>
      <c r="AL156" s="312" t="str">
        <f t="shared" si="40"/>
        <v/>
      </c>
      <c r="AM156" s="320" t="str">
        <f t="shared" si="41"/>
        <v/>
      </c>
      <c r="AN156" s="331" t="str">
        <f>IF(C156="","",IF(フラグ管理用!AP156=1,"",IF(AND(フラグ管理用!C156=1,フラグ管理用!G156=1),"",IF(AND(フラグ管理用!C156=2,フラグ管理用!D156=1,フラグ管理用!G156=1),"",IF(AND(フラグ管理用!C156=2,フラグ管理用!D156=2),"","error")))))</f>
        <v/>
      </c>
      <c r="AO156" s="335" t="str">
        <f t="shared" si="42"/>
        <v/>
      </c>
      <c r="AP156" s="335" t="str">
        <f t="shared" si="43"/>
        <v/>
      </c>
      <c r="AQ156" s="335" t="str">
        <f>IF(C156="","",IF(AND(フラグ管理用!B156=1,フラグ管理用!I156&gt;0),"",IF(AND(フラグ管理用!B156=2,フラグ管理用!I156&gt;14),"","error")))</f>
        <v/>
      </c>
      <c r="AR156" s="335" t="str">
        <f>IF(C156="","",IF(PRODUCT(フラグ管理用!H156:J156)=0,"error",""))</f>
        <v/>
      </c>
      <c r="AS156" s="335" t="str">
        <f t="shared" si="44"/>
        <v/>
      </c>
      <c r="AT156" s="335" t="str">
        <f>IF(C156="","",IF(AND(フラグ管理用!G156=1,フラグ管理用!K156=1),"",IF(AND(フラグ管理用!G156=2,フラグ管理用!K156&gt;1),"","error")))</f>
        <v/>
      </c>
      <c r="AU156" s="335" t="str">
        <f>IF(C156="","",IF(AND(フラグ管理用!K156=10,ISBLANK(L156)=FALSE),"",IF(AND(フラグ管理用!K156&lt;10,ISBLANK(L156)=TRUE),"","error")))</f>
        <v/>
      </c>
      <c r="AV156" s="331" t="str">
        <f t="shared" si="45"/>
        <v/>
      </c>
      <c r="AW156" s="331" t="str">
        <f t="shared" si="46"/>
        <v/>
      </c>
      <c r="AX156" s="331" t="str">
        <f>IF(C156="","",IF(AND(フラグ管理用!D156=2,フラグ管理用!G156=1),IF(Q156&lt;&gt;0,"error",""),""))</f>
        <v/>
      </c>
      <c r="AY156" s="331" t="str">
        <f>IF(C156="","",IF(フラグ管理用!G156=2,IF(OR(O156&lt;&gt;0,P156&lt;&gt;0,R156&lt;&gt;0),"error",""),""))</f>
        <v/>
      </c>
      <c r="AZ156" s="331" t="str">
        <f t="shared" si="47"/>
        <v/>
      </c>
      <c r="BA156" s="331" t="str">
        <f t="shared" si="48"/>
        <v/>
      </c>
      <c r="BB156" s="331" t="str">
        <f t="shared" si="49"/>
        <v/>
      </c>
      <c r="BC156" s="331" t="str">
        <f>IF(C156="","",IF(フラグ管理用!Y156=2,IF(AND(フラグ管理用!C156=2,フラグ管理用!V156=1),"","error"),""))</f>
        <v/>
      </c>
      <c r="BD156" s="331" t="str">
        <f t="shared" si="50"/>
        <v/>
      </c>
      <c r="BE156" s="331" t="str">
        <f>IF(C156="","",IF(フラグ管理用!Z156=30,"error",IF(AND(フラグ管理用!AI156="事業始期_通常",フラグ管理用!Z156&lt;18),"error",IF(AND(フラグ管理用!AI156="事業始期_補助",フラグ管理用!Z156&lt;15),"error",""))))</f>
        <v/>
      </c>
      <c r="BF156" s="331" t="str">
        <f t="shared" si="51"/>
        <v/>
      </c>
      <c r="BG156" s="331" t="str">
        <f>IF(C156="","",IF(AND(フラグ管理用!AJ156="事業終期_通常",OR(フラグ管理用!AA156&lt;18,フラグ管理用!AA156&gt;29)),"error",IF(AND(フラグ管理用!AJ156="事業終期_R3基金・R4",フラグ管理用!AA156&lt;18),"error","")))</f>
        <v/>
      </c>
      <c r="BH156" s="331" t="str">
        <f>IF(C156="","",IF(VLOOKUP(Z156,―!$X$2:$Y$31,2,FALSE)&lt;=VLOOKUP(AA156,―!$X$2:$Y$31,2,FALSE),"","error"))</f>
        <v/>
      </c>
      <c r="BI156" s="331" t="str">
        <f t="shared" si="52"/>
        <v/>
      </c>
      <c r="BJ156" s="331" t="str">
        <f t="shared" si="53"/>
        <v/>
      </c>
      <c r="BK156" s="331" t="str">
        <f t="shared" si="54"/>
        <v/>
      </c>
      <c r="BL156" s="331" t="str">
        <f>IF(C156="","",IF(AND(フラグ管理用!AK156="予算区分_地単_通常",フラグ管理用!AF156&gt;4),"error",IF(AND(フラグ管理用!AK156="予算区分_地単_協力金等",フラグ管理用!AF156&gt;9),"error",IF(AND(フラグ管理用!AK156="予算区分_補助",フラグ管理用!AF156&lt;9),"error",""))))</f>
        <v/>
      </c>
      <c r="BM156" s="346" t="str">
        <f>フラグ管理用!AO156</f>
        <v/>
      </c>
    </row>
    <row r="157" spans="1:65">
      <c r="A157" s="21">
        <v>136</v>
      </c>
      <c r="B157" s="35"/>
      <c r="C157" s="44"/>
      <c r="D157" s="44"/>
      <c r="E157" s="55"/>
      <c r="F157" s="67" t="str">
        <f>IF(C157="補",VLOOKUP(E157,'事業名一覧 '!$A$3:$C$55,3,FALSE),"")</f>
        <v/>
      </c>
      <c r="G157" s="81"/>
      <c r="H157" s="81"/>
      <c r="I157" s="81"/>
      <c r="J157" s="81"/>
      <c r="K157" s="81"/>
      <c r="L157" s="55"/>
      <c r="M157" s="132" t="str">
        <f t="shared" si="37"/>
        <v/>
      </c>
      <c r="N157" s="132" t="str">
        <f t="shared" si="38"/>
        <v/>
      </c>
      <c r="O157" s="148"/>
      <c r="P157" s="148"/>
      <c r="Q157" s="148"/>
      <c r="R157" s="148"/>
      <c r="S157" s="148"/>
      <c r="T157" s="148"/>
      <c r="U157" s="55"/>
      <c r="V157" s="81"/>
      <c r="W157" s="81"/>
      <c r="X157" s="81"/>
      <c r="Y157" s="44"/>
      <c r="Z157" s="44"/>
      <c r="AA157" s="44"/>
      <c r="AB157" s="214"/>
      <c r="AC157" s="214"/>
      <c r="AD157" s="55"/>
      <c r="AE157" s="55"/>
      <c r="AF157" s="233"/>
      <c r="AG157" s="251"/>
      <c r="AH157" s="272"/>
      <c r="AI157" s="284"/>
      <c r="AJ157" s="296" t="str">
        <f t="shared" si="39"/>
        <v/>
      </c>
      <c r="AK157" s="304" t="str">
        <f>IF(C157="","",IF(AND(フラグ管理用!B157=2,O157&gt;0),"error",IF(AND(フラグ管理用!B157=1,SUM(P157:R157)&gt;0),"error","")))</f>
        <v/>
      </c>
      <c r="AL157" s="312" t="str">
        <f t="shared" si="40"/>
        <v/>
      </c>
      <c r="AM157" s="320" t="str">
        <f t="shared" si="41"/>
        <v/>
      </c>
      <c r="AN157" s="331" t="str">
        <f>IF(C157="","",IF(フラグ管理用!AP157=1,"",IF(AND(フラグ管理用!C157=1,フラグ管理用!G157=1),"",IF(AND(フラグ管理用!C157=2,フラグ管理用!D157=1,フラグ管理用!G157=1),"",IF(AND(フラグ管理用!C157=2,フラグ管理用!D157=2),"","error")))))</f>
        <v/>
      </c>
      <c r="AO157" s="335" t="str">
        <f t="shared" si="42"/>
        <v/>
      </c>
      <c r="AP157" s="335" t="str">
        <f t="shared" si="43"/>
        <v/>
      </c>
      <c r="AQ157" s="335" t="str">
        <f>IF(C157="","",IF(AND(フラグ管理用!B157=1,フラグ管理用!I157&gt;0),"",IF(AND(フラグ管理用!B157=2,フラグ管理用!I157&gt;14),"","error")))</f>
        <v/>
      </c>
      <c r="AR157" s="335" t="str">
        <f>IF(C157="","",IF(PRODUCT(フラグ管理用!H157:J157)=0,"error",""))</f>
        <v/>
      </c>
      <c r="AS157" s="335" t="str">
        <f t="shared" si="44"/>
        <v/>
      </c>
      <c r="AT157" s="335" t="str">
        <f>IF(C157="","",IF(AND(フラグ管理用!G157=1,フラグ管理用!K157=1),"",IF(AND(フラグ管理用!G157=2,フラグ管理用!K157&gt;1),"","error")))</f>
        <v/>
      </c>
      <c r="AU157" s="335" t="str">
        <f>IF(C157="","",IF(AND(フラグ管理用!K157=10,ISBLANK(L157)=FALSE),"",IF(AND(フラグ管理用!K157&lt;10,ISBLANK(L157)=TRUE),"","error")))</f>
        <v/>
      </c>
      <c r="AV157" s="331" t="str">
        <f t="shared" si="45"/>
        <v/>
      </c>
      <c r="AW157" s="331" t="str">
        <f t="shared" si="46"/>
        <v/>
      </c>
      <c r="AX157" s="331" t="str">
        <f>IF(C157="","",IF(AND(フラグ管理用!D157=2,フラグ管理用!G157=1),IF(Q157&lt;&gt;0,"error",""),""))</f>
        <v/>
      </c>
      <c r="AY157" s="331" t="str">
        <f>IF(C157="","",IF(フラグ管理用!G157=2,IF(OR(O157&lt;&gt;0,P157&lt;&gt;0,R157&lt;&gt;0),"error",""),""))</f>
        <v/>
      </c>
      <c r="AZ157" s="331" t="str">
        <f t="shared" si="47"/>
        <v/>
      </c>
      <c r="BA157" s="331" t="str">
        <f t="shared" si="48"/>
        <v/>
      </c>
      <c r="BB157" s="331" t="str">
        <f t="shared" si="49"/>
        <v/>
      </c>
      <c r="BC157" s="331" t="str">
        <f>IF(C157="","",IF(フラグ管理用!Y157=2,IF(AND(フラグ管理用!C157=2,フラグ管理用!V157=1),"","error"),""))</f>
        <v/>
      </c>
      <c r="BD157" s="331" t="str">
        <f t="shared" si="50"/>
        <v/>
      </c>
      <c r="BE157" s="331" t="str">
        <f>IF(C157="","",IF(フラグ管理用!Z157=30,"error",IF(AND(フラグ管理用!AI157="事業始期_通常",フラグ管理用!Z157&lt;18),"error",IF(AND(フラグ管理用!AI157="事業始期_補助",フラグ管理用!Z157&lt;15),"error",""))))</f>
        <v/>
      </c>
      <c r="BF157" s="331" t="str">
        <f t="shared" si="51"/>
        <v/>
      </c>
      <c r="BG157" s="331" t="str">
        <f>IF(C157="","",IF(AND(フラグ管理用!AJ157="事業終期_通常",OR(フラグ管理用!AA157&lt;18,フラグ管理用!AA157&gt;29)),"error",IF(AND(フラグ管理用!AJ157="事業終期_R3基金・R4",フラグ管理用!AA157&lt;18),"error","")))</f>
        <v/>
      </c>
      <c r="BH157" s="331" t="str">
        <f>IF(C157="","",IF(VLOOKUP(Z157,―!$X$2:$Y$31,2,FALSE)&lt;=VLOOKUP(AA157,―!$X$2:$Y$31,2,FALSE),"","error"))</f>
        <v/>
      </c>
      <c r="BI157" s="331" t="str">
        <f t="shared" si="52"/>
        <v/>
      </c>
      <c r="BJ157" s="331" t="str">
        <f t="shared" si="53"/>
        <v/>
      </c>
      <c r="BK157" s="331" t="str">
        <f t="shared" si="54"/>
        <v/>
      </c>
      <c r="BL157" s="331" t="str">
        <f>IF(C157="","",IF(AND(フラグ管理用!AK157="予算区分_地単_通常",フラグ管理用!AF157&gt;4),"error",IF(AND(フラグ管理用!AK157="予算区分_地単_協力金等",フラグ管理用!AF157&gt;9),"error",IF(AND(フラグ管理用!AK157="予算区分_補助",フラグ管理用!AF157&lt;9),"error",""))))</f>
        <v/>
      </c>
      <c r="BM157" s="346" t="str">
        <f>フラグ管理用!AO157</f>
        <v/>
      </c>
    </row>
    <row r="158" spans="1:65">
      <c r="A158" s="21">
        <v>137</v>
      </c>
      <c r="B158" s="35"/>
      <c r="C158" s="44"/>
      <c r="D158" s="44"/>
      <c r="E158" s="55"/>
      <c r="F158" s="67" t="str">
        <f>IF(C158="補",VLOOKUP(E158,'事業名一覧 '!$A$3:$C$55,3,FALSE),"")</f>
        <v/>
      </c>
      <c r="G158" s="81"/>
      <c r="H158" s="81"/>
      <c r="I158" s="81"/>
      <c r="J158" s="81"/>
      <c r="K158" s="81"/>
      <c r="L158" s="55"/>
      <c r="M158" s="132" t="str">
        <f t="shared" si="37"/>
        <v/>
      </c>
      <c r="N158" s="132" t="str">
        <f t="shared" si="38"/>
        <v/>
      </c>
      <c r="O158" s="148"/>
      <c r="P158" s="148"/>
      <c r="Q158" s="148"/>
      <c r="R158" s="148"/>
      <c r="S158" s="148"/>
      <c r="T158" s="148"/>
      <c r="U158" s="55"/>
      <c r="V158" s="81"/>
      <c r="W158" s="81"/>
      <c r="X158" s="81"/>
      <c r="Y158" s="44"/>
      <c r="Z158" s="44"/>
      <c r="AA158" s="44"/>
      <c r="AB158" s="214"/>
      <c r="AC158" s="214"/>
      <c r="AD158" s="55"/>
      <c r="AE158" s="55"/>
      <c r="AF158" s="233"/>
      <c r="AG158" s="251"/>
      <c r="AH158" s="272"/>
      <c r="AI158" s="284"/>
      <c r="AJ158" s="296" t="str">
        <f t="shared" si="39"/>
        <v/>
      </c>
      <c r="AK158" s="304" t="str">
        <f>IF(C158="","",IF(AND(フラグ管理用!B158=2,O158&gt;0),"error",IF(AND(フラグ管理用!B158=1,SUM(P158:R158)&gt;0),"error","")))</f>
        <v/>
      </c>
      <c r="AL158" s="312" t="str">
        <f t="shared" si="40"/>
        <v/>
      </c>
      <c r="AM158" s="320" t="str">
        <f t="shared" si="41"/>
        <v/>
      </c>
      <c r="AN158" s="331" t="str">
        <f>IF(C158="","",IF(フラグ管理用!AP158=1,"",IF(AND(フラグ管理用!C158=1,フラグ管理用!G158=1),"",IF(AND(フラグ管理用!C158=2,フラグ管理用!D158=1,フラグ管理用!G158=1),"",IF(AND(フラグ管理用!C158=2,フラグ管理用!D158=2),"","error")))))</f>
        <v/>
      </c>
      <c r="AO158" s="335" t="str">
        <f t="shared" si="42"/>
        <v/>
      </c>
      <c r="AP158" s="335" t="str">
        <f t="shared" si="43"/>
        <v/>
      </c>
      <c r="AQ158" s="335" t="str">
        <f>IF(C158="","",IF(AND(フラグ管理用!B158=1,フラグ管理用!I158&gt;0),"",IF(AND(フラグ管理用!B158=2,フラグ管理用!I158&gt;14),"","error")))</f>
        <v/>
      </c>
      <c r="AR158" s="335" t="str">
        <f>IF(C158="","",IF(PRODUCT(フラグ管理用!H158:J158)=0,"error",""))</f>
        <v/>
      </c>
      <c r="AS158" s="335" t="str">
        <f t="shared" si="44"/>
        <v/>
      </c>
      <c r="AT158" s="335" t="str">
        <f>IF(C158="","",IF(AND(フラグ管理用!G158=1,フラグ管理用!K158=1),"",IF(AND(フラグ管理用!G158=2,フラグ管理用!K158&gt;1),"","error")))</f>
        <v/>
      </c>
      <c r="AU158" s="335" t="str">
        <f>IF(C158="","",IF(AND(フラグ管理用!K158=10,ISBLANK(L158)=FALSE),"",IF(AND(フラグ管理用!K158&lt;10,ISBLANK(L158)=TRUE),"","error")))</f>
        <v/>
      </c>
      <c r="AV158" s="331" t="str">
        <f t="shared" si="45"/>
        <v/>
      </c>
      <c r="AW158" s="331" t="str">
        <f t="shared" si="46"/>
        <v/>
      </c>
      <c r="AX158" s="331" t="str">
        <f>IF(C158="","",IF(AND(フラグ管理用!D158=2,フラグ管理用!G158=1),IF(Q158&lt;&gt;0,"error",""),""))</f>
        <v/>
      </c>
      <c r="AY158" s="331" t="str">
        <f>IF(C158="","",IF(フラグ管理用!G158=2,IF(OR(O158&lt;&gt;0,P158&lt;&gt;0,R158&lt;&gt;0),"error",""),""))</f>
        <v/>
      </c>
      <c r="AZ158" s="331" t="str">
        <f t="shared" si="47"/>
        <v/>
      </c>
      <c r="BA158" s="331" t="str">
        <f t="shared" si="48"/>
        <v/>
      </c>
      <c r="BB158" s="331" t="str">
        <f t="shared" si="49"/>
        <v/>
      </c>
      <c r="BC158" s="331" t="str">
        <f>IF(C158="","",IF(フラグ管理用!Y158=2,IF(AND(フラグ管理用!C158=2,フラグ管理用!V158=1),"","error"),""))</f>
        <v/>
      </c>
      <c r="BD158" s="331" t="str">
        <f t="shared" si="50"/>
        <v/>
      </c>
      <c r="BE158" s="331" t="str">
        <f>IF(C158="","",IF(フラグ管理用!Z158=30,"error",IF(AND(フラグ管理用!AI158="事業始期_通常",フラグ管理用!Z158&lt;18),"error",IF(AND(フラグ管理用!AI158="事業始期_補助",フラグ管理用!Z158&lt;15),"error",""))))</f>
        <v/>
      </c>
      <c r="BF158" s="331" t="str">
        <f t="shared" si="51"/>
        <v/>
      </c>
      <c r="BG158" s="331" t="str">
        <f>IF(C158="","",IF(AND(フラグ管理用!AJ158="事業終期_通常",OR(フラグ管理用!AA158&lt;18,フラグ管理用!AA158&gt;29)),"error",IF(AND(フラグ管理用!AJ158="事業終期_R3基金・R4",フラグ管理用!AA158&lt;18),"error","")))</f>
        <v/>
      </c>
      <c r="BH158" s="331" t="str">
        <f>IF(C158="","",IF(VLOOKUP(Z158,―!$X$2:$Y$31,2,FALSE)&lt;=VLOOKUP(AA158,―!$X$2:$Y$31,2,FALSE),"","error"))</f>
        <v/>
      </c>
      <c r="BI158" s="331" t="str">
        <f t="shared" si="52"/>
        <v/>
      </c>
      <c r="BJ158" s="331" t="str">
        <f t="shared" si="53"/>
        <v/>
      </c>
      <c r="BK158" s="331" t="str">
        <f t="shared" si="54"/>
        <v/>
      </c>
      <c r="BL158" s="331" t="str">
        <f>IF(C158="","",IF(AND(フラグ管理用!AK158="予算区分_地単_通常",フラグ管理用!AF158&gt;4),"error",IF(AND(フラグ管理用!AK158="予算区分_地単_協力金等",フラグ管理用!AF158&gt;9),"error",IF(AND(フラグ管理用!AK158="予算区分_補助",フラグ管理用!AF158&lt;9),"error",""))))</f>
        <v/>
      </c>
      <c r="BM158" s="346" t="str">
        <f>フラグ管理用!AO158</f>
        <v/>
      </c>
    </row>
    <row r="159" spans="1:65">
      <c r="A159" s="21">
        <v>138</v>
      </c>
      <c r="B159" s="35"/>
      <c r="C159" s="44"/>
      <c r="D159" s="44"/>
      <c r="E159" s="55"/>
      <c r="F159" s="67" t="str">
        <f>IF(C159="補",VLOOKUP(E159,'事業名一覧 '!$A$3:$C$55,3,FALSE),"")</f>
        <v/>
      </c>
      <c r="G159" s="81"/>
      <c r="H159" s="81"/>
      <c r="I159" s="81"/>
      <c r="J159" s="81"/>
      <c r="K159" s="81"/>
      <c r="L159" s="55"/>
      <c r="M159" s="132" t="str">
        <f t="shared" si="37"/>
        <v/>
      </c>
      <c r="N159" s="132" t="str">
        <f t="shared" si="38"/>
        <v/>
      </c>
      <c r="O159" s="148"/>
      <c r="P159" s="148"/>
      <c r="Q159" s="148"/>
      <c r="R159" s="148"/>
      <c r="S159" s="148"/>
      <c r="T159" s="148"/>
      <c r="U159" s="55"/>
      <c r="V159" s="81"/>
      <c r="W159" s="81"/>
      <c r="X159" s="81"/>
      <c r="Y159" s="44"/>
      <c r="Z159" s="44"/>
      <c r="AA159" s="44"/>
      <c r="AB159" s="214"/>
      <c r="AC159" s="214"/>
      <c r="AD159" s="55"/>
      <c r="AE159" s="55"/>
      <c r="AF159" s="233"/>
      <c r="AG159" s="251"/>
      <c r="AH159" s="272"/>
      <c r="AI159" s="284"/>
      <c r="AJ159" s="296" t="str">
        <f t="shared" si="39"/>
        <v/>
      </c>
      <c r="AK159" s="304" t="str">
        <f>IF(C159="","",IF(AND(フラグ管理用!B159=2,O159&gt;0),"error",IF(AND(フラグ管理用!B159=1,SUM(P159:R159)&gt;0),"error","")))</f>
        <v/>
      </c>
      <c r="AL159" s="312" t="str">
        <f t="shared" si="40"/>
        <v/>
      </c>
      <c r="AM159" s="320" t="str">
        <f t="shared" si="41"/>
        <v/>
      </c>
      <c r="AN159" s="331" t="str">
        <f>IF(C159="","",IF(フラグ管理用!AP159=1,"",IF(AND(フラグ管理用!C159=1,フラグ管理用!G159=1),"",IF(AND(フラグ管理用!C159=2,フラグ管理用!D159=1,フラグ管理用!G159=1),"",IF(AND(フラグ管理用!C159=2,フラグ管理用!D159=2),"","error")))))</f>
        <v/>
      </c>
      <c r="AO159" s="335" t="str">
        <f t="shared" si="42"/>
        <v/>
      </c>
      <c r="AP159" s="335" t="str">
        <f t="shared" si="43"/>
        <v/>
      </c>
      <c r="AQ159" s="335" t="str">
        <f>IF(C159="","",IF(AND(フラグ管理用!B159=1,フラグ管理用!I159&gt;0),"",IF(AND(フラグ管理用!B159=2,フラグ管理用!I159&gt;14),"","error")))</f>
        <v/>
      </c>
      <c r="AR159" s="335" t="str">
        <f>IF(C159="","",IF(PRODUCT(フラグ管理用!H159:J159)=0,"error",""))</f>
        <v/>
      </c>
      <c r="AS159" s="335" t="str">
        <f t="shared" si="44"/>
        <v/>
      </c>
      <c r="AT159" s="335" t="str">
        <f>IF(C159="","",IF(AND(フラグ管理用!G159=1,フラグ管理用!K159=1),"",IF(AND(フラグ管理用!G159=2,フラグ管理用!K159&gt;1),"","error")))</f>
        <v/>
      </c>
      <c r="AU159" s="335" t="str">
        <f>IF(C159="","",IF(AND(フラグ管理用!K159=10,ISBLANK(L159)=FALSE),"",IF(AND(フラグ管理用!K159&lt;10,ISBLANK(L159)=TRUE),"","error")))</f>
        <v/>
      </c>
      <c r="AV159" s="331" t="str">
        <f t="shared" si="45"/>
        <v/>
      </c>
      <c r="AW159" s="331" t="str">
        <f t="shared" si="46"/>
        <v/>
      </c>
      <c r="AX159" s="331" t="str">
        <f>IF(C159="","",IF(AND(フラグ管理用!D159=2,フラグ管理用!G159=1),IF(Q159&lt;&gt;0,"error",""),""))</f>
        <v/>
      </c>
      <c r="AY159" s="331" t="str">
        <f>IF(C159="","",IF(フラグ管理用!G159=2,IF(OR(O159&lt;&gt;0,P159&lt;&gt;0,R159&lt;&gt;0),"error",""),""))</f>
        <v/>
      </c>
      <c r="AZ159" s="331" t="str">
        <f t="shared" si="47"/>
        <v/>
      </c>
      <c r="BA159" s="331" t="str">
        <f t="shared" si="48"/>
        <v/>
      </c>
      <c r="BB159" s="331" t="str">
        <f t="shared" si="49"/>
        <v/>
      </c>
      <c r="BC159" s="331" t="str">
        <f>IF(C159="","",IF(フラグ管理用!Y159=2,IF(AND(フラグ管理用!C159=2,フラグ管理用!V159=1),"","error"),""))</f>
        <v/>
      </c>
      <c r="BD159" s="331" t="str">
        <f t="shared" si="50"/>
        <v/>
      </c>
      <c r="BE159" s="331" t="str">
        <f>IF(C159="","",IF(フラグ管理用!Z159=30,"error",IF(AND(フラグ管理用!AI159="事業始期_通常",フラグ管理用!Z159&lt;18),"error",IF(AND(フラグ管理用!AI159="事業始期_補助",フラグ管理用!Z159&lt;15),"error",""))))</f>
        <v/>
      </c>
      <c r="BF159" s="331" t="str">
        <f t="shared" si="51"/>
        <v/>
      </c>
      <c r="BG159" s="331" t="str">
        <f>IF(C159="","",IF(AND(フラグ管理用!AJ159="事業終期_通常",OR(フラグ管理用!AA159&lt;18,フラグ管理用!AA159&gt;29)),"error",IF(AND(フラグ管理用!AJ159="事業終期_R3基金・R4",フラグ管理用!AA159&lt;18),"error","")))</f>
        <v/>
      </c>
      <c r="BH159" s="331" t="str">
        <f>IF(C159="","",IF(VLOOKUP(Z159,―!$X$2:$Y$31,2,FALSE)&lt;=VLOOKUP(AA159,―!$X$2:$Y$31,2,FALSE),"","error"))</f>
        <v/>
      </c>
      <c r="BI159" s="331" t="str">
        <f t="shared" si="52"/>
        <v/>
      </c>
      <c r="BJ159" s="331" t="str">
        <f t="shared" si="53"/>
        <v/>
      </c>
      <c r="BK159" s="331" t="str">
        <f t="shared" si="54"/>
        <v/>
      </c>
      <c r="BL159" s="331" t="str">
        <f>IF(C159="","",IF(AND(フラグ管理用!AK159="予算区分_地単_通常",フラグ管理用!AF159&gt;4),"error",IF(AND(フラグ管理用!AK159="予算区分_地単_協力金等",フラグ管理用!AF159&gt;9),"error",IF(AND(フラグ管理用!AK159="予算区分_補助",フラグ管理用!AF159&lt;9),"error",""))))</f>
        <v/>
      </c>
      <c r="BM159" s="346" t="str">
        <f>フラグ管理用!AO159</f>
        <v/>
      </c>
    </row>
    <row r="160" spans="1:65">
      <c r="A160" s="21">
        <v>139</v>
      </c>
      <c r="B160" s="35"/>
      <c r="C160" s="44"/>
      <c r="D160" s="44"/>
      <c r="E160" s="55"/>
      <c r="F160" s="67" t="str">
        <f>IF(C160="補",VLOOKUP(E160,'事業名一覧 '!$A$3:$C$55,3,FALSE),"")</f>
        <v/>
      </c>
      <c r="G160" s="81"/>
      <c r="H160" s="81"/>
      <c r="I160" s="81"/>
      <c r="J160" s="81"/>
      <c r="K160" s="81"/>
      <c r="L160" s="55"/>
      <c r="M160" s="132" t="str">
        <f t="shared" si="37"/>
        <v/>
      </c>
      <c r="N160" s="132" t="str">
        <f t="shared" si="38"/>
        <v/>
      </c>
      <c r="O160" s="148"/>
      <c r="P160" s="148"/>
      <c r="Q160" s="148"/>
      <c r="R160" s="148"/>
      <c r="S160" s="148"/>
      <c r="T160" s="148"/>
      <c r="U160" s="55"/>
      <c r="V160" s="81"/>
      <c r="W160" s="81"/>
      <c r="X160" s="81"/>
      <c r="Y160" s="44"/>
      <c r="Z160" s="44"/>
      <c r="AA160" s="44"/>
      <c r="AB160" s="214"/>
      <c r="AC160" s="214"/>
      <c r="AD160" s="55"/>
      <c r="AE160" s="55"/>
      <c r="AF160" s="233"/>
      <c r="AG160" s="251"/>
      <c r="AH160" s="272"/>
      <c r="AI160" s="284"/>
      <c r="AJ160" s="296" t="str">
        <f t="shared" si="39"/>
        <v/>
      </c>
      <c r="AK160" s="304" t="str">
        <f>IF(C160="","",IF(AND(フラグ管理用!B160=2,O160&gt;0),"error",IF(AND(フラグ管理用!B160=1,SUM(P160:R160)&gt;0),"error","")))</f>
        <v/>
      </c>
      <c r="AL160" s="312" t="str">
        <f t="shared" si="40"/>
        <v/>
      </c>
      <c r="AM160" s="320" t="str">
        <f t="shared" si="41"/>
        <v/>
      </c>
      <c r="AN160" s="331" t="str">
        <f>IF(C160="","",IF(フラグ管理用!AP160=1,"",IF(AND(フラグ管理用!C160=1,フラグ管理用!G160=1),"",IF(AND(フラグ管理用!C160=2,フラグ管理用!D160=1,フラグ管理用!G160=1),"",IF(AND(フラグ管理用!C160=2,フラグ管理用!D160=2),"","error")))))</f>
        <v/>
      </c>
      <c r="AO160" s="335" t="str">
        <f t="shared" si="42"/>
        <v/>
      </c>
      <c r="AP160" s="335" t="str">
        <f t="shared" si="43"/>
        <v/>
      </c>
      <c r="AQ160" s="335" t="str">
        <f>IF(C160="","",IF(AND(フラグ管理用!B160=1,フラグ管理用!I160&gt;0),"",IF(AND(フラグ管理用!B160=2,フラグ管理用!I160&gt;14),"","error")))</f>
        <v/>
      </c>
      <c r="AR160" s="335" t="str">
        <f>IF(C160="","",IF(PRODUCT(フラグ管理用!H160:J160)=0,"error",""))</f>
        <v/>
      </c>
      <c r="AS160" s="335" t="str">
        <f t="shared" si="44"/>
        <v/>
      </c>
      <c r="AT160" s="335" t="str">
        <f>IF(C160="","",IF(AND(フラグ管理用!G160=1,フラグ管理用!K160=1),"",IF(AND(フラグ管理用!G160=2,フラグ管理用!K160&gt;1),"","error")))</f>
        <v/>
      </c>
      <c r="AU160" s="335" t="str">
        <f>IF(C160="","",IF(AND(フラグ管理用!K160=10,ISBLANK(L160)=FALSE),"",IF(AND(フラグ管理用!K160&lt;10,ISBLANK(L160)=TRUE),"","error")))</f>
        <v/>
      </c>
      <c r="AV160" s="331" t="str">
        <f t="shared" si="45"/>
        <v/>
      </c>
      <c r="AW160" s="331" t="str">
        <f t="shared" si="46"/>
        <v/>
      </c>
      <c r="AX160" s="331" t="str">
        <f>IF(C160="","",IF(AND(フラグ管理用!D160=2,フラグ管理用!G160=1),IF(Q160&lt;&gt;0,"error",""),""))</f>
        <v/>
      </c>
      <c r="AY160" s="331" t="str">
        <f>IF(C160="","",IF(フラグ管理用!G160=2,IF(OR(O160&lt;&gt;0,P160&lt;&gt;0,R160&lt;&gt;0),"error",""),""))</f>
        <v/>
      </c>
      <c r="AZ160" s="331" t="str">
        <f t="shared" si="47"/>
        <v/>
      </c>
      <c r="BA160" s="331" t="str">
        <f t="shared" si="48"/>
        <v/>
      </c>
      <c r="BB160" s="331" t="str">
        <f t="shared" si="49"/>
        <v/>
      </c>
      <c r="BC160" s="331" t="str">
        <f>IF(C160="","",IF(フラグ管理用!Y160=2,IF(AND(フラグ管理用!C160=2,フラグ管理用!V160=1),"","error"),""))</f>
        <v/>
      </c>
      <c r="BD160" s="331" t="str">
        <f t="shared" si="50"/>
        <v/>
      </c>
      <c r="BE160" s="331" t="str">
        <f>IF(C160="","",IF(フラグ管理用!Z160=30,"error",IF(AND(フラグ管理用!AI160="事業始期_通常",フラグ管理用!Z160&lt;18),"error",IF(AND(フラグ管理用!AI160="事業始期_補助",フラグ管理用!Z160&lt;15),"error",""))))</f>
        <v/>
      </c>
      <c r="BF160" s="331" t="str">
        <f t="shared" si="51"/>
        <v/>
      </c>
      <c r="BG160" s="331" t="str">
        <f>IF(C160="","",IF(AND(フラグ管理用!AJ160="事業終期_通常",OR(フラグ管理用!AA160&lt;18,フラグ管理用!AA160&gt;29)),"error",IF(AND(フラグ管理用!AJ160="事業終期_R3基金・R4",フラグ管理用!AA160&lt;18),"error","")))</f>
        <v/>
      </c>
      <c r="BH160" s="331" t="str">
        <f>IF(C160="","",IF(VLOOKUP(Z160,―!$X$2:$Y$31,2,FALSE)&lt;=VLOOKUP(AA160,―!$X$2:$Y$31,2,FALSE),"","error"))</f>
        <v/>
      </c>
      <c r="BI160" s="331" t="str">
        <f t="shared" si="52"/>
        <v/>
      </c>
      <c r="BJ160" s="331" t="str">
        <f t="shared" si="53"/>
        <v/>
      </c>
      <c r="BK160" s="331" t="str">
        <f t="shared" si="54"/>
        <v/>
      </c>
      <c r="BL160" s="331" t="str">
        <f>IF(C160="","",IF(AND(フラグ管理用!AK160="予算区分_地単_通常",フラグ管理用!AF160&gt;4),"error",IF(AND(フラグ管理用!AK160="予算区分_地単_協力金等",フラグ管理用!AF160&gt;9),"error",IF(AND(フラグ管理用!AK160="予算区分_補助",フラグ管理用!AF160&lt;9),"error",""))))</f>
        <v/>
      </c>
      <c r="BM160" s="346" t="str">
        <f>フラグ管理用!AO160</f>
        <v/>
      </c>
    </row>
    <row r="161" spans="1:65">
      <c r="A161" s="21">
        <v>140</v>
      </c>
      <c r="B161" s="35"/>
      <c r="C161" s="44"/>
      <c r="D161" s="44"/>
      <c r="E161" s="55"/>
      <c r="F161" s="67" t="str">
        <f>IF(C161="補",VLOOKUP(E161,'事業名一覧 '!$A$3:$C$55,3,FALSE),"")</f>
        <v/>
      </c>
      <c r="G161" s="81"/>
      <c r="H161" s="81"/>
      <c r="I161" s="81"/>
      <c r="J161" s="81"/>
      <c r="K161" s="81"/>
      <c r="L161" s="55"/>
      <c r="M161" s="132" t="str">
        <f t="shared" si="37"/>
        <v/>
      </c>
      <c r="N161" s="132" t="str">
        <f t="shared" si="38"/>
        <v/>
      </c>
      <c r="O161" s="148"/>
      <c r="P161" s="148"/>
      <c r="Q161" s="148"/>
      <c r="R161" s="148"/>
      <c r="S161" s="148"/>
      <c r="T161" s="148"/>
      <c r="U161" s="55"/>
      <c r="V161" s="81"/>
      <c r="W161" s="81"/>
      <c r="X161" s="81"/>
      <c r="Y161" s="44"/>
      <c r="Z161" s="44"/>
      <c r="AA161" s="44"/>
      <c r="AB161" s="214"/>
      <c r="AC161" s="214"/>
      <c r="AD161" s="55"/>
      <c r="AE161" s="55"/>
      <c r="AF161" s="233"/>
      <c r="AG161" s="251"/>
      <c r="AH161" s="272"/>
      <c r="AI161" s="284"/>
      <c r="AJ161" s="296" t="str">
        <f t="shared" si="39"/>
        <v/>
      </c>
      <c r="AK161" s="304" t="str">
        <f>IF(C161="","",IF(AND(フラグ管理用!B161=2,O161&gt;0),"error",IF(AND(フラグ管理用!B161=1,SUM(P161:R161)&gt;0),"error","")))</f>
        <v/>
      </c>
      <c r="AL161" s="312" t="str">
        <f t="shared" si="40"/>
        <v/>
      </c>
      <c r="AM161" s="320" t="str">
        <f t="shared" si="41"/>
        <v/>
      </c>
      <c r="AN161" s="331" t="str">
        <f>IF(C161="","",IF(フラグ管理用!AP161=1,"",IF(AND(フラグ管理用!C161=1,フラグ管理用!G161=1),"",IF(AND(フラグ管理用!C161=2,フラグ管理用!D161=1,フラグ管理用!G161=1),"",IF(AND(フラグ管理用!C161=2,フラグ管理用!D161=2),"","error")))))</f>
        <v/>
      </c>
      <c r="AO161" s="335" t="str">
        <f t="shared" si="42"/>
        <v/>
      </c>
      <c r="AP161" s="335" t="str">
        <f t="shared" si="43"/>
        <v/>
      </c>
      <c r="AQ161" s="335" t="str">
        <f>IF(C161="","",IF(AND(フラグ管理用!B161=1,フラグ管理用!I161&gt;0),"",IF(AND(フラグ管理用!B161=2,フラグ管理用!I161&gt;14),"","error")))</f>
        <v/>
      </c>
      <c r="AR161" s="335" t="str">
        <f>IF(C161="","",IF(PRODUCT(フラグ管理用!H161:J161)=0,"error",""))</f>
        <v/>
      </c>
      <c r="AS161" s="335" t="str">
        <f t="shared" si="44"/>
        <v/>
      </c>
      <c r="AT161" s="335" t="str">
        <f>IF(C161="","",IF(AND(フラグ管理用!G161=1,フラグ管理用!K161=1),"",IF(AND(フラグ管理用!G161=2,フラグ管理用!K161&gt;1),"","error")))</f>
        <v/>
      </c>
      <c r="AU161" s="335" t="str">
        <f>IF(C161="","",IF(AND(フラグ管理用!K161=10,ISBLANK(L161)=FALSE),"",IF(AND(フラグ管理用!K161&lt;10,ISBLANK(L161)=TRUE),"","error")))</f>
        <v/>
      </c>
      <c r="AV161" s="331" t="str">
        <f t="shared" si="45"/>
        <v/>
      </c>
      <c r="AW161" s="331" t="str">
        <f t="shared" si="46"/>
        <v/>
      </c>
      <c r="AX161" s="331" t="str">
        <f>IF(C161="","",IF(AND(フラグ管理用!D161=2,フラグ管理用!G161=1),IF(Q161&lt;&gt;0,"error",""),""))</f>
        <v/>
      </c>
      <c r="AY161" s="331" t="str">
        <f>IF(C161="","",IF(フラグ管理用!G161=2,IF(OR(O161&lt;&gt;0,P161&lt;&gt;0,R161&lt;&gt;0),"error",""),""))</f>
        <v/>
      </c>
      <c r="AZ161" s="331" t="str">
        <f t="shared" si="47"/>
        <v/>
      </c>
      <c r="BA161" s="331" t="str">
        <f t="shared" si="48"/>
        <v/>
      </c>
      <c r="BB161" s="331" t="str">
        <f t="shared" si="49"/>
        <v/>
      </c>
      <c r="BC161" s="331" t="str">
        <f>IF(C161="","",IF(フラグ管理用!Y161=2,IF(AND(フラグ管理用!C161=2,フラグ管理用!V161=1),"","error"),""))</f>
        <v/>
      </c>
      <c r="BD161" s="331" t="str">
        <f t="shared" si="50"/>
        <v/>
      </c>
      <c r="BE161" s="331" t="str">
        <f>IF(C161="","",IF(フラグ管理用!Z161=30,"error",IF(AND(フラグ管理用!AI161="事業始期_通常",フラグ管理用!Z161&lt;18),"error",IF(AND(フラグ管理用!AI161="事業始期_補助",フラグ管理用!Z161&lt;15),"error",""))))</f>
        <v/>
      </c>
      <c r="BF161" s="331" t="str">
        <f t="shared" si="51"/>
        <v/>
      </c>
      <c r="BG161" s="331" t="str">
        <f>IF(C161="","",IF(AND(フラグ管理用!AJ161="事業終期_通常",OR(フラグ管理用!AA161&lt;18,フラグ管理用!AA161&gt;29)),"error",IF(AND(フラグ管理用!AJ161="事業終期_R3基金・R4",フラグ管理用!AA161&lt;18),"error","")))</f>
        <v/>
      </c>
      <c r="BH161" s="331" t="str">
        <f>IF(C161="","",IF(VLOOKUP(Z161,―!$X$2:$Y$31,2,FALSE)&lt;=VLOOKUP(AA161,―!$X$2:$Y$31,2,FALSE),"","error"))</f>
        <v/>
      </c>
      <c r="BI161" s="331" t="str">
        <f t="shared" si="52"/>
        <v/>
      </c>
      <c r="BJ161" s="331" t="str">
        <f t="shared" si="53"/>
        <v/>
      </c>
      <c r="BK161" s="331" t="str">
        <f t="shared" si="54"/>
        <v/>
      </c>
      <c r="BL161" s="331" t="str">
        <f>IF(C161="","",IF(AND(フラグ管理用!AK161="予算区分_地単_通常",フラグ管理用!AF161&gt;4),"error",IF(AND(フラグ管理用!AK161="予算区分_地単_協力金等",フラグ管理用!AF161&gt;9),"error",IF(AND(フラグ管理用!AK161="予算区分_補助",フラグ管理用!AF161&lt;9),"error",""))))</f>
        <v/>
      </c>
      <c r="BM161" s="346" t="str">
        <f>フラグ管理用!AO161</f>
        <v/>
      </c>
    </row>
    <row r="162" spans="1:65">
      <c r="A162" s="21">
        <v>141</v>
      </c>
      <c r="B162" s="35"/>
      <c r="C162" s="44"/>
      <c r="D162" s="44"/>
      <c r="E162" s="55"/>
      <c r="F162" s="67" t="str">
        <f>IF(C162="補",VLOOKUP(E162,'事業名一覧 '!$A$3:$C$55,3,FALSE),"")</f>
        <v/>
      </c>
      <c r="G162" s="81"/>
      <c r="H162" s="81"/>
      <c r="I162" s="81"/>
      <c r="J162" s="81"/>
      <c r="K162" s="81"/>
      <c r="L162" s="55"/>
      <c r="M162" s="132" t="str">
        <f t="shared" si="37"/>
        <v/>
      </c>
      <c r="N162" s="132" t="str">
        <f t="shared" si="38"/>
        <v/>
      </c>
      <c r="O162" s="148"/>
      <c r="P162" s="148"/>
      <c r="Q162" s="148"/>
      <c r="R162" s="148"/>
      <c r="S162" s="148"/>
      <c r="T162" s="148"/>
      <c r="U162" s="55"/>
      <c r="V162" s="81"/>
      <c r="W162" s="81"/>
      <c r="X162" s="81"/>
      <c r="Y162" s="44"/>
      <c r="Z162" s="44"/>
      <c r="AA162" s="44"/>
      <c r="AB162" s="214"/>
      <c r="AC162" s="214"/>
      <c r="AD162" s="55"/>
      <c r="AE162" s="55"/>
      <c r="AF162" s="233"/>
      <c r="AG162" s="251"/>
      <c r="AH162" s="272"/>
      <c r="AI162" s="284"/>
      <c r="AJ162" s="296" t="str">
        <f t="shared" si="39"/>
        <v/>
      </c>
      <c r="AK162" s="304" t="str">
        <f>IF(C162="","",IF(AND(フラグ管理用!B162=2,O162&gt;0),"error",IF(AND(フラグ管理用!B162=1,SUM(P162:R162)&gt;0),"error","")))</f>
        <v/>
      </c>
      <c r="AL162" s="312" t="str">
        <f t="shared" si="40"/>
        <v/>
      </c>
      <c r="AM162" s="320" t="str">
        <f t="shared" si="41"/>
        <v/>
      </c>
      <c r="AN162" s="331" t="str">
        <f>IF(C162="","",IF(フラグ管理用!AP162=1,"",IF(AND(フラグ管理用!C162=1,フラグ管理用!G162=1),"",IF(AND(フラグ管理用!C162=2,フラグ管理用!D162=1,フラグ管理用!G162=1),"",IF(AND(フラグ管理用!C162=2,フラグ管理用!D162=2),"","error")))))</f>
        <v/>
      </c>
      <c r="AO162" s="335" t="str">
        <f t="shared" si="42"/>
        <v/>
      </c>
      <c r="AP162" s="335" t="str">
        <f t="shared" si="43"/>
        <v/>
      </c>
      <c r="AQ162" s="335" t="str">
        <f>IF(C162="","",IF(AND(フラグ管理用!B162=1,フラグ管理用!I162&gt;0),"",IF(AND(フラグ管理用!B162=2,フラグ管理用!I162&gt;14),"","error")))</f>
        <v/>
      </c>
      <c r="AR162" s="335" t="str">
        <f>IF(C162="","",IF(PRODUCT(フラグ管理用!H162:J162)=0,"error",""))</f>
        <v/>
      </c>
      <c r="AS162" s="335" t="str">
        <f t="shared" si="44"/>
        <v/>
      </c>
      <c r="AT162" s="335" t="str">
        <f>IF(C162="","",IF(AND(フラグ管理用!G162=1,フラグ管理用!K162=1),"",IF(AND(フラグ管理用!G162=2,フラグ管理用!K162&gt;1),"","error")))</f>
        <v/>
      </c>
      <c r="AU162" s="335" t="str">
        <f>IF(C162="","",IF(AND(フラグ管理用!K162=10,ISBLANK(L162)=FALSE),"",IF(AND(フラグ管理用!K162&lt;10,ISBLANK(L162)=TRUE),"","error")))</f>
        <v/>
      </c>
      <c r="AV162" s="331" t="str">
        <f t="shared" si="45"/>
        <v/>
      </c>
      <c r="AW162" s="331" t="str">
        <f t="shared" si="46"/>
        <v/>
      </c>
      <c r="AX162" s="331" t="str">
        <f>IF(C162="","",IF(AND(フラグ管理用!D162=2,フラグ管理用!G162=1),IF(Q162&lt;&gt;0,"error",""),""))</f>
        <v/>
      </c>
      <c r="AY162" s="331" t="str">
        <f>IF(C162="","",IF(フラグ管理用!G162=2,IF(OR(O162&lt;&gt;0,P162&lt;&gt;0,R162&lt;&gt;0),"error",""),""))</f>
        <v/>
      </c>
      <c r="AZ162" s="331" t="str">
        <f t="shared" si="47"/>
        <v/>
      </c>
      <c r="BA162" s="331" t="str">
        <f t="shared" si="48"/>
        <v/>
      </c>
      <c r="BB162" s="331" t="str">
        <f t="shared" si="49"/>
        <v/>
      </c>
      <c r="BC162" s="331" t="str">
        <f>IF(C162="","",IF(フラグ管理用!Y162=2,IF(AND(フラグ管理用!C162=2,フラグ管理用!V162=1),"","error"),""))</f>
        <v/>
      </c>
      <c r="BD162" s="331" t="str">
        <f t="shared" si="50"/>
        <v/>
      </c>
      <c r="BE162" s="331" t="str">
        <f>IF(C162="","",IF(フラグ管理用!Z162=30,"error",IF(AND(フラグ管理用!AI162="事業始期_通常",フラグ管理用!Z162&lt;18),"error",IF(AND(フラグ管理用!AI162="事業始期_補助",フラグ管理用!Z162&lt;15),"error",""))))</f>
        <v/>
      </c>
      <c r="BF162" s="331" t="str">
        <f t="shared" si="51"/>
        <v/>
      </c>
      <c r="BG162" s="331" t="str">
        <f>IF(C162="","",IF(AND(フラグ管理用!AJ162="事業終期_通常",OR(フラグ管理用!AA162&lt;18,フラグ管理用!AA162&gt;29)),"error",IF(AND(フラグ管理用!AJ162="事業終期_R3基金・R4",フラグ管理用!AA162&lt;18),"error","")))</f>
        <v/>
      </c>
      <c r="BH162" s="331" t="str">
        <f>IF(C162="","",IF(VLOOKUP(Z162,―!$X$2:$Y$31,2,FALSE)&lt;=VLOOKUP(AA162,―!$X$2:$Y$31,2,FALSE),"","error"))</f>
        <v/>
      </c>
      <c r="BI162" s="331" t="str">
        <f t="shared" si="52"/>
        <v/>
      </c>
      <c r="BJ162" s="331" t="str">
        <f t="shared" si="53"/>
        <v/>
      </c>
      <c r="BK162" s="331" t="str">
        <f t="shared" si="54"/>
        <v/>
      </c>
      <c r="BL162" s="331" t="str">
        <f>IF(C162="","",IF(AND(フラグ管理用!AK162="予算区分_地単_通常",フラグ管理用!AF162&gt;4),"error",IF(AND(フラグ管理用!AK162="予算区分_地単_協力金等",フラグ管理用!AF162&gt;9),"error",IF(AND(フラグ管理用!AK162="予算区分_補助",フラグ管理用!AF162&lt;9),"error",""))))</f>
        <v/>
      </c>
      <c r="BM162" s="346" t="str">
        <f>フラグ管理用!AO162</f>
        <v/>
      </c>
    </row>
    <row r="163" spans="1:65">
      <c r="A163" s="21">
        <v>142</v>
      </c>
      <c r="B163" s="35"/>
      <c r="C163" s="44"/>
      <c r="D163" s="44"/>
      <c r="E163" s="55"/>
      <c r="F163" s="67" t="str">
        <f>IF(C163="補",VLOOKUP(E163,'事業名一覧 '!$A$3:$C$55,3,FALSE),"")</f>
        <v/>
      </c>
      <c r="G163" s="81"/>
      <c r="H163" s="81"/>
      <c r="I163" s="81"/>
      <c r="J163" s="81"/>
      <c r="K163" s="81"/>
      <c r="L163" s="55"/>
      <c r="M163" s="132" t="str">
        <f t="shared" si="37"/>
        <v/>
      </c>
      <c r="N163" s="132" t="str">
        <f t="shared" si="38"/>
        <v/>
      </c>
      <c r="O163" s="148"/>
      <c r="P163" s="148"/>
      <c r="Q163" s="148"/>
      <c r="R163" s="148"/>
      <c r="S163" s="148"/>
      <c r="T163" s="148"/>
      <c r="U163" s="55"/>
      <c r="V163" s="81"/>
      <c r="W163" s="81"/>
      <c r="X163" s="81"/>
      <c r="Y163" s="44"/>
      <c r="Z163" s="44"/>
      <c r="AA163" s="44"/>
      <c r="AB163" s="214"/>
      <c r="AC163" s="214"/>
      <c r="AD163" s="55"/>
      <c r="AE163" s="55"/>
      <c r="AF163" s="233"/>
      <c r="AG163" s="251"/>
      <c r="AH163" s="272"/>
      <c r="AI163" s="284"/>
      <c r="AJ163" s="296" t="str">
        <f t="shared" si="39"/>
        <v/>
      </c>
      <c r="AK163" s="304" t="str">
        <f>IF(C163="","",IF(AND(フラグ管理用!B163=2,O163&gt;0),"error",IF(AND(フラグ管理用!B163=1,SUM(P163:R163)&gt;0),"error","")))</f>
        <v/>
      </c>
      <c r="AL163" s="312" t="str">
        <f t="shared" si="40"/>
        <v/>
      </c>
      <c r="AM163" s="320" t="str">
        <f t="shared" si="41"/>
        <v/>
      </c>
      <c r="AN163" s="331" t="str">
        <f>IF(C163="","",IF(フラグ管理用!AP163=1,"",IF(AND(フラグ管理用!C163=1,フラグ管理用!G163=1),"",IF(AND(フラグ管理用!C163=2,フラグ管理用!D163=1,フラグ管理用!G163=1),"",IF(AND(フラグ管理用!C163=2,フラグ管理用!D163=2),"","error")))))</f>
        <v/>
      </c>
      <c r="AO163" s="335" t="str">
        <f t="shared" si="42"/>
        <v/>
      </c>
      <c r="AP163" s="335" t="str">
        <f t="shared" si="43"/>
        <v/>
      </c>
      <c r="AQ163" s="335" t="str">
        <f>IF(C163="","",IF(AND(フラグ管理用!B163=1,フラグ管理用!I163&gt;0),"",IF(AND(フラグ管理用!B163=2,フラグ管理用!I163&gt;14),"","error")))</f>
        <v/>
      </c>
      <c r="AR163" s="335" t="str">
        <f>IF(C163="","",IF(PRODUCT(フラグ管理用!H163:J163)=0,"error",""))</f>
        <v/>
      </c>
      <c r="AS163" s="335" t="str">
        <f t="shared" si="44"/>
        <v/>
      </c>
      <c r="AT163" s="335" t="str">
        <f>IF(C163="","",IF(AND(フラグ管理用!G163=1,フラグ管理用!K163=1),"",IF(AND(フラグ管理用!G163=2,フラグ管理用!K163&gt;1),"","error")))</f>
        <v/>
      </c>
      <c r="AU163" s="335" t="str">
        <f>IF(C163="","",IF(AND(フラグ管理用!K163=10,ISBLANK(L163)=FALSE),"",IF(AND(フラグ管理用!K163&lt;10,ISBLANK(L163)=TRUE),"","error")))</f>
        <v/>
      </c>
      <c r="AV163" s="331" t="str">
        <f t="shared" si="45"/>
        <v/>
      </c>
      <c r="AW163" s="331" t="str">
        <f t="shared" si="46"/>
        <v/>
      </c>
      <c r="AX163" s="331" t="str">
        <f>IF(C163="","",IF(AND(フラグ管理用!D163=2,フラグ管理用!G163=1),IF(Q163&lt;&gt;0,"error",""),""))</f>
        <v/>
      </c>
      <c r="AY163" s="331" t="str">
        <f>IF(C163="","",IF(フラグ管理用!G163=2,IF(OR(O163&lt;&gt;0,P163&lt;&gt;0,R163&lt;&gt;0),"error",""),""))</f>
        <v/>
      </c>
      <c r="AZ163" s="331" t="str">
        <f t="shared" si="47"/>
        <v/>
      </c>
      <c r="BA163" s="331" t="str">
        <f t="shared" si="48"/>
        <v/>
      </c>
      <c r="BB163" s="331" t="str">
        <f t="shared" si="49"/>
        <v/>
      </c>
      <c r="BC163" s="331" t="str">
        <f>IF(C163="","",IF(フラグ管理用!Y163=2,IF(AND(フラグ管理用!C163=2,フラグ管理用!V163=1),"","error"),""))</f>
        <v/>
      </c>
      <c r="BD163" s="331" t="str">
        <f t="shared" si="50"/>
        <v/>
      </c>
      <c r="BE163" s="331" t="str">
        <f>IF(C163="","",IF(フラグ管理用!Z163=30,"error",IF(AND(フラグ管理用!AI163="事業始期_通常",フラグ管理用!Z163&lt;18),"error",IF(AND(フラグ管理用!AI163="事業始期_補助",フラグ管理用!Z163&lt;15),"error",""))))</f>
        <v/>
      </c>
      <c r="BF163" s="331" t="str">
        <f t="shared" si="51"/>
        <v/>
      </c>
      <c r="BG163" s="331" t="str">
        <f>IF(C163="","",IF(AND(フラグ管理用!AJ163="事業終期_通常",OR(フラグ管理用!AA163&lt;18,フラグ管理用!AA163&gt;29)),"error",IF(AND(フラグ管理用!AJ163="事業終期_R3基金・R4",フラグ管理用!AA163&lt;18),"error","")))</f>
        <v/>
      </c>
      <c r="BH163" s="331" t="str">
        <f>IF(C163="","",IF(VLOOKUP(Z163,―!$X$2:$Y$31,2,FALSE)&lt;=VLOOKUP(AA163,―!$X$2:$Y$31,2,FALSE),"","error"))</f>
        <v/>
      </c>
      <c r="BI163" s="331" t="str">
        <f t="shared" si="52"/>
        <v/>
      </c>
      <c r="BJ163" s="331" t="str">
        <f t="shared" si="53"/>
        <v/>
      </c>
      <c r="BK163" s="331" t="str">
        <f t="shared" si="54"/>
        <v/>
      </c>
      <c r="BL163" s="331" t="str">
        <f>IF(C163="","",IF(AND(フラグ管理用!AK163="予算区分_地単_通常",フラグ管理用!AF163&gt;4),"error",IF(AND(フラグ管理用!AK163="予算区分_地単_協力金等",フラグ管理用!AF163&gt;9),"error",IF(AND(フラグ管理用!AK163="予算区分_補助",フラグ管理用!AF163&lt;9),"error",""))))</f>
        <v/>
      </c>
      <c r="BM163" s="346" t="str">
        <f>フラグ管理用!AO163</f>
        <v/>
      </c>
    </row>
    <row r="164" spans="1:65">
      <c r="A164" s="21">
        <v>143</v>
      </c>
      <c r="B164" s="35"/>
      <c r="C164" s="44"/>
      <c r="D164" s="44"/>
      <c r="E164" s="55"/>
      <c r="F164" s="67" t="str">
        <f>IF(C164="補",VLOOKUP(E164,'事業名一覧 '!$A$3:$C$55,3,FALSE),"")</f>
        <v/>
      </c>
      <c r="G164" s="81"/>
      <c r="H164" s="81"/>
      <c r="I164" s="81"/>
      <c r="J164" s="81"/>
      <c r="K164" s="81"/>
      <c r="L164" s="55"/>
      <c r="M164" s="132" t="str">
        <f t="shared" si="37"/>
        <v/>
      </c>
      <c r="N164" s="132" t="str">
        <f t="shared" si="38"/>
        <v/>
      </c>
      <c r="O164" s="148"/>
      <c r="P164" s="148"/>
      <c r="Q164" s="148"/>
      <c r="R164" s="148"/>
      <c r="S164" s="148"/>
      <c r="T164" s="148"/>
      <c r="U164" s="55"/>
      <c r="V164" s="81"/>
      <c r="W164" s="81"/>
      <c r="X164" s="81"/>
      <c r="Y164" s="44"/>
      <c r="Z164" s="44"/>
      <c r="AA164" s="44"/>
      <c r="AB164" s="214"/>
      <c r="AC164" s="214"/>
      <c r="AD164" s="55"/>
      <c r="AE164" s="55"/>
      <c r="AF164" s="233"/>
      <c r="AG164" s="251"/>
      <c r="AH164" s="272"/>
      <c r="AI164" s="284"/>
      <c r="AJ164" s="296" t="str">
        <f t="shared" si="39"/>
        <v/>
      </c>
      <c r="AK164" s="304" t="str">
        <f>IF(C164="","",IF(AND(フラグ管理用!B164=2,O164&gt;0),"error",IF(AND(フラグ管理用!B164=1,SUM(P164:R164)&gt;0),"error","")))</f>
        <v/>
      </c>
      <c r="AL164" s="312" t="str">
        <f t="shared" si="40"/>
        <v/>
      </c>
      <c r="AM164" s="320" t="str">
        <f t="shared" si="41"/>
        <v/>
      </c>
      <c r="AN164" s="331" t="str">
        <f>IF(C164="","",IF(フラグ管理用!AP164=1,"",IF(AND(フラグ管理用!C164=1,フラグ管理用!G164=1),"",IF(AND(フラグ管理用!C164=2,フラグ管理用!D164=1,フラグ管理用!G164=1),"",IF(AND(フラグ管理用!C164=2,フラグ管理用!D164=2),"","error")))))</f>
        <v/>
      </c>
      <c r="AO164" s="335" t="str">
        <f t="shared" si="42"/>
        <v/>
      </c>
      <c r="AP164" s="335" t="str">
        <f t="shared" si="43"/>
        <v/>
      </c>
      <c r="AQ164" s="335" t="str">
        <f>IF(C164="","",IF(AND(フラグ管理用!B164=1,フラグ管理用!I164&gt;0),"",IF(AND(フラグ管理用!B164=2,フラグ管理用!I164&gt;14),"","error")))</f>
        <v/>
      </c>
      <c r="AR164" s="335" t="str">
        <f>IF(C164="","",IF(PRODUCT(フラグ管理用!H164:J164)=0,"error",""))</f>
        <v/>
      </c>
      <c r="AS164" s="335" t="str">
        <f t="shared" si="44"/>
        <v/>
      </c>
      <c r="AT164" s="335" t="str">
        <f>IF(C164="","",IF(AND(フラグ管理用!G164=1,フラグ管理用!K164=1),"",IF(AND(フラグ管理用!G164=2,フラグ管理用!K164&gt;1),"","error")))</f>
        <v/>
      </c>
      <c r="AU164" s="335" t="str">
        <f>IF(C164="","",IF(AND(フラグ管理用!K164=10,ISBLANK(L164)=FALSE),"",IF(AND(フラグ管理用!K164&lt;10,ISBLANK(L164)=TRUE),"","error")))</f>
        <v/>
      </c>
      <c r="AV164" s="331" t="str">
        <f t="shared" si="45"/>
        <v/>
      </c>
      <c r="AW164" s="331" t="str">
        <f t="shared" si="46"/>
        <v/>
      </c>
      <c r="AX164" s="331" t="str">
        <f>IF(C164="","",IF(AND(フラグ管理用!D164=2,フラグ管理用!G164=1),IF(Q164&lt;&gt;0,"error",""),""))</f>
        <v/>
      </c>
      <c r="AY164" s="331" t="str">
        <f>IF(C164="","",IF(フラグ管理用!G164=2,IF(OR(O164&lt;&gt;0,P164&lt;&gt;0,R164&lt;&gt;0),"error",""),""))</f>
        <v/>
      </c>
      <c r="AZ164" s="331" t="str">
        <f t="shared" si="47"/>
        <v/>
      </c>
      <c r="BA164" s="331" t="str">
        <f t="shared" si="48"/>
        <v/>
      </c>
      <c r="BB164" s="331" t="str">
        <f t="shared" si="49"/>
        <v/>
      </c>
      <c r="BC164" s="331" t="str">
        <f>IF(C164="","",IF(フラグ管理用!Y164=2,IF(AND(フラグ管理用!C164=2,フラグ管理用!V164=1),"","error"),""))</f>
        <v/>
      </c>
      <c r="BD164" s="331" t="str">
        <f t="shared" si="50"/>
        <v/>
      </c>
      <c r="BE164" s="331" t="str">
        <f>IF(C164="","",IF(フラグ管理用!Z164=30,"error",IF(AND(フラグ管理用!AI164="事業始期_通常",フラグ管理用!Z164&lt;18),"error",IF(AND(フラグ管理用!AI164="事業始期_補助",フラグ管理用!Z164&lt;15),"error",""))))</f>
        <v/>
      </c>
      <c r="BF164" s="331" t="str">
        <f t="shared" si="51"/>
        <v/>
      </c>
      <c r="BG164" s="331" t="str">
        <f>IF(C164="","",IF(AND(フラグ管理用!AJ164="事業終期_通常",OR(フラグ管理用!AA164&lt;18,フラグ管理用!AA164&gt;29)),"error",IF(AND(フラグ管理用!AJ164="事業終期_R3基金・R4",フラグ管理用!AA164&lt;18),"error","")))</f>
        <v/>
      </c>
      <c r="BH164" s="331" t="str">
        <f>IF(C164="","",IF(VLOOKUP(Z164,―!$X$2:$Y$31,2,FALSE)&lt;=VLOOKUP(AA164,―!$X$2:$Y$31,2,FALSE),"","error"))</f>
        <v/>
      </c>
      <c r="BI164" s="331" t="str">
        <f t="shared" si="52"/>
        <v/>
      </c>
      <c r="BJ164" s="331" t="str">
        <f t="shared" si="53"/>
        <v/>
      </c>
      <c r="BK164" s="331" t="str">
        <f t="shared" si="54"/>
        <v/>
      </c>
      <c r="BL164" s="331" t="str">
        <f>IF(C164="","",IF(AND(フラグ管理用!AK164="予算区分_地単_通常",フラグ管理用!AF164&gt;4),"error",IF(AND(フラグ管理用!AK164="予算区分_地単_協力金等",フラグ管理用!AF164&gt;9),"error",IF(AND(フラグ管理用!AK164="予算区分_補助",フラグ管理用!AF164&lt;9),"error",""))))</f>
        <v/>
      </c>
      <c r="BM164" s="346" t="str">
        <f>フラグ管理用!AO164</f>
        <v/>
      </c>
    </row>
    <row r="165" spans="1:65">
      <c r="A165" s="21">
        <v>144</v>
      </c>
      <c r="B165" s="35"/>
      <c r="C165" s="44"/>
      <c r="D165" s="44"/>
      <c r="E165" s="55"/>
      <c r="F165" s="67" t="str">
        <f>IF(C165="補",VLOOKUP(E165,'事業名一覧 '!$A$3:$C$55,3,FALSE),"")</f>
        <v/>
      </c>
      <c r="G165" s="81"/>
      <c r="H165" s="81"/>
      <c r="I165" s="81"/>
      <c r="J165" s="81"/>
      <c r="K165" s="81"/>
      <c r="L165" s="55"/>
      <c r="M165" s="132" t="str">
        <f t="shared" si="37"/>
        <v/>
      </c>
      <c r="N165" s="132" t="str">
        <f t="shared" si="38"/>
        <v/>
      </c>
      <c r="O165" s="148"/>
      <c r="P165" s="148"/>
      <c r="Q165" s="148"/>
      <c r="R165" s="148"/>
      <c r="S165" s="148"/>
      <c r="T165" s="148"/>
      <c r="U165" s="55"/>
      <c r="V165" s="81"/>
      <c r="W165" s="81"/>
      <c r="X165" s="81"/>
      <c r="Y165" s="44"/>
      <c r="Z165" s="44"/>
      <c r="AA165" s="44"/>
      <c r="AB165" s="214"/>
      <c r="AC165" s="214"/>
      <c r="AD165" s="55"/>
      <c r="AE165" s="55"/>
      <c r="AF165" s="233"/>
      <c r="AG165" s="251"/>
      <c r="AH165" s="272"/>
      <c r="AI165" s="284"/>
      <c r="AJ165" s="296" t="str">
        <f t="shared" si="39"/>
        <v/>
      </c>
      <c r="AK165" s="304" t="str">
        <f>IF(C165="","",IF(AND(フラグ管理用!B165=2,O165&gt;0),"error",IF(AND(フラグ管理用!B165=1,SUM(P165:R165)&gt;0),"error","")))</f>
        <v/>
      </c>
      <c r="AL165" s="312" t="str">
        <f t="shared" si="40"/>
        <v/>
      </c>
      <c r="AM165" s="320" t="str">
        <f t="shared" si="41"/>
        <v/>
      </c>
      <c r="AN165" s="331" t="str">
        <f>IF(C165="","",IF(フラグ管理用!AP165=1,"",IF(AND(フラグ管理用!C165=1,フラグ管理用!G165=1),"",IF(AND(フラグ管理用!C165=2,フラグ管理用!D165=1,フラグ管理用!G165=1),"",IF(AND(フラグ管理用!C165=2,フラグ管理用!D165=2),"","error")))))</f>
        <v/>
      </c>
      <c r="AO165" s="335" t="str">
        <f t="shared" si="42"/>
        <v/>
      </c>
      <c r="AP165" s="335" t="str">
        <f t="shared" si="43"/>
        <v/>
      </c>
      <c r="AQ165" s="335" t="str">
        <f>IF(C165="","",IF(AND(フラグ管理用!B165=1,フラグ管理用!I165&gt;0),"",IF(AND(フラグ管理用!B165=2,フラグ管理用!I165&gt;14),"","error")))</f>
        <v/>
      </c>
      <c r="AR165" s="335" t="str">
        <f>IF(C165="","",IF(PRODUCT(フラグ管理用!H165:J165)=0,"error",""))</f>
        <v/>
      </c>
      <c r="AS165" s="335" t="str">
        <f t="shared" si="44"/>
        <v/>
      </c>
      <c r="AT165" s="335" t="str">
        <f>IF(C165="","",IF(AND(フラグ管理用!G165=1,フラグ管理用!K165=1),"",IF(AND(フラグ管理用!G165=2,フラグ管理用!K165&gt;1),"","error")))</f>
        <v/>
      </c>
      <c r="AU165" s="335" t="str">
        <f>IF(C165="","",IF(AND(フラグ管理用!K165=10,ISBLANK(L165)=FALSE),"",IF(AND(フラグ管理用!K165&lt;10,ISBLANK(L165)=TRUE),"","error")))</f>
        <v/>
      </c>
      <c r="AV165" s="331" t="str">
        <f t="shared" si="45"/>
        <v/>
      </c>
      <c r="AW165" s="331" t="str">
        <f t="shared" si="46"/>
        <v/>
      </c>
      <c r="AX165" s="331" t="str">
        <f>IF(C165="","",IF(AND(フラグ管理用!D165=2,フラグ管理用!G165=1),IF(Q165&lt;&gt;0,"error",""),""))</f>
        <v/>
      </c>
      <c r="AY165" s="331" t="str">
        <f>IF(C165="","",IF(フラグ管理用!G165=2,IF(OR(O165&lt;&gt;0,P165&lt;&gt;0,R165&lt;&gt;0),"error",""),""))</f>
        <v/>
      </c>
      <c r="AZ165" s="331" t="str">
        <f t="shared" si="47"/>
        <v/>
      </c>
      <c r="BA165" s="331" t="str">
        <f t="shared" si="48"/>
        <v/>
      </c>
      <c r="BB165" s="331" t="str">
        <f t="shared" si="49"/>
        <v/>
      </c>
      <c r="BC165" s="331" t="str">
        <f>IF(C165="","",IF(フラグ管理用!Y165=2,IF(AND(フラグ管理用!C165=2,フラグ管理用!V165=1),"","error"),""))</f>
        <v/>
      </c>
      <c r="BD165" s="331" t="str">
        <f t="shared" si="50"/>
        <v/>
      </c>
      <c r="BE165" s="331" t="str">
        <f>IF(C165="","",IF(フラグ管理用!Z165=30,"error",IF(AND(フラグ管理用!AI165="事業始期_通常",フラグ管理用!Z165&lt;18),"error",IF(AND(フラグ管理用!AI165="事業始期_補助",フラグ管理用!Z165&lt;15),"error",""))))</f>
        <v/>
      </c>
      <c r="BF165" s="331" t="str">
        <f t="shared" si="51"/>
        <v/>
      </c>
      <c r="BG165" s="331" t="str">
        <f>IF(C165="","",IF(AND(フラグ管理用!AJ165="事業終期_通常",OR(フラグ管理用!AA165&lt;18,フラグ管理用!AA165&gt;29)),"error",IF(AND(フラグ管理用!AJ165="事業終期_R3基金・R4",フラグ管理用!AA165&lt;18),"error","")))</f>
        <v/>
      </c>
      <c r="BH165" s="331" t="str">
        <f>IF(C165="","",IF(VLOOKUP(Z165,―!$X$2:$Y$31,2,FALSE)&lt;=VLOOKUP(AA165,―!$X$2:$Y$31,2,FALSE),"","error"))</f>
        <v/>
      </c>
      <c r="BI165" s="331" t="str">
        <f t="shared" si="52"/>
        <v/>
      </c>
      <c r="BJ165" s="331" t="str">
        <f t="shared" si="53"/>
        <v/>
      </c>
      <c r="BK165" s="331" t="str">
        <f t="shared" si="54"/>
        <v/>
      </c>
      <c r="BL165" s="331" t="str">
        <f>IF(C165="","",IF(AND(フラグ管理用!AK165="予算区分_地単_通常",フラグ管理用!AF165&gt;4),"error",IF(AND(フラグ管理用!AK165="予算区分_地単_協力金等",フラグ管理用!AF165&gt;9),"error",IF(AND(フラグ管理用!AK165="予算区分_補助",フラグ管理用!AF165&lt;9),"error",""))))</f>
        <v/>
      </c>
      <c r="BM165" s="346" t="str">
        <f>フラグ管理用!AO165</f>
        <v/>
      </c>
    </row>
    <row r="166" spans="1:65">
      <c r="A166" s="21">
        <v>145</v>
      </c>
      <c r="B166" s="35"/>
      <c r="C166" s="44"/>
      <c r="D166" s="44"/>
      <c r="E166" s="55"/>
      <c r="F166" s="67" t="str">
        <f>IF(C166="補",VLOOKUP(E166,'事業名一覧 '!$A$3:$C$55,3,FALSE),"")</f>
        <v/>
      </c>
      <c r="G166" s="81"/>
      <c r="H166" s="81"/>
      <c r="I166" s="81"/>
      <c r="J166" s="81"/>
      <c r="K166" s="81"/>
      <c r="L166" s="55"/>
      <c r="M166" s="132" t="str">
        <f t="shared" si="37"/>
        <v/>
      </c>
      <c r="N166" s="132" t="str">
        <f t="shared" si="38"/>
        <v/>
      </c>
      <c r="O166" s="148"/>
      <c r="P166" s="148"/>
      <c r="Q166" s="148"/>
      <c r="R166" s="148"/>
      <c r="S166" s="148"/>
      <c r="T166" s="148"/>
      <c r="U166" s="55"/>
      <c r="V166" s="81"/>
      <c r="W166" s="81"/>
      <c r="X166" s="81"/>
      <c r="Y166" s="44"/>
      <c r="Z166" s="44"/>
      <c r="AA166" s="44"/>
      <c r="AB166" s="214"/>
      <c r="AC166" s="214"/>
      <c r="AD166" s="55"/>
      <c r="AE166" s="55"/>
      <c r="AF166" s="233"/>
      <c r="AG166" s="251"/>
      <c r="AH166" s="272"/>
      <c r="AI166" s="284"/>
      <c r="AJ166" s="296" t="str">
        <f t="shared" si="39"/>
        <v/>
      </c>
      <c r="AK166" s="304" t="str">
        <f>IF(C166="","",IF(AND(フラグ管理用!B166=2,O166&gt;0),"error",IF(AND(フラグ管理用!B166=1,SUM(P166:R166)&gt;0),"error","")))</f>
        <v/>
      </c>
      <c r="AL166" s="312" t="str">
        <f t="shared" si="40"/>
        <v/>
      </c>
      <c r="AM166" s="320" t="str">
        <f t="shared" si="41"/>
        <v/>
      </c>
      <c r="AN166" s="331" t="str">
        <f>IF(C166="","",IF(フラグ管理用!AP166=1,"",IF(AND(フラグ管理用!C166=1,フラグ管理用!G166=1),"",IF(AND(フラグ管理用!C166=2,フラグ管理用!D166=1,フラグ管理用!G166=1),"",IF(AND(フラグ管理用!C166=2,フラグ管理用!D166=2),"","error")))))</f>
        <v/>
      </c>
      <c r="AO166" s="335" t="str">
        <f t="shared" si="42"/>
        <v/>
      </c>
      <c r="AP166" s="335" t="str">
        <f t="shared" si="43"/>
        <v/>
      </c>
      <c r="AQ166" s="335" t="str">
        <f>IF(C166="","",IF(AND(フラグ管理用!B166=1,フラグ管理用!I166&gt;0),"",IF(AND(フラグ管理用!B166=2,フラグ管理用!I166&gt;14),"","error")))</f>
        <v/>
      </c>
      <c r="AR166" s="335" t="str">
        <f>IF(C166="","",IF(PRODUCT(フラグ管理用!H166:J166)=0,"error",""))</f>
        <v/>
      </c>
      <c r="AS166" s="335" t="str">
        <f t="shared" si="44"/>
        <v/>
      </c>
      <c r="AT166" s="335" t="str">
        <f>IF(C166="","",IF(AND(フラグ管理用!G166=1,フラグ管理用!K166=1),"",IF(AND(フラグ管理用!G166=2,フラグ管理用!K166&gt;1),"","error")))</f>
        <v/>
      </c>
      <c r="AU166" s="335" t="str">
        <f>IF(C166="","",IF(AND(フラグ管理用!K166=10,ISBLANK(L166)=FALSE),"",IF(AND(フラグ管理用!K166&lt;10,ISBLANK(L166)=TRUE),"","error")))</f>
        <v/>
      </c>
      <c r="AV166" s="331" t="str">
        <f t="shared" si="45"/>
        <v/>
      </c>
      <c r="AW166" s="331" t="str">
        <f t="shared" si="46"/>
        <v/>
      </c>
      <c r="AX166" s="331" t="str">
        <f>IF(C166="","",IF(AND(フラグ管理用!D166=2,フラグ管理用!G166=1),IF(Q166&lt;&gt;0,"error",""),""))</f>
        <v/>
      </c>
      <c r="AY166" s="331" t="str">
        <f>IF(C166="","",IF(フラグ管理用!G166=2,IF(OR(O166&lt;&gt;0,P166&lt;&gt;0,R166&lt;&gt;0),"error",""),""))</f>
        <v/>
      </c>
      <c r="AZ166" s="331" t="str">
        <f t="shared" si="47"/>
        <v/>
      </c>
      <c r="BA166" s="331" t="str">
        <f t="shared" si="48"/>
        <v/>
      </c>
      <c r="BB166" s="331" t="str">
        <f t="shared" si="49"/>
        <v/>
      </c>
      <c r="BC166" s="331" t="str">
        <f>IF(C166="","",IF(フラグ管理用!Y166=2,IF(AND(フラグ管理用!C166=2,フラグ管理用!V166=1),"","error"),""))</f>
        <v/>
      </c>
      <c r="BD166" s="331" t="str">
        <f t="shared" si="50"/>
        <v/>
      </c>
      <c r="BE166" s="331" t="str">
        <f>IF(C166="","",IF(フラグ管理用!Z166=30,"error",IF(AND(フラグ管理用!AI166="事業始期_通常",フラグ管理用!Z166&lt;18),"error",IF(AND(フラグ管理用!AI166="事業始期_補助",フラグ管理用!Z166&lt;15),"error",""))))</f>
        <v/>
      </c>
      <c r="BF166" s="331" t="str">
        <f t="shared" si="51"/>
        <v/>
      </c>
      <c r="BG166" s="331" t="str">
        <f>IF(C166="","",IF(AND(フラグ管理用!AJ166="事業終期_通常",OR(フラグ管理用!AA166&lt;18,フラグ管理用!AA166&gt;29)),"error",IF(AND(フラグ管理用!AJ166="事業終期_R3基金・R4",フラグ管理用!AA166&lt;18),"error","")))</f>
        <v/>
      </c>
      <c r="BH166" s="331" t="str">
        <f>IF(C166="","",IF(VLOOKUP(Z166,―!$X$2:$Y$31,2,FALSE)&lt;=VLOOKUP(AA166,―!$X$2:$Y$31,2,FALSE),"","error"))</f>
        <v/>
      </c>
      <c r="BI166" s="331" t="str">
        <f t="shared" si="52"/>
        <v/>
      </c>
      <c r="BJ166" s="331" t="str">
        <f t="shared" si="53"/>
        <v/>
      </c>
      <c r="BK166" s="331" t="str">
        <f t="shared" si="54"/>
        <v/>
      </c>
      <c r="BL166" s="331" t="str">
        <f>IF(C166="","",IF(AND(フラグ管理用!AK166="予算区分_地単_通常",フラグ管理用!AF166&gt;4),"error",IF(AND(フラグ管理用!AK166="予算区分_地単_協力金等",フラグ管理用!AF166&gt;9),"error",IF(AND(フラグ管理用!AK166="予算区分_補助",フラグ管理用!AF166&lt;9),"error",""))))</f>
        <v/>
      </c>
      <c r="BM166" s="346" t="str">
        <f>フラグ管理用!AO166</f>
        <v/>
      </c>
    </row>
    <row r="167" spans="1:65">
      <c r="A167" s="21">
        <v>146</v>
      </c>
      <c r="B167" s="35"/>
      <c r="C167" s="44"/>
      <c r="D167" s="44"/>
      <c r="E167" s="55"/>
      <c r="F167" s="67" t="str">
        <f>IF(C167="補",VLOOKUP(E167,'事業名一覧 '!$A$3:$C$55,3,FALSE),"")</f>
        <v/>
      </c>
      <c r="G167" s="81"/>
      <c r="H167" s="81"/>
      <c r="I167" s="81"/>
      <c r="J167" s="81"/>
      <c r="K167" s="81"/>
      <c r="L167" s="55"/>
      <c r="M167" s="132" t="str">
        <f t="shared" si="37"/>
        <v/>
      </c>
      <c r="N167" s="132" t="str">
        <f t="shared" si="38"/>
        <v/>
      </c>
      <c r="O167" s="148"/>
      <c r="P167" s="148"/>
      <c r="Q167" s="148"/>
      <c r="R167" s="148"/>
      <c r="S167" s="148"/>
      <c r="T167" s="148"/>
      <c r="U167" s="55"/>
      <c r="V167" s="81"/>
      <c r="W167" s="81"/>
      <c r="X167" s="81"/>
      <c r="Y167" s="44"/>
      <c r="Z167" s="44"/>
      <c r="AA167" s="44"/>
      <c r="AB167" s="214"/>
      <c r="AC167" s="214"/>
      <c r="AD167" s="55"/>
      <c r="AE167" s="55"/>
      <c r="AF167" s="233"/>
      <c r="AG167" s="251"/>
      <c r="AH167" s="272"/>
      <c r="AI167" s="284"/>
      <c r="AJ167" s="296" t="str">
        <f t="shared" si="39"/>
        <v/>
      </c>
      <c r="AK167" s="304" t="str">
        <f>IF(C167="","",IF(AND(フラグ管理用!B167=2,O167&gt;0),"error",IF(AND(フラグ管理用!B167=1,SUM(P167:R167)&gt;0),"error","")))</f>
        <v/>
      </c>
      <c r="AL167" s="312" t="str">
        <f t="shared" si="40"/>
        <v/>
      </c>
      <c r="AM167" s="320" t="str">
        <f t="shared" si="41"/>
        <v/>
      </c>
      <c r="AN167" s="331" t="str">
        <f>IF(C167="","",IF(フラグ管理用!AP167=1,"",IF(AND(フラグ管理用!C167=1,フラグ管理用!G167=1),"",IF(AND(フラグ管理用!C167=2,フラグ管理用!D167=1,フラグ管理用!G167=1),"",IF(AND(フラグ管理用!C167=2,フラグ管理用!D167=2),"","error")))))</f>
        <v/>
      </c>
      <c r="AO167" s="335" t="str">
        <f t="shared" si="42"/>
        <v/>
      </c>
      <c r="AP167" s="335" t="str">
        <f t="shared" si="43"/>
        <v/>
      </c>
      <c r="AQ167" s="335" t="str">
        <f>IF(C167="","",IF(AND(フラグ管理用!B167=1,フラグ管理用!I167&gt;0),"",IF(AND(フラグ管理用!B167=2,フラグ管理用!I167&gt;14),"","error")))</f>
        <v/>
      </c>
      <c r="AR167" s="335" t="str">
        <f>IF(C167="","",IF(PRODUCT(フラグ管理用!H167:J167)=0,"error",""))</f>
        <v/>
      </c>
      <c r="AS167" s="335" t="str">
        <f t="shared" si="44"/>
        <v/>
      </c>
      <c r="AT167" s="335" t="str">
        <f>IF(C167="","",IF(AND(フラグ管理用!G167=1,フラグ管理用!K167=1),"",IF(AND(フラグ管理用!G167=2,フラグ管理用!K167&gt;1),"","error")))</f>
        <v/>
      </c>
      <c r="AU167" s="335" t="str">
        <f>IF(C167="","",IF(AND(フラグ管理用!K167=10,ISBLANK(L167)=FALSE),"",IF(AND(フラグ管理用!K167&lt;10,ISBLANK(L167)=TRUE),"","error")))</f>
        <v/>
      </c>
      <c r="AV167" s="331" t="str">
        <f t="shared" si="45"/>
        <v/>
      </c>
      <c r="AW167" s="331" t="str">
        <f t="shared" si="46"/>
        <v/>
      </c>
      <c r="AX167" s="331" t="str">
        <f>IF(C167="","",IF(AND(フラグ管理用!D167=2,フラグ管理用!G167=1),IF(Q167&lt;&gt;0,"error",""),""))</f>
        <v/>
      </c>
      <c r="AY167" s="331" t="str">
        <f>IF(C167="","",IF(フラグ管理用!G167=2,IF(OR(O167&lt;&gt;0,P167&lt;&gt;0,R167&lt;&gt;0),"error",""),""))</f>
        <v/>
      </c>
      <c r="AZ167" s="331" t="str">
        <f t="shared" si="47"/>
        <v/>
      </c>
      <c r="BA167" s="331" t="str">
        <f t="shared" si="48"/>
        <v/>
      </c>
      <c r="BB167" s="331" t="str">
        <f t="shared" si="49"/>
        <v/>
      </c>
      <c r="BC167" s="331" t="str">
        <f>IF(C167="","",IF(フラグ管理用!Y167=2,IF(AND(フラグ管理用!C167=2,フラグ管理用!V167=1),"","error"),""))</f>
        <v/>
      </c>
      <c r="BD167" s="331" t="str">
        <f t="shared" si="50"/>
        <v/>
      </c>
      <c r="BE167" s="331" t="str">
        <f>IF(C167="","",IF(フラグ管理用!Z167=30,"error",IF(AND(フラグ管理用!AI167="事業始期_通常",フラグ管理用!Z167&lt;18),"error",IF(AND(フラグ管理用!AI167="事業始期_補助",フラグ管理用!Z167&lt;15),"error",""))))</f>
        <v/>
      </c>
      <c r="BF167" s="331" t="str">
        <f t="shared" si="51"/>
        <v/>
      </c>
      <c r="BG167" s="331" t="str">
        <f>IF(C167="","",IF(AND(フラグ管理用!AJ167="事業終期_通常",OR(フラグ管理用!AA167&lt;18,フラグ管理用!AA167&gt;29)),"error",IF(AND(フラグ管理用!AJ167="事業終期_R3基金・R4",フラグ管理用!AA167&lt;18),"error","")))</f>
        <v/>
      </c>
      <c r="BH167" s="331" t="str">
        <f>IF(C167="","",IF(VLOOKUP(Z167,―!$X$2:$Y$31,2,FALSE)&lt;=VLOOKUP(AA167,―!$X$2:$Y$31,2,FALSE),"","error"))</f>
        <v/>
      </c>
      <c r="BI167" s="331" t="str">
        <f t="shared" si="52"/>
        <v/>
      </c>
      <c r="BJ167" s="331" t="str">
        <f t="shared" si="53"/>
        <v/>
      </c>
      <c r="BK167" s="331" t="str">
        <f t="shared" si="54"/>
        <v/>
      </c>
      <c r="BL167" s="331" t="str">
        <f>IF(C167="","",IF(AND(フラグ管理用!AK167="予算区分_地単_通常",フラグ管理用!AF167&gt;4),"error",IF(AND(フラグ管理用!AK167="予算区分_地単_協力金等",フラグ管理用!AF167&gt;9),"error",IF(AND(フラグ管理用!AK167="予算区分_補助",フラグ管理用!AF167&lt;9),"error",""))))</f>
        <v/>
      </c>
      <c r="BM167" s="346" t="str">
        <f>フラグ管理用!AO167</f>
        <v/>
      </c>
    </row>
    <row r="168" spans="1:65">
      <c r="A168" s="21">
        <v>147</v>
      </c>
      <c r="B168" s="35"/>
      <c r="C168" s="44"/>
      <c r="D168" s="44"/>
      <c r="E168" s="55"/>
      <c r="F168" s="67" t="str">
        <f>IF(C168="補",VLOOKUP(E168,'事業名一覧 '!$A$3:$C$55,3,FALSE),"")</f>
        <v/>
      </c>
      <c r="G168" s="81"/>
      <c r="H168" s="81"/>
      <c r="I168" s="81"/>
      <c r="J168" s="81"/>
      <c r="K168" s="81"/>
      <c r="L168" s="55"/>
      <c r="M168" s="132" t="str">
        <f t="shared" si="37"/>
        <v/>
      </c>
      <c r="N168" s="132" t="str">
        <f t="shared" si="38"/>
        <v/>
      </c>
      <c r="O168" s="148"/>
      <c r="P168" s="148"/>
      <c r="Q168" s="148"/>
      <c r="R168" s="148"/>
      <c r="S168" s="148"/>
      <c r="T168" s="148"/>
      <c r="U168" s="55"/>
      <c r="V168" s="81"/>
      <c r="W168" s="81"/>
      <c r="X168" s="81"/>
      <c r="Y168" s="44"/>
      <c r="Z168" s="44"/>
      <c r="AA168" s="44"/>
      <c r="AB168" s="214"/>
      <c r="AC168" s="214"/>
      <c r="AD168" s="55"/>
      <c r="AE168" s="55"/>
      <c r="AF168" s="233"/>
      <c r="AG168" s="251"/>
      <c r="AH168" s="272"/>
      <c r="AI168" s="284"/>
      <c r="AJ168" s="296" t="str">
        <f t="shared" si="39"/>
        <v/>
      </c>
      <c r="AK168" s="304" t="str">
        <f>IF(C168="","",IF(AND(フラグ管理用!B168=2,O168&gt;0),"error",IF(AND(フラグ管理用!B168=1,SUM(P168:R168)&gt;0),"error","")))</f>
        <v/>
      </c>
      <c r="AL168" s="312" t="str">
        <f t="shared" si="40"/>
        <v/>
      </c>
      <c r="AM168" s="320" t="str">
        <f t="shared" si="41"/>
        <v/>
      </c>
      <c r="AN168" s="331" t="str">
        <f>IF(C168="","",IF(フラグ管理用!AP168=1,"",IF(AND(フラグ管理用!C168=1,フラグ管理用!G168=1),"",IF(AND(フラグ管理用!C168=2,フラグ管理用!D168=1,フラグ管理用!G168=1),"",IF(AND(フラグ管理用!C168=2,フラグ管理用!D168=2),"","error")))))</f>
        <v/>
      </c>
      <c r="AO168" s="335" t="str">
        <f t="shared" si="42"/>
        <v/>
      </c>
      <c r="AP168" s="335" t="str">
        <f t="shared" si="43"/>
        <v/>
      </c>
      <c r="AQ168" s="335" t="str">
        <f>IF(C168="","",IF(AND(フラグ管理用!B168=1,フラグ管理用!I168&gt;0),"",IF(AND(フラグ管理用!B168=2,フラグ管理用!I168&gt;14),"","error")))</f>
        <v/>
      </c>
      <c r="AR168" s="335" t="str">
        <f>IF(C168="","",IF(PRODUCT(フラグ管理用!H168:J168)=0,"error",""))</f>
        <v/>
      </c>
      <c r="AS168" s="335" t="str">
        <f t="shared" si="44"/>
        <v/>
      </c>
      <c r="AT168" s="335" t="str">
        <f>IF(C168="","",IF(AND(フラグ管理用!G168=1,フラグ管理用!K168=1),"",IF(AND(フラグ管理用!G168=2,フラグ管理用!K168&gt;1),"","error")))</f>
        <v/>
      </c>
      <c r="AU168" s="335" t="str">
        <f>IF(C168="","",IF(AND(フラグ管理用!K168=10,ISBLANK(L168)=FALSE),"",IF(AND(フラグ管理用!K168&lt;10,ISBLANK(L168)=TRUE),"","error")))</f>
        <v/>
      </c>
      <c r="AV168" s="331" t="str">
        <f t="shared" si="45"/>
        <v/>
      </c>
      <c r="AW168" s="331" t="str">
        <f t="shared" si="46"/>
        <v/>
      </c>
      <c r="AX168" s="331" t="str">
        <f>IF(C168="","",IF(AND(フラグ管理用!D168=2,フラグ管理用!G168=1),IF(Q168&lt;&gt;0,"error",""),""))</f>
        <v/>
      </c>
      <c r="AY168" s="331" t="str">
        <f>IF(C168="","",IF(フラグ管理用!G168=2,IF(OR(O168&lt;&gt;0,P168&lt;&gt;0,R168&lt;&gt;0),"error",""),""))</f>
        <v/>
      </c>
      <c r="AZ168" s="331" t="str">
        <f t="shared" si="47"/>
        <v/>
      </c>
      <c r="BA168" s="331" t="str">
        <f t="shared" si="48"/>
        <v/>
      </c>
      <c r="BB168" s="331" t="str">
        <f t="shared" si="49"/>
        <v/>
      </c>
      <c r="BC168" s="331" t="str">
        <f>IF(C168="","",IF(フラグ管理用!Y168=2,IF(AND(フラグ管理用!C168=2,フラグ管理用!V168=1),"","error"),""))</f>
        <v/>
      </c>
      <c r="BD168" s="331" t="str">
        <f t="shared" si="50"/>
        <v/>
      </c>
      <c r="BE168" s="331" t="str">
        <f>IF(C168="","",IF(フラグ管理用!Z168=30,"error",IF(AND(フラグ管理用!AI168="事業始期_通常",フラグ管理用!Z168&lt;18),"error",IF(AND(フラグ管理用!AI168="事業始期_補助",フラグ管理用!Z168&lt;15),"error",""))))</f>
        <v/>
      </c>
      <c r="BF168" s="331" t="str">
        <f t="shared" si="51"/>
        <v/>
      </c>
      <c r="BG168" s="331" t="str">
        <f>IF(C168="","",IF(AND(フラグ管理用!AJ168="事業終期_通常",OR(フラグ管理用!AA168&lt;18,フラグ管理用!AA168&gt;29)),"error",IF(AND(フラグ管理用!AJ168="事業終期_R3基金・R4",フラグ管理用!AA168&lt;18),"error","")))</f>
        <v/>
      </c>
      <c r="BH168" s="331" t="str">
        <f>IF(C168="","",IF(VLOOKUP(Z168,―!$X$2:$Y$31,2,FALSE)&lt;=VLOOKUP(AA168,―!$X$2:$Y$31,2,FALSE),"","error"))</f>
        <v/>
      </c>
      <c r="BI168" s="331" t="str">
        <f t="shared" si="52"/>
        <v/>
      </c>
      <c r="BJ168" s="331" t="str">
        <f t="shared" si="53"/>
        <v/>
      </c>
      <c r="BK168" s="331" t="str">
        <f t="shared" si="54"/>
        <v/>
      </c>
      <c r="BL168" s="331" t="str">
        <f>IF(C168="","",IF(AND(フラグ管理用!AK168="予算区分_地単_通常",フラグ管理用!AF168&gt;4),"error",IF(AND(フラグ管理用!AK168="予算区分_地単_協力金等",フラグ管理用!AF168&gt;9),"error",IF(AND(フラグ管理用!AK168="予算区分_補助",フラグ管理用!AF168&lt;9),"error",""))))</f>
        <v/>
      </c>
      <c r="BM168" s="346" t="str">
        <f>フラグ管理用!AO168</f>
        <v/>
      </c>
    </row>
    <row r="169" spans="1:65">
      <c r="A169" s="21">
        <v>148</v>
      </c>
      <c r="B169" s="35"/>
      <c r="C169" s="44"/>
      <c r="D169" s="44"/>
      <c r="E169" s="55"/>
      <c r="F169" s="67" t="str">
        <f>IF(C169="補",VLOOKUP(E169,'事業名一覧 '!$A$3:$C$55,3,FALSE),"")</f>
        <v/>
      </c>
      <c r="G169" s="81"/>
      <c r="H169" s="81"/>
      <c r="I169" s="81"/>
      <c r="J169" s="81"/>
      <c r="K169" s="81"/>
      <c r="L169" s="55"/>
      <c r="M169" s="132" t="str">
        <f t="shared" si="37"/>
        <v/>
      </c>
      <c r="N169" s="132" t="str">
        <f t="shared" si="38"/>
        <v/>
      </c>
      <c r="O169" s="148"/>
      <c r="P169" s="148"/>
      <c r="Q169" s="148"/>
      <c r="R169" s="148"/>
      <c r="S169" s="148"/>
      <c r="T169" s="148"/>
      <c r="U169" s="55"/>
      <c r="V169" s="81"/>
      <c r="W169" s="81"/>
      <c r="X169" s="81"/>
      <c r="Y169" s="44"/>
      <c r="Z169" s="44"/>
      <c r="AA169" s="44"/>
      <c r="AB169" s="214"/>
      <c r="AC169" s="214"/>
      <c r="AD169" s="55"/>
      <c r="AE169" s="55"/>
      <c r="AF169" s="233"/>
      <c r="AG169" s="251"/>
      <c r="AH169" s="272"/>
      <c r="AI169" s="284"/>
      <c r="AJ169" s="296" t="str">
        <f t="shared" si="39"/>
        <v/>
      </c>
      <c r="AK169" s="304" t="str">
        <f>IF(C169="","",IF(AND(フラグ管理用!B169=2,O169&gt;0),"error",IF(AND(フラグ管理用!B169=1,SUM(P169:R169)&gt;0),"error","")))</f>
        <v/>
      </c>
      <c r="AL169" s="312" t="str">
        <f t="shared" si="40"/>
        <v/>
      </c>
      <c r="AM169" s="320" t="str">
        <f t="shared" si="41"/>
        <v/>
      </c>
      <c r="AN169" s="331" t="str">
        <f>IF(C169="","",IF(フラグ管理用!AP169=1,"",IF(AND(フラグ管理用!C169=1,フラグ管理用!G169=1),"",IF(AND(フラグ管理用!C169=2,フラグ管理用!D169=1,フラグ管理用!G169=1),"",IF(AND(フラグ管理用!C169=2,フラグ管理用!D169=2),"","error")))))</f>
        <v/>
      </c>
      <c r="AO169" s="335" t="str">
        <f t="shared" si="42"/>
        <v/>
      </c>
      <c r="AP169" s="335" t="str">
        <f t="shared" si="43"/>
        <v/>
      </c>
      <c r="AQ169" s="335" t="str">
        <f>IF(C169="","",IF(AND(フラグ管理用!B169=1,フラグ管理用!I169&gt;0),"",IF(AND(フラグ管理用!B169=2,フラグ管理用!I169&gt;14),"","error")))</f>
        <v/>
      </c>
      <c r="AR169" s="335" t="str">
        <f>IF(C169="","",IF(PRODUCT(フラグ管理用!H169:J169)=0,"error",""))</f>
        <v/>
      </c>
      <c r="AS169" s="335" t="str">
        <f t="shared" si="44"/>
        <v/>
      </c>
      <c r="AT169" s="335" t="str">
        <f>IF(C169="","",IF(AND(フラグ管理用!G169=1,フラグ管理用!K169=1),"",IF(AND(フラグ管理用!G169=2,フラグ管理用!K169&gt;1),"","error")))</f>
        <v/>
      </c>
      <c r="AU169" s="335" t="str">
        <f>IF(C169="","",IF(AND(フラグ管理用!K169=10,ISBLANK(L169)=FALSE),"",IF(AND(フラグ管理用!K169&lt;10,ISBLANK(L169)=TRUE),"","error")))</f>
        <v/>
      </c>
      <c r="AV169" s="331" t="str">
        <f t="shared" si="45"/>
        <v/>
      </c>
      <c r="AW169" s="331" t="str">
        <f t="shared" si="46"/>
        <v/>
      </c>
      <c r="AX169" s="331" t="str">
        <f>IF(C169="","",IF(AND(フラグ管理用!D169=2,フラグ管理用!G169=1),IF(Q169&lt;&gt;0,"error",""),""))</f>
        <v/>
      </c>
      <c r="AY169" s="331" t="str">
        <f>IF(C169="","",IF(フラグ管理用!G169=2,IF(OR(O169&lt;&gt;0,P169&lt;&gt;0,R169&lt;&gt;0),"error",""),""))</f>
        <v/>
      </c>
      <c r="AZ169" s="331" t="str">
        <f t="shared" si="47"/>
        <v/>
      </c>
      <c r="BA169" s="331" t="str">
        <f t="shared" si="48"/>
        <v/>
      </c>
      <c r="BB169" s="331" t="str">
        <f t="shared" si="49"/>
        <v/>
      </c>
      <c r="BC169" s="331" t="str">
        <f>IF(C169="","",IF(フラグ管理用!Y169=2,IF(AND(フラグ管理用!C169=2,フラグ管理用!V169=1),"","error"),""))</f>
        <v/>
      </c>
      <c r="BD169" s="331" t="str">
        <f t="shared" si="50"/>
        <v/>
      </c>
      <c r="BE169" s="331" t="str">
        <f>IF(C169="","",IF(フラグ管理用!Z169=30,"error",IF(AND(フラグ管理用!AI169="事業始期_通常",フラグ管理用!Z169&lt;18),"error",IF(AND(フラグ管理用!AI169="事業始期_補助",フラグ管理用!Z169&lt;15),"error",""))))</f>
        <v/>
      </c>
      <c r="BF169" s="331" t="str">
        <f t="shared" si="51"/>
        <v/>
      </c>
      <c r="BG169" s="331" t="str">
        <f>IF(C169="","",IF(AND(フラグ管理用!AJ169="事業終期_通常",OR(フラグ管理用!AA169&lt;18,フラグ管理用!AA169&gt;29)),"error",IF(AND(フラグ管理用!AJ169="事業終期_R3基金・R4",フラグ管理用!AA169&lt;18),"error","")))</f>
        <v/>
      </c>
      <c r="BH169" s="331" t="str">
        <f>IF(C169="","",IF(VLOOKUP(Z169,―!$X$2:$Y$31,2,FALSE)&lt;=VLOOKUP(AA169,―!$X$2:$Y$31,2,FALSE),"","error"))</f>
        <v/>
      </c>
      <c r="BI169" s="331" t="str">
        <f t="shared" si="52"/>
        <v/>
      </c>
      <c r="BJ169" s="331" t="str">
        <f t="shared" si="53"/>
        <v/>
      </c>
      <c r="BK169" s="331" t="str">
        <f t="shared" si="54"/>
        <v/>
      </c>
      <c r="BL169" s="331" t="str">
        <f>IF(C169="","",IF(AND(フラグ管理用!AK169="予算区分_地単_通常",フラグ管理用!AF169&gt;4),"error",IF(AND(フラグ管理用!AK169="予算区分_地単_協力金等",フラグ管理用!AF169&gt;9),"error",IF(AND(フラグ管理用!AK169="予算区分_補助",フラグ管理用!AF169&lt;9),"error",""))))</f>
        <v/>
      </c>
      <c r="BM169" s="346" t="str">
        <f>フラグ管理用!AO169</f>
        <v/>
      </c>
    </row>
    <row r="170" spans="1:65">
      <c r="A170" s="21">
        <v>149</v>
      </c>
      <c r="B170" s="35"/>
      <c r="C170" s="44"/>
      <c r="D170" s="44"/>
      <c r="E170" s="55"/>
      <c r="F170" s="67" t="str">
        <f>IF(C170="補",VLOOKUP(E170,'事業名一覧 '!$A$3:$C$55,3,FALSE),"")</f>
        <v/>
      </c>
      <c r="G170" s="81"/>
      <c r="H170" s="81"/>
      <c r="I170" s="81"/>
      <c r="J170" s="81"/>
      <c r="K170" s="81"/>
      <c r="L170" s="55"/>
      <c r="M170" s="132" t="str">
        <f t="shared" si="37"/>
        <v/>
      </c>
      <c r="N170" s="132" t="str">
        <f t="shared" si="38"/>
        <v/>
      </c>
      <c r="O170" s="148"/>
      <c r="P170" s="148"/>
      <c r="Q170" s="148"/>
      <c r="R170" s="148"/>
      <c r="S170" s="148"/>
      <c r="T170" s="148"/>
      <c r="U170" s="55"/>
      <c r="V170" s="81"/>
      <c r="W170" s="81"/>
      <c r="X170" s="81"/>
      <c r="Y170" s="44"/>
      <c r="Z170" s="44"/>
      <c r="AA170" s="44"/>
      <c r="AB170" s="214"/>
      <c r="AC170" s="214"/>
      <c r="AD170" s="55"/>
      <c r="AE170" s="55"/>
      <c r="AF170" s="233"/>
      <c r="AG170" s="251"/>
      <c r="AH170" s="272"/>
      <c r="AI170" s="284"/>
      <c r="AJ170" s="296" t="str">
        <f t="shared" si="39"/>
        <v/>
      </c>
      <c r="AK170" s="304" t="str">
        <f>IF(C170="","",IF(AND(フラグ管理用!B170=2,O170&gt;0),"error",IF(AND(フラグ管理用!B170=1,SUM(P170:R170)&gt;0),"error","")))</f>
        <v/>
      </c>
      <c r="AL170" s="312" t="str">
        <f t="shared" si="40"/>
        <v/>
      </c>
      <c r="AM170" s="320" t="str">
        <f t="shared" si="41"/>
        <v/>
      </c>
      <c r="AN170" s="331" t="str">
        <f>IF(C170="","",IF(フラグ管理用!AP170=1,"",IF(AND(フラグ管理用!C170=1,フラグ管理用!G170=1),"",IF(AND(フラグ管理用!C170=2,フラグ管理用!D170=1,フラグ管理用!G170=1),"",IF(AND(フラグ管理用!C170=2,フラグ管理用!D170=2),"","error")))))</f>
        <v/>
      </c>
      <c r="AO170" s="335" t="str">
        <f t="shared" si="42"/>
        <v/>
      </c>
      <c r="AP170" s="335" t="str">
        <f t="shared" si="43"/>
        <v/>
      </c>
      <c r="AQ170" s="335" t="str">
        <f>IF(C170="","",IF(AND(フラグ管理用!B170=1,フラグ管理用!I170&gt;0),"",IF(AND(フラグ管理用!B170=2,フラグ管理用!I170&gt;14),"","error")))</f>
        <v/>
      </c>
      <c r="AR170" s="335" t="str">
        <f>IF(C170="","",IF(PRODUCT(フラグ管理用!H170:J170)=0,"error",""))</f>
        <v/>
      </c>
      <c r="AS170" s="335" t="str">
        <f t="shared" si="44"/>
        <v/>
      </c>
      <c r="AT170" s="335" t="str">
        <f>IF(C170="","",IF(AND(フラグ管理用!G170=1,フラグ管理用!K170=1),"",IF(AND(フラグ管理用!G170=2,フラグ管理用!K170&gt;1),"","error")))</f>
        <v/>
      </c>
      <c r="AU170" s="335" t="str">
        <f>IF(C170="","",IF(AND(フラグ管理用!K170=10,ISBLANK(L170)=FALSE),"",IF(AND(フラグ管理用!K170&lt;10,ISBLANK(L170)=TRUE),"","error")))</f>
        <v/>
      </c>
      <c r="AV170" s="331" t="str">
        <f t="shared" si="45"/>
        <v/>
      </c>
      <c r="AW170" s="331" t="str">
        <f t="shared" si="46"/>
        <v/>
      </c>
      <c r="AX170" s="331" t="str">
        <f>IF(C170="","",IF(AND(フラグ管理用!D170=2,フラグ管理用!G170=1),IF(Q170&lt;&gt;0,"error",""),""))</f>
        <v/>
      </c>
      <c r="AY170" s="331" t="str">
        <f>IF(C170="","",IF(フラグ管理用!G170=2,IF(OR(O170&lt;&gt;0,P170&lt;&gt;0,R170&lt;&gt;0),"error",""),""))</f>
        <v/>
      </c>
      <c r="AZ170" s="331" t="str">
        <f t="shared" si="47"/>
        <v/>
      </c>
      <c r="BA170" s="331" t="str">
        <f t="shared" si="48"/>
        <v/>
      </c>
      <c r="BB170" s="331" t="str">
        <f t="shared" si="49"/>
        <v/>
      </c>
      <c r="BC170" s="331" t="str">
        <f>IF(C170="","",IF(フラグ管理用!Y170=2,IF(AND(フラグ管理用!C170=2,フラグ管理用!V170=1),"","error"),""))</f>
        <v/>
      </c>
      <c r="BD170" s="331" t="str">
        <f t="shared" si="50"/>
        <v/>
      </c>
      <c r="BE170" s="331" t="str">
        <f>IF(C170="","",IF(フラグ管理用!Z170=30,"error",IF(AND(フラグ管理用!AI170="事業始期_通常",フラグ管理用!Z170&lt;18),"error",IF(AND(フラグ管理用!AI170="事業始期_補助",フラグ管理用!Z170&lt;15),"error",""))))</f>
        <v/>
      </c>
      <c r="BF170" s="331" t="str">
        <f t="shared" si="51"/>
        <v/>
      </c>
      <c r="BG170" s="331" t="str">
        <f>IF(C170="","",IF(AND(フラグ管理用!AJ170="事業終期_通常",OR(フラグ管理用!AA170&lt;18,フラグ管理用!AA170&gt;29)),"error",IF(AND(フラグ管理用!AJ170="事業終期_R3基金・R4",フラグ管理用!AA170&lt;18),"error","")))</f>
        <v/>
      </c>
      <c r="BH170" s="331" t="str">
        <f>IF(C170="","",IF(VLOOKUP(Z170,―!$X$2:$Y$31,2,FALSE)&lt;=VLOOKUP(AA170,―!$X$2:$Y$31,2,FALSE),"","error"))</f>
        <v/>
      </c>
      <c r="BI170" s="331" t="str">
        <f t="shared" si="52"/>
        <v/>
      </c>
      <c r="BJ170" s="331" t="str">
        <f t="shared" si="53"/>
        <v/>
      </c>
      <c r="BK170" s="331" t="str">
        <f t="shared" si="54"/>
        <v/>
      </c>
      <c r="BL170" s="331" t="str">
        <f>IF(C170="","",IF(AND(フラグ管理用!AK170="予算区分_地単_通常",フラグ管理用!AF170&gt;4),"error",IF(AND(フラグ管理用!AK170="予算区分_地単_協力金等",フラグ管理用!AF170&gt;9),"error",IF(AND(フラグ管理用!AK170="予算区分_補助",フラグ管理用!AF170&lt;9),"error",""))))</f>
        <v/>
      </c>
      <c r="BM170" s="346" t="str">
        <f>フラグ管理用!AO170</f>
        <v/>
      </c>
    </row>
    <row r="171" spans="1:65">
      <c r="A171" s="21">
        <v>150</v>
      </c>
      <c r="B171" s="35"/>
      <c r="C171" s="44"/>
      <c r="D171" s="44"/>
      <c r="E171" s="55"/>
      <c r="F171" s="67" t="str">
        <f>IF(C171="補",VLOOKUP(E171,'事業名一覧 '!$A$3:$C$55,3,FALSE),"")</f>
        <v/>
      </c>
      <c r="G171" s="81"/>
      <c r="H171" s="81"/>
      <c r="I171" s="81"/>
      <c r="J171" s="81"/>
      <c r="K171" s="81"/>
      <c r="L171" s="55"/>
      <c r="M171" s="132" t="str">
        <f t="shared" si="37"/>
        <v/>
      </c>
      <c r="N171" s="132" t="str">
        <f t="shared" si="38"/>
        <v/>
      </c>
      <c r="O171" s="148"/>
      <c r="P171" s="148"/>
      <c r="Q171" s="148"/>
      <c r="R171" s="148"/>
      <c r="S171" s="148"/>
      <c r="T171" s="148"/>
      <c r="U171" s="55"/>
      <c r="V171" s="81"/>
      <c r="W171" s="81"/>
      <c r="X171" s="81"/>
      <c r="Y171" s="44"/>
      <c r="Z171" s="44"/>
      <c r="AA171" s="44"/>
      <c r="AB171" s="214"/>
      <c r="AC171" s="214"/>
      <c r="AD171" s="55"/>
      <c r="AE171" s="55"/>
      <c r="AF171" s="233"/>
      <c r="AG171" s="251"/>
      <c r="AH171" s="272"/>
      <c r="AI171" s="284"/>
      <c r="AJ171" s="296" t="str">
        <f t="shared" si="39"/>
        <v/>
      </c>
      <c r="AK171" s="304" t="str">
        <f>IF(C171="","",IF(AND(フラグ管理用!B171=2,O171&gt;0),"error",IF(AND(フラグ管理用!B171=1,SUM(P171:R171)&gt;0),"error","")))</f>
        <v/>
      </c>
      <c r="AL171" s="312" t="str">
        <f t="shared" si="40"/>
        <v/>
      </c>
      <c r="AM171" s="320" t="str">
        <f t="shared" si="41"/>
        <v/>
      </c>
      <c r="AN171" s="331" t="str">
        <f>IF(C171="","",IF(フラグ管理用!AP171=1,"",IF(AND(フラグ管理用!C171=1,フラグ管理用!G171=1),"",IF(AND(フラグ管理用!C171=2,フラグ管理用!D171=1,フラグ管理用!G171=1),"",IF(AND(フラグ管理用!C171=2,フラグ管理用!D171=2),"","error")))))</f>
        <v/>
      </c>
      <c r="AO171" s="335" t="str">
        <f t="shared" si="42"/>
        <v/>
      </c>
      <c r="AP171" s="335" t="str">
        <f t="shared" si="43"/>
        <v/>
      </c>
      <c r="AQ171" s="335" t="str">
        <f>IF(C171="","",IF(AND(フラグ管理用!B171=1,フラグ管理用!I171&gt;0),"",IF(AND(フラグ管理用!B171=2,フラグ管理用!I171&gt;14),"","error")))</f>
        <v/>
      </c>
      <c r="AR171" s="335" t="str">
        <f>IF(C171="","",IF(PRODUCT(フラグ管理用!H171:J171)=0,"error",""))</f>
        <v/>
      </c>
      <c r="AS171" s="335" t="str">
        <f t="shared" si="44"/>
        <v/>
      </c>
      <c r="AT171" s="335" t="str">
        <f>IF(C171="","",IF(AND(フラグ管理用!G171=1,フラグ管理用!K171=1),"",IF(AND(フラグ管理用!G171=2,フラグ管理用!K171&gt;1),"","error")))</f>
        <v/>
      </c>
      <c r="AU171" s="335" t="str">
        <f>IF(C171="","",IF(AND(フラグ管理用!K171=10,ISBLANK(L171)=FALSE),"",IF(AND(フラグ管理用!K171&lt;10,ISBLANK(L171)=TRUE),"","error")))</f>
        <v/>
      </c>
      <c r="AV171" s="331" t="str">
        <f t="shared" si="45"/>
        <v/>
      </c>
      <c r="AW171" s="331" t="str">
        <f t="shared" si="46"/>
        <v/>
      </c>
      <c r="AX171" s="331" t="str">
        <f>IF(C171="","",IF(AND(フラグ管理用!D171=2,フラグ管理用!G171=1),IF(Q171&lt;&gt;0,"error",""),""))</f>
        <v/>
      </c>
      <c r="AY171" s="331" t="str">
        <f>IF(C171="","",IF(フラグ管理用!G171=2,IF(OR(O171&lt;&gt;0,P171&lt;&gt;0,R171&lt;&gt;0),"error",""),""))</f>
        <v/>
      </c>
      <c r="AZ171" s="331" t="str">
        <f t="shared" si="47"/>
        <v/>
      </c>
      <c r="BA171" s="331" t="str">
        <f t="shared" si="48"/>
        <v/>
      </c>
      <c r="BB171" s="331" t="str">
        <f t="shared" si="49"/>
        <v/>
      </c>
      <c r="BC171" s="331" t="str">
        <f>IF(C171="","",IF(フラグ管理用!Y171=2,IF(AND(フラグ管理用!C171=2,フラグ管理用!V171=1),"","error"),""))</f>
        <v/>
      </c>
      <c r="BD171" s="331" t="str">
        <f t="shared" si="50"/>
        <v/>
      </c>
      <c r="BE171" s="331" t="str">
        <f>IF(C171="","",IF(フラグ管理用!Z171=30,"error",IF(AND(フラグ管理用!AI171="事業始期_通常",フラグ管理用!Z171&lt;18),"error",IF(AND(フラグ管理用!AI171="事業始期_補助",フラグ管理用!Z171&lt;15),"error",""))))</f>
        <v/>
      </c>
      <c r="BF171" s="331" t="str">
        <f t="shared" si="51"/>
        <v/>
      </c>
      <c r="BG171" s="331" t="str">
        <f>IF(C171="","",IF(AND(フラグ管理用!AJ171="事業終期_通常",OR(フラグ管理用!AA171&lt;18,フラグ管理用!AA171&gt;29)),"error",IF(AND(フラグ管理用!AJ171="事業終期_R3基金・R4",フラグ管理用!AA171&lt;18),"error","")))</f>
        <v/>
      </c>
      <c r="BH171" s="331" t="str">
        <f>IF(C171="","",IF(VLOOKUP(Z171,―!$X$2:$Y$31,2,FALSE)&lt;=VLOOKUP(AA171,―!$X$2:$Y$31,2,FALSE),"","error"))</f>
        <v/>
      </c>
      <c r="BI171" s="331" t="str">
        <f t="shared" si="52"/>
        <v/>
      </c>
      <c r="BJ171" s="331" t="str">
        <f t="shared" si="53"/>
        <v/>
      </c>
      <c r="BK171" s="331" t="str">
        <f t="shared" si="54"/>
        <v/>
      </c>
      <c r="BL171" s="331" t="str">
        <f>IF(C171="","",IF(AND(フラグ管理用!AK171="予算区分_地単_通常",フラグ管理用!AF171&gt;4),"error",IF(AND(フラグ管理用!AK171="予算区分_地単_協力金等",フラグ管理用!AF171&gt;9),"error",IF(AND(フラグ管理用!AK171="予算区分_補助",フラグ管理用!AF171&lt;9),"error",""))))</f>
        <v/>
      </c>
      <c r="BM171" s="346" t="str">
        <f>フラグ管理用!AO171</f>
        <v/>
      </c>
    </row>
    <row r="172" spans="1:65">
      <c r="A172" s="21">
        <v>151</v>
      </c>
      <c r="B172" s="35"/>
      <c r="C172" s="44"/>
      <c r="D172" s="44"/>
      <c r="E172" s="55"/>
      <c r="F172" s="67" t="str">
        <f>IF(C172="補",VLOOKUP(E172,'事業名一覧 '!$A$3:$C$55,3,FALSE),"")</f>
        <v/>
      </c>
      <c r="G172" s="81"/>
      <c r="H172" s="81"/>
      <c r="I172" s="81"/>
      <c r="J172" s="81"/>
      <c r="K172" s="81"/>
      <c r="L172" s="55"/>
      <c r="M172" s="132" t="str">
        <f t="shared" si="37"/>
        <v/>
      </c>
      <c r="N172" s="132" t="str">
        <f t="shared" si="38"/>
        <v/>
      </c>
      <c r="O172" s="148"/>
      <c r="P172" s="148"/>
      <c r="Q172" s="148"/>
      <c r="R172" s="148"/>
      <c r="S172" s="148"/>
      <c r="T172" s="148"/>
      <c r="U172" s="55"/>
      <c r="V172" s="81"/>
      <c r="W172" s="81"/>
      <c r="X172" s="81"/>
      <c r="Y172" s="44"/>
      <c r="Z172" s="44"/>
      <c r="AA172" s="44"/>
      <c r="AB172" s="214"/>
      <c r="AC172" s="214"/>
      <c r="AD172" s="55"/>
      <c r="AE172" s="55"/>
      <c r="AF172" s="233"/>
      <c r="AG172" s="251"/>
      <c r="AH172" s="272"/>
      <c r="AI172" s="284"/>
      <c r="AJ172" s="296" t="str">
        <f t="shared" si="39"/>
        <v/>
      </c>
      <c r="AK172" s="304" t="str">
        <f>IF(C172="","",IF(AND(フラグ管理用!B172=2,O172&gt;0),"error",IF(AND(フラグ管理用!B172=1,SUM(P172:R172)&gt;0),"error","")))</f>
        <v/>
      </c>
      <c r="AL172" s="312" t="str">
        <f t="shared" si="40"/>
        <v/>
      </c>
      <c r="AM172" s="320" t="str">
        <f t="shared" si="41"/>
        <v/>
      </c>
      <c r="AN172" s="331" t="str">
        <f>IF(C172="","",IF(フラグ管理用!AP172=1,"",IF(AND(フラグ管理用!C172=1,フラグ管理用!G172=1),"",IF(AND(フラグ管理用!C172=2,フラグ管理用!D172=1,フラグ管理用!G172=1),"",IF(AND(フラグ管理用!C172=2,フラグ管理用!D172=2),"","error")))))</f>
        <v/>
      </c>
      <c r="AO172" s="335" t="str">
        <f t="shared" si="42"/>
        <v/>
      </c>
      <c r="AP172" s="335" t="str">
        <f t="shared" si="43"/>
        <v/>
      </c>
      <c r="AQ172" s="335" t="str">
        <f>IF(C172="","",IF(AND(フラグ管理用!B172=1,フラグ管理用!I172&gt;0),"",IF(AND(フラグ管理用!B172=2,フラグ管理用!I172&gt;14),"","error")))</f>
        <v/>
      </c>
      <c r="AR172" s="335" t="str">
        <f>IF(C172="","",IF(PRODUCT(フラグ管理用!H172:J172)=0,"error",""))</f>
        <v/>
      </c>
      <c r="AS172" s="335" t="str">
        <f t="shared" si="44"/>
        <v/>
      </c>
      <c r="AT172" s="335" t="str">
        <f>IF(C172="","",IF(AND(フラグ管理用!G172=1,フラグ管理用!K172=1),"",IF(AND(フラグ管理用!G172=2,フラグ管理用!K172&gt;1),"","error")))</f>
        <v/>
      </c>
      <c r="AU172" s="335" t="str">
        <f>IF(C172="","",IF(AND(フラグ管理用!K172=10,ISBLANK(L172)=FALSE),"",IF(AND(フラグ管理用!K172&lt;10,ISBLANK(L172)=TRUE),"","error")))</f>
        <v/>
      </c>
      <c r="AV172" s="331" t="str">
        <f t="shared" si="45"/>
        <v/>
      </c>
      <c r="AW172" s="331" t="str">
        <f t="shared" si="46"/>
        <v/>
      </c>
      <c r="AX172" s="331" t="str">
        <f>IF(C172="","",IF(AND(フラグ管理用!D172=2,フラグ管理用!G172=1),IF(Q172&lt;&gt;0,"error",""),""))</f>
        <v/>
      </c>
      <c r="AY172" s="331" t="str">
        <f>IF(C172="","",IF(フラグ管理用!G172=2,IF(OR(O172&lt;&gt;0,P172&lt;&gt;0,R172&lt;&gt;0),"error",""),""))</f>
        <v/>
      </c>
      <c r="AZ172" s="331" t="str">
        <f t="shared" si="47"/>
        <v/>
      </c>
      <c r="BA172" s="331" t="str">
        <f t="shared" si="48"/>
        <v/>
      </c>
      <c r="BB172" s="331" t="str">
        <f t="shared" si="49"/>
        <v/>
      </c>
      <c r="BC172" s="331" t="str">
        <f>IF(C172="","",IF(フラグ管理用!Y172=2,IF(AND(フラグ管理用!C172=2,フラグ管理用!V172=1),"","error"),""))</f>
        <v/>
      </c>
      <c r="BD172" s="331" t="str">
        <f t="shared" si="50"/>
        <v/>
      </c>
      <c r="BE172" s="331" t="str">
        <f>IF(C172="","",IF(フラグ管理用!Z172=30,"error",IF(AND(フラグ管理用!AI172="事業始期_通常",フラグ管理用!Z172&lt;18),"error",IF(AND(フラグ管理用!AI172="事業始期_補助",フラグ管理用!Z172&lt;15),"error",""))))</f>
        <v/>
      </c>
      <c r="BF172" s="331" t="str">
        <f t="shared" si="51"/>
        <v/>
      </c>
      <c r="BG172" s="331" t="str">
        <f>IF(C172="","",IF(AND(フラグ管理用!AJ172="事業終期_通常",OR(フラグ管理用!AA172&lt;18,フラグ管理用!AA172&gt;29)),"error",IF(AND(フラグ管理用!AJ172="事業終期_R3基金・R4",フラグ管理用!AA172&lt;18),"error","")))</f>
        <v/>
      </c>
      <c r="BH172" s="331" t="str">
        <f>IF(C172="","",IF(VLOOKUP(Z172,―!$X$2:$Y$31,2,FALSE)&lt;=VLOOKUP(AA172,―!$X$2:$Y$31,2,FALSE),"","error"))</f>
        <v/>
      </c>
      <c r="BI172" s="331" t="str">
        <f t="shared" si="52"/>
        <v/>
      </c>
      <c r="BJ172" s="331" t="str">
        <f t="shared" si="53"/>
        <v/>
      </c>
      <c r="BK172" s="331" t="str">
        <f t="shared" si="54"/>
        <v/>
      </c>
      <c r="BL172" s="331" t="str">
        <f>IF(C172="","",IF(AND(フラグ管理用!AK172="予算区分_地単_通常",フラグ管理用!AF172&gt;4),"error",IF(AND(フラグ管理用!AK172="予算区分_地単_協力金等",フラグ管理用!AF172&gt;9),"error",IF(AND(フラグ管理用!AK172="予算区分_補助",フラグ管理用!AF172&lt;9),"error",""))))</f>
        <v/>
      </c>
      <c r="BM172" s="346" t="str">
        <f>フラグ管理用!AO172</f>
        <v/>
      </c>
    </row>
    <row r="173" spans="1:65">
      <c r="A173" s="21">
        <v>152</v>
      </c>
      <c r="B173" s="35"/>
      <c r="C173" s="44"/>
      <c r="D173" s="44"/>
      <c r="E173" s="55"/>
      <c r="F173" s="67" t="str">
        <f>IF(C173="補",VLOOKUP(E173,'事業名一覧 '!$A$3:$C$55,3,FALSE),"")</f>
        <v/>
      </c>
      <c r="G173" s="81"/>
      <c r="H173" s="81"/>
      <c r="I173" s="81"/>
      <c r="J173" s="81"/>
      <c r="K173" s="81"/>
      <c r="L173" s="55"/>
      <c r="M173" s="132" t="str">
        <f t="shared" si="37"/>
        <v/>
      </c>
      <c r="N173" s="132" t="str">
        <f t="shared" si="38"/>
        <v/>
      </c>
      <c r="O173" s="148"/>
      <c r="P173" s="148"/>
      <c r="Q173" s="148"/>
      <c r="R173" s="148"/>
      <c r="S173" s="148"/>
      <c r="T173" s="148"/>
      <c r="U173" s="55"/>
      <c r="V173" s="81"/>
      <c r="W173" s="81"/>
      <c r="X173" s="81"/>
      <c r="Y173" s="44"/>
      <c r="Z173" s="44"/>
      <c r="AA173" s="44"/>
      <c r="AB173" s="214"/>
      <c r="AC173" s="214"/>
      <c r="AD173" s="55"/>
      <c r="AE173" s="55"/>
      <c r="AF173" s="233"/>
      <c r="AG173" s="251"/>
      <c r="AH173" s="272"/>
      <c r="AI173" s="284"/>
      <c r="AJ173" s="296" t="str">
        <f t="shared" si="39"/>
        <v/>
      </c>
      <c r="AK173" s="304" t="str">
        <f>IF(C173="","",IF(AND(フラグ管理用!B173=2,O173&gt;0),"error",IF(AND(フラグ管理用!B173=1,SUM(P173:R173)&gt;0),"error","")))</f>
        <v/>
      </c>
      <c r="AL173" s="312" t="str">
        <f t="shared" si="40"/>
        <v/>
      </c>
      <c r="AM173" s="320" t="str">
        <f t="shared" si="41"/>
        <v/>
      </c>
      <c r="AN173" s="331" t="str">
        <f>IF(C173="","",IF(フラグ管理用!AP173=1,"",IF(AND(フラグ管理用!C173=1,フラグ管理用!G173=1),"",IF(AND(フラグ管理用!C173=2,フラグ管理用!D173=1,フラグ管理用!G173=1),"",IF(AND(フラグ管理用!C173=2,フラグ管理用!D173=2),"","error")))))</f>
        <v/>
      </c>
      <c r="AO173" s="335" t="str">
        <f t="shared" si="42"/>
        <v/>
      </c>
      <c r="AP173" s="335" t="str">
        <f t="shared" si="43"/>
        <v/>
      </c>
      <c r="AQ173" s="335" t="str">
        <f>IF(C173="","",IF(AND(フラグ管理用!B173=1,フラグ管理用!I173&gt;0),"",IF(AND(フラグ管理用!B173=2,フラグ管理用!I173&gt;14),"","error")))</f>
        <v/>
      </c>
      <c r="AR173" s="335" t="str">
        <f>IF(C173="","",IF(PRODUCT(フラグ管理用!H173:J173)=0,"error",""))</f>
        <v/>
      </c>
      <c r="AS173" s="335" t="str">
        <f t="shared" si="44"/>
        <v/>
      </c>
      <c r="AT173" s="335" t="str">
        <f>IF(C173="","",IF(AND(フラグ管理用!G173=1,フラグ管理用!K173=1),"",IF(AND(フラグ管理用!G173=2,フラグ管理用!K173&gt;1),"","error")))</f>
        <v/>
      </c>
      <c r="AU173" s="335" t="str">
        <f>IF(C173="","",IF(AND(フラグ管理用!K173=10,ISBLANK(L173)=FALSE),"",IF(AND(フラグ管理用!K173&lt;10,ISBLANK(L173)=TRUE),"","error")))</f>
        <v/>
      </c>
      <c r="AV173" s="331" t="str">
        <f t="shared" si="45"/>
        <v/>
      </c>
      <c r="AW173" s="331" t="str">
        <f t="shared" si="46"/>
        <v/>
      </c>
      <c r="AX173" s="331" t="str">
        <f>IF(C173="","",IF(AND(フラグ管理用!D173=2,フラグ管理用!G173=1),IF(Q173&lt;&gt;0,"error",""),""))</f>
        <v/>
      </c>
      <c r="AY173" s="331" t="str">
        <f>IF(C173="","",IF(フラグ管理用!G173=2,IF(OR(O173&lt;&gt;0,P173&lt;&gt;0,R173&lt;&gt;0),"error",""),""))</f>
        <v/>
      </c>
      <c r="AZ173" s="331" t="str">
        <f t="shared" si="47"/>
        <v/>
      </c>
      <c r="BA173" s="331" t="str">
        <f t="shared" si="48"/>
        <v/>
      </c>
      <c r="BB173" s="331" t="str">
        <f t="shared" si="49"/>
        <v/>
      </c>
      <c r="BC173" s="331" t="str">
        <f>IF(C173="","",IF(フラグ管理用!Y173=2,IF(AND(フラグ管理用!C173=2,フラグ管理用!V173=1),"","error"),""))</f>
        <v/>
      </c>
      <c r="BD173" s="331" t="str">
        <f t="shared" si="50"/>
        <v/>
      </c>
      <c r="BE173" s="331" t="str">
        <f>IF(C173="","",IF(フラグ管理用!Z173=30,"error",IF(AND(フラグ管理用!AI173="事業始期_通常",フラグ管理用!Z173&lt;18),"error",IF(AND(フラグ管理用!AI173="事業始期_補助",フラグ管理用!Z173&lt;15),"error",""))))</f>
        <v/>
      </c>
      <c r="BF173" s="331" t="str">
        <f t="shared" si="51"/>
        <v/>
      </c>
      <c r="BG173" s="331" t="str">
        <f>IF(C173="","",IF(AND(フラグ管理用!AJ173="事業終期_通常",OR(フラグ管理用!AA173&lt;18,フラグ管理用!AA173&gt;29)),"error",IF(AND(フラグ管理用!AJ173="事業終期_R3基金・R4",フラグ管理用!AA173&lt;18),"error","")))</f>
        <v/>
      </c>
      <c r="BH173" s="331" t="str">
        <f>IF(C173="","",IF(VLOOKUP(Z173,―!$X$2:$Y$31,2,FALSE)&lt;=VLOOKUP(AA173,―!$X$2:$Y$31,2,FALSE),"","error"))</f>
        <v/>
      </c>
      <c r="BI173" s="331" t="str">
        <f t="shared" si="52"/>
        <v/>
      </c>
      <c r="BJ173" s="331" t="str">
        <f t="shared" si="53"/>
        <v/>
      </c>
      <c r="BK173" s="331" t="str">
        <f t="shared" si="54"/>
        <v/>
      </c>
      <c r="BL173" s="331" t="str">
        <f>IF(C173="","",IF(AND(フラグ管理用!AK173="予算区分_地単_通常",フラグ管理用!AF173&gt;4),"error",IF(AND(フラグ管理用!AK173="予算区分_地単_協力金等",フラグ管理用!AF173&gt;9),"error",IF(AND(フラグ管理用!AK173="予算区分_補助",フラグ管理用!AF173&lt;9),"error",""))))</f>
        <v/>
      </c>
      <c r="BM173" s="346" t="str">
        <f>フラグ管理用!AO173</f>
        <v/>
      </c>
    </row>
    <row r="174" spans="1:65">
      <c r="A174" s="21">
        <v>153</v>
      </c>
      <c r="B174" s="35"/>
      <c r="C174" s="44"/>
      <c r="D174" s="44"/>
      <c r="E174" s="55"/>
      <c r="F174" s="67" t="str">
        <f>IF(C174="補",VLOOKUP(E174,'事業名一覧 '!$A$3:$C$55,3,FALSE),"")</f>
        <v/>
      </c>
      <c r="G174" s="81"/>
      <c r="H174" s="81"/>
      <c r="I174" s="81"/>
      <c r="J174" s="81"/>
      <c r="K174" s="81"/>
      <c r="L174" s="55"/>
      <c r="M174" s="132" t="str">
        <f t="shared" si="37"/>
        <v/>
      </c>
      <c r="N174" s="132" t="str">
        <f t="shared" si="38"/>
        <v/>
      </c>
      <c r="O174" s="148"/>
      <c r="P174" s="148"/>
      <c r="Q174" s="148"/>
      <c r="R174" s="148"/>
      <c r="S174" s="148"/>
      <c r="T174" s="148"/>
      <c r="U174" s="55"/>
      <c r="V174" s="81"/>
      <c r="W174" s="81"/>
      <c r="X174" s="81"/>
      <c r="Y174" s="44"/>
      <c r="Z174" s="44"/>
      <c r="AA174" s="44"/>
      <c r="AB174" s="214"/>
      <c r="AC174" s="214"/>
      <c r="AD174" s="55"/>
      <c r="AE174" s="55"/>
      <c r="AF174" s="233"/>
      <c r="AG174" s="251"/>
      <c r="AH174" s="272"/>
      <c r="AI174" s="284"/>
      <c r="AJ174" s="296" t="str">
        <f t="shared" si="39"/>
        <v/>
      </c>
      <c r="AK174" s="304" t="str">
        <f>IF(C174="","",IF(AND(フラグ管理用!B174=2,O174&gt;0),"error",IF(AND(フラグ管理用!B174=1,SUM(P174:R174)&gt;0),"error","")))</f>
        <v/>
      </c>
      <c r="AL174" s="312" t="str">
        <f t="shared" si="40"/>
        <v/>
      </c>
      <c r="AM174" s="320" t="str">
        <f t="shared" si="41"/>
        <v/>
      </c>
      <c r="AN174" s="331" t="str">
        <f>IF(C174="","",IF(フラグ管理用!AP174=1,"",IF(AND(フラグ管理用!C174=1,フラグ管理用!G174=1),"",IF(AND(フラグ管理用!C174=2,フラグ管理用!D174=1,フラグ管理用!G174=1),"",IF(AND(フラグ管理用!C174=2,フラグ管理用!D174=2),"","error")))))</f>
        <v/>
      </c>
      <c r="AO174" s="335" t="str">
        <f t="shared" si="42"/>
        <v/>
      </c>
      <c r="AP174" s="335" t="str">
        <f t="shared" si="43"/>
        <v/>
      </c>
      <c r="AQ174" s="335" t="str">
        <f>IF(C174="","",IF(AND(フラグ管理用!B174=1,フラグ管理用!I174&gt;0),"",IF(AND(フラグ管理用!B174=2,フラグ管理用!I174&gt;14),"","error")))</f>
        <v/>
      </c>
      <c r="AR174" s="335" t="str">
        <f>IF(C174="","",IF(PRODUCT(フラグ管理用!H174:J174)=0,"error",""))</f>
        <v/>
      </c>
      <c r="AS174" s="335" t="str">
        <f t="shared" si="44"/>
        <v/>
      </c>
      <c r="AT174" s="335" t="str">
        <f>IF(C174="","",IF(AND(フラグ管理用!G174=1,フラグ管理用!K174=1),"",IF(AND(フラグ管理用!G174=2,フラグ管理用!K174&gt;1),"","error")))</f>
        <v/>
      </c>
      <c r="AU174" s="335" t="str">
        <f>IF(C174="","",IF(AND(フラグ管理用!K174=10,ISBLANK(L174)=FALSE),"",IF(AND(フラグ管理用!K174&lt;10,ISBLANK(L174)=TRUE),"","error")))</f>
        <v/>
      </c>
      <c r="AV174" s="331" t="str">
        <f t="shared" si="45"/>
        <v/>
      </c>
      <c r="AW174" s="331" t="str">
        <f t="shared" si="46"/>
        <v/>
      </c>
      <c r="AX174" s="331" t="str">
        <f>IF(C174="","",IF(AND(フラグ管理用!D174=2,フラグ管理用!G174=1),IF(Q174&lt;&gt;0,"error",""),""))</f>
        <v/>
      </c>
      <c r="AY174" s="331" t="str">
        <f>IF(C174="","",IF(フラグ管理用!G174=2,IF(OR(O174&lt;&gt;0,P174&lt;&gt;0,R174&lt;&gt;0),"error",""),""))</f>
        <v/>
      </c>
      <c r="AZ174" s="331" t="str">
        <f t="shared" si="47"/>
        <v/>
      </c>
      <c r="BA174" s="331" t="str">
        <f t="shared" si="48"/>
        <v/>
      </c>
      <c r="BB174" s="331" t="str">
        <f t="shared" si="49"/>
        <v/>
      </c>
      <c r="BC174" s="331" t="str">
        <f>IF(C174="","",IF(フラグ管理用!Y174=2,IF(AND(フラグ管理用!C174=2,フラグ管理用!V174=1),"","error"),""))</f>
        <v/>
      </c>
      <c r="BD174" s="331" t="str">
        <f t="shared" si="50"/>
        <v/>
      </c>
      <c r="BE174" s="331" t="str">
        <f>IF(C174="","",IF(フラグ管理用!Z174=30,"error",IF(AND(フラグ管理用!AI174="事業始期_通常",フラグ管理用!Z174&lt;18),"error",IF(AND(フラグ管理用!AI174="事業始期_補助",フラグ管理用!Z174&lt;15),"error",""))))</f>
        <v/>
      </c>
      <c r="BF174" s="331" t="str">
        <f t="shared" si="51"/>
        <v/>
      </c>
      <c r="BG174" s="331" t="str">
        <f>IF(C174="","",IF(AND(フラグ管理用!AJ174="事業終期_通常",OR(フラグ管理用!AA174&lt;18,フラグ管理用!AA174&gt;29)),"error",IF(AND(フラグ管理用!AJ174="事業終期_R3基金・R4",フラグ管理用!AA174&lt;18),"error","")))</f>
        <v/>
      </c>
      <c r="BH174" s="331" t="str">
        <f>IF(C174="","",IF(VLOOKUP(Z174,―!$X$2:$Y$31,2,FALSE)&lt;=VLOOKUP(AA174,―!$X$2:$Y$31,2,FALSE),"","error"))</f>
        <v/>
      </c>
      <c r="BI174" s="331" t="str">
        <f t="shared" si="52"/>
        <v/>
      </c>
      <c r="BJ174" s="331" t="str">
        <f t="shared" si="53"/>
        <v/>
      </c>
      <c r="BK174" s="331" t="str">
        <f t="shared" si="54"/>
        <v/>
      </c>
      <c r="BL174" s="331" t="str">
        <f>IF(C174="","",IF(AND(フラグ管理用!AK174="予算区分_地単_通常",フラグ管理用!AF174&gt;4),"error",IF(AND(フラグ管理用!AK174="予算区分_地単_協力金等",フラグ管理用!AF174&gt;9),"error",IF(AND(フラグ管理用!AK174="予算区分_補助",フラグ管理用!AF174&lt;9),"error",""))))</f>
        <v/>
      </c>
      <c r="BM174" s="346" t="str">
        <f>フラグ管理用!AO174</f>
        <v/>
      </c>
    </row>
    <row r="175" spans="1:65">
      <c r="A175" s="21">
        <v>154</v>
      </c>
      <c r="B175" s="35"/>
      <c r="C175" s="44"/>
      <c r="D175" s="44"/>
      <c r="E175" s="55"/>
      <c r="F175" s="67" t="str">
        <f>IF(C175="補",VLOOKUP(E175,'事業名一覧 '!$A$3:$C$55,3,FALSE),"")</f>
        <v/>
      </c>
      <c r="G175" s="81"/>
      <c r="H175" s="81"/>
      <c r="I175" s="81"/>
      <c r="J175" s="81"/>
      <c r="K175" s="81"/>
      <c r="L175" s="55"/>
      <c r="M175" s="132" t="str">
        <f t="shared" si="37"/>
        <v/>
      </c>
      <c r="N175" s="132" t="str">
        <f t="shared" si="38"/>
        <v/>
      </c>
      <c r="O175" s="148"/>
      <c r="P175" s="148"/>
      <c r="Q175" s="148"/>
      <c r="R175" s="148"/>
      <c r="S175" s="148"/>
      <c r="T175" s="148"/>
      <c r="U175" s="55"/>
      <c r="V175" s="81"/>
      <c r="W175" s="81"/>
      <c r="X175" s="81"/>
      <c r="Y175" s="44"/>
      <c r="Z175" s="44"/>
      <c r="AA175" s="44"/>
      <c r="AB175" s="214"/>
      <c r="AC175" s="214"/>
      <c r="AD175" s="55"/>
      <c r="AE175" s="55"/>
      <c r="AF175" s="233"/>
      <c r="AG175" s="251"/>
      <c r="AH175" s="272"/>
      <c r="AI175" s="284"/>
      <c r="AJ175" s="296" t="str">
        <f t="shared" si="39"/>
        <v/>
      </c>
      <c r="AK175" s="304" t="str">
        <f>IF(C175="","",IF(AND(フラグ管理用!B175=2,O175&gt;0),"error",IF(AND(フラグ管理用!B175=1,SUM(P175:R175)&gt;0),"error","")))</f>
        <v/>
      </c>
      <c r="AL175" s="312" t="str">
        <f t="shared" si="40"/>
        <v/>
      </c>
      <c r="AM175" s="320" t="str">
        <f t="shared" si="41"/>
        <v/>
      </c>
      <c r="AN175" s="331" t="str">
        <f>IF(C175="","",IF(フラグ管理用!AP175=1,"",IF(AND(フラグ管理用!C175=1,フラグ管理用!G175=1),"",IF(AND(フラグ管理用!C175=2,フラグ管理用!D175=1,フラグ管理用!G175=1),"",IF(AND(フラグ管理用!C175=2,フラグ管理用!D175=2),"","error")))))</f>
        <v/>
      </c>
      <c r="AO175" s="335" t="str">
        <f t="shared" si="42"/>
        <v/>
      </c>
      <c r="AP175" s="335" t="str">
        <f t="shared" si="43"/>
        <v/>
      </c>
      <c r="AQ175" s="335" t="str">
        <f>IF(C175="","",IF(AND(フラグ管理用!B175=1,フラグ管理用!I175&gt;0),"",IF(AND(フラグ管理用!B175=2,フラグ管理用!I175&gt;14),"","error")))</f>
        <v/>
      </c>
      <c r="AR175" s="335" t="str">
        <f>IF(C175="","",IF(PRODUCT(フラグ管理用!H175:J175)=0,"error",""))</f>
        <v/>
      </c>
      <c r="AS175" s="335" t="str">
        <f t="shared" si="44"/>
        <v/>
      </c>
      <c r="AT175" s="335" t="str">
        <f>IF(C175="","",IF(AND(フラグ管理用!G175=1,フラグ管理用!K175=1),"",IF(AND(フラグ管理用!G175=2,フラグ管理用!K175&gt;1),"","error")))</f>
        <v/>
      </c>
      <c r="AU175" s="335" t="str">
        <f>IF(C175="","",IF(AND(フラグ管理用!K175=10,ISBLANK(L175)=FALSE),"",IF(AND(フラグ管理用!K175&lt;10,ISBLANK(L175)=TRUE),"","error")))</f>
        <v/>
      </c>
      <c r="AV175" s="331" t="str">
        <f t="shared" si="45"/>
        <v/>
      </c>
      <c r="AW175" s="331" t="str">
        <f t="shared" si="46"/>
        <v/>
      </c>
      <c r="AX175" s="331" t="str">
        <f>IF(C175="","",IF(AND(フラグ管理用!D175=2,フラグ管理用!G175=1),IF(Q175&lt;&gt;0,"error",""),""))</f>
        <v/>
      </c>
      <c r="AY175" s="331" t="str">
        <f>IF(C175="","",IF(フラグ管理用!G175=2,IF(OR(O175&lt;&gt;0,P175&lt;&gt;0,R175&lt;&gt;0),"error",""),""))</f>
        <v/>
      </c>
      <c r="AZ175" s="331" t="str">
        <f t="shared" si="47"/>
        <v/>
      </c>
      <c r="BA175" s="331" t="str">
        <f t="shared" si="48"/>
        <v/>
      </c>
      <c r="BB175" s="331" t="str">
        <f t="shared" si="49"/>
        <v/>
      </c>
      <c r="BC175" s="331" t="str">
        <f>IF(C175="","",IF(フラグ管理用!Y175=2,IF(AND(フラグ管理用!C175=2,フラグ管理用!V175=1),"","error"),""))</f>
        <v/>
      </c>
      <c r="BD175" s="331" t="str">
        <f t="shared" si="50"/>
        <v/>
      </c>
      <c r="BE175" s="331" t="str">
        <f>IF(C175="","",IF(フラグ管理用!Z175=30,"error",IF(AND(フラグ管理用!AI175="事業始期_通常",フラグ管理用!Z175&lt;18),"error",IF(AND(フラグ管理用!AI175="事業始期_補助",フラグ管理用!Z175&lt;15),"error",""))))</f>
        <v/>
      </c>
      <c r="BF175" s="331" t="str">
        <f t="shared" si="51"/>
        <v/>
      </c>
      <c r="BG175" s="331" t="str">
        <f>IF(C175="","",IF(AND(フラグ管理用!AJ175="事業終期_通常",OR(フラグ管理用!AA175&lt;18,フラグ管理用!AA175&gt;29)),"error",IF(AND(フラグ管理用!AJ175="事業終期_R3基金・R4",フラグ管理用!AA175&lt;18),"error","")))</f>
        <v/>
      </c>
      <c r="BH175" s="331" t="str">
        <f>IF(C175="","",IF(VLOOKUP(Z175,―!$X$2:$Y$31,2,FALSE)&lt;=VLOOKUP(AA175,―!$X$2:$Y$31,2,FALSE),"","error"))</f>
        <v/>
      </c>
      <c r="BI175" s="331" t="str">
        <f t="shared" si="52"/>
        <v/>
      </c>
      <c r="BJ175" s="331" t="str">
        <f t="shared" si="53"/>
        <v/>
      </c>
      <c r="BK175" s="331" t="str">
        <f t="shared" si="54"/>
        <v/>
      </c>
      <c r="BL175" s="331" t="str">
        <f>IF(C175="","",IF(AND(フラグ管理用!AK175="予算区分_地単_通常",フラグ管理用!AF175&gt;4),"error",IF(AND(フラグ管理用!AK175="予算区分_地単_協力金等",フラグ管理用!AF175&gt;9),"error",IF(AND(フラグ管理用!AK175="予算区分_補助",フラグ管理用!AF175&lt;9),"error",""))))</f>
        <v/>
      </c>
      <c r="BM175" s="346" t="str">
        <f>フラグ管理用!AO175</f>
        <v/>
      </c>
    </row>
    <row r="176" spans="1:65">
      <c r="A176" s="21">
        <v>155</v>
      </c>
      <c r="B176" s="35"/>
      <c r="C176" s="44"/>
      <c r="D176" s="44"/>
      <c r="E176" s="55"/>
      <c r="F176" s="67" t="str">
        <f>IF(C176="補",VLOOKUP(E176,'事業名一覧 '!$A$3:$C$55,3,FALSE),"")</f>
        <v/>
      </c>
      <c r="G176" s="81"/>
      <c r="H176" s="81"/>
      <c r="I176" s="81"/>
      <c r="J176" s="81"/>
      <c r="K176" s="81"/>
      <c r="L176" s="55"/>
      <c r="M176" s="132" t="str">
        <f t="shared" si="37"/>
        <v/>
      </c>
      <c r="N176" s="132" t="str">
        <f t="shared" si="38"/>
        <v/>
      </c>
      <c r="O176" s="148"/>
      <c r="P176" s="148"/>
      <c r="Q176" s="148"/>
      <c r="R176" s="148"/>
      <c r="S176" s="148"/>
      <c r="T176" s="148"/>
      <c r="U176" s="55"/>
      <c r="V176" s="81"/>
      <c r="W176" s="81"/>
      <c r="X176" s="81"/>
      <c r="Y176" s="44"/>
      <c r="Z176" s="44"/>
      <c r="AA176" s="44"/>
      <c r="AB176" s="214"/>
      <c r="AC176" s="214"/>
      <c r="AD176" s="55"/>
      <c r="AE176" s="55"/>
      <c r="AF176" s="233"/>
      <c r="AG176" s="251"/>
      <c r="AH176" s="272"/>
      <c r="AI176" s="284"/>
      <c r="AJ176" s="296" t="str">
        <f t="shared" si="39"/>
        <v/>
      </c>
      <c r="AK176" s="304" t="str">
        <f>IF(C176="","",IF(AND(フラグ管理用!B176=2,O176&gt;0),"error",IF(AND(フラグ管理用!B176=1,SUM(P176:R176)&gt;0),"error","")))</f>
        <v/>
      </c>
      <c r="AL176" s="312" t="str">
        <f t="shared" si="40"/>
        <v/>
      </c>
      <c r="AM176" s="320" t="str">
        <f t="shared" si="41"/>
        <v/>
      </c>
      <c r="AN176" s="331" t="str">
        <f>IF(C176="","",IF(フラグ管理用!AP176=1,"",IF(AND(フラグ管理用!C176=1,フラグ管理用!G176=1),"",IF(AND(フラグ管理用!C176=2,フラグ管理用!D176=1,フラグ管理用!G176=1),"",IF(AND(フラグ管理用!C176=2,フラグ管理用!D176=2),"","error")))))</f>
        <v/>
      </c>
      <c r="AO176" s="335" t="str">
        <f t="shared" si="42"/>
        <v/>
      </c>
      <c r="AP176" s="335" t="str">
        <f t="shared" si="43"/>
        <v/>
      </c>
      <c r="AQ176" s="335" t="str">
        <f>IF(C176="","",IF(AND(フラグ管理用!B176=1,フラグ管理用!I176&gt;0),"",IF(AND(フラグ管理用!B176=2,フラグ管理用!I176&gt;14),"","error")))</f>
        <v/>
      </c>
      <c r="AR176" s="335" t="str">
        <f>IF(C176="","",IF(PRODUCT(フラグ管理用!H176:J176)=0,"error",""))</f>
        <v/>
      </c>
      <c r="AS176" s="335" t="str">
        <f t="shared" si="44"/>
        <v/>
      </c>
      <c r="AT176" s="335" t="str">
        <f>IF(C176="","",IF(AND(フラグ管理用!G176=1,フラグ管理用!K176=1),"",IF(AND(フラグ管理用!G176=2,フラグ管理用!K176&gt;1),"","error")))</f>
        <v/>
      </c>
      <c r="AU176" s="335" t="str">
        <f>IF(C176="","",IF(AND(フラグ管理用!K176=10,ISBLANK(L176)=FALSE),"",IF(AND(フラグ管理用!K176&lt;10,ISBLANK(L176)=TRUE),"","error")))</f>
        <v/>
      </c>
      <c r="AV176" s="331" t="str">
        <f t="shared" si="45"/>
        <v/>
      </c>
      <c r="AW176" s="331" t="str">
        <f t="shared" si="46"/>
        <v/>
      </c>
      <c r="AX176" s="331" t="str">
        <f>IF(C176="","",IF(AND(フラグ管理用!D176=2,フラグ管理用!G176=1),IF(Q176&lt;&gt;0,"error",""),""))</f>
        <v/>
      </c>
      <c r="AY176" s="331" t="str">
        <f>IF(C176="","",IF(フラグ管理用!G176=2,IF(OR(O176&lt;&gt;0,P176&lt;&gt;0,R176&lt;&gt;0),"error",""),""))</f>
        <v/>
      </c>
      <c r="AZ176" s="331" t="str">
        <f t="shared" si="47"/>
        <v/>
      </c>
      <c r="BA176" s="331" t="str">
        <f t="shared" si="48"/>
        <v/>
      </c>
      <c r="BB176" s="331" t="str">
        <f t="shared" si="49"/>
        <v/>
      </c>
      <c r="BC176" s="331" t="str">
        <f>IF(C176="","",IF(フラグ管理用!Y176=2,IF(AND(フラグ管理用!C176=2,フラグ管理用!V176=1),"","error"),""))</f>
        <v/>
      </c>
      <c r="BD176" s="331" t="str">
        <f t="shared" si="50"/>
        <v/>
      </c>
      <c r="BE176" s="331" t="str">
        <f>IF(C176="","",IF(フラグ管理用!Z176=30,"error",IF(AND(フラグ管理用!AI176="事業始期_通常",フラグ管理用!Z176&lt;18),"error",IF(AND(フラグ管理用!AI176="事業始期_補助",フラグ管理用!Z176&lt;15),"error",""))))</f>
        <v/>
      </c>
      <c r="BF176" s="331" t="str">
        <f t="shared" si="51"/>
        <v/>
      </c>
      <c r="BG176" s="331" t="str">
        <f>IF(C176="","",IF(AND(フラグ管理用!AJ176="事業終期_通常",OR(フラグ管理用!AA176&lt;18,フラグ管理用!AA176&gt;29)),"error",IF(AND(フラグ管理用!AJ176="事業終期_R3基金・R4",フラグ管理用!AA176&lt;18),"error","")))</f>
        <v/>
      </c>
      <c r="BH176" s="331" t="str">
        <f>IF(C176="","",IF(VLOOKUP(Z176,―!$X$2:$Y$31,2,FALSE)&lt;=VLOOKUP(AA176,―!$X$2:$Y$31,2,FALSE),"","error"))</f>
        <v/>
      </c>
      <c r="BI176" s="331" t="str">
        <f t="shared" si="52"/>
        <v/>
      </c>
      <c r="BJ176" s="331" t="str">
        <f t="shared" si="53"/>
        <v/>
      </c>
      <c r="BK176" s="331" t="str">
        <f t="shared" si="54"/>
        <v/>
      </c>
      <c r="BL176" s="331" t="str">
        <f>IF(C176="","",IF(AND(フラグ管理用!AK176="予算区分_地単_通常",フラグ管理用!AF176&gt;4),"error",IF(AND(フラグ管理用!AK176="予算区分_地単_協力金等",フラグ管理用!AF176&gt;9),"error",IF(AND(フラグ管理用!AK176="予算区分_補助",フラグ管理用!AF176&lt;9),"error",""))))</f>
        <v/>
      </c>
      <c r="BM176" s="346" t="str">
        <f>フラグ管理用!AO176</f>
        <v/>
      </c>
    </row>
    <row r="177" spans="1:65">
      <c r="A177" s="21">
        <v>156</v>
      </c>
      <c r="B177" s="35"/>
      <c r="C177" s="44"/>
      <c r="D177" s="44"/>
      <c r="E177" s="55"/>
      <c r="F177" s="67" t="str">
        <f>IF(C177="補",VLOOKUP(E177,'事業名一覧 '!$A$3:$C$55,3,FALSE),"")</f>
        <v/>
      </c>
      <c r="G177" s="81"/>
      <c r="H177" s="81"/>
      <c r="I177" s="81"/>
      <c r="J177" s="81"/>
      <c r="K177" s="81"/>
      <c r="L177" s="55"/>
      <c r="M177" s="132" t="str">
        <f t="shared" si="37"/>
        <v/>
      </c>
      <c r="N177" s="132" t="str">
        <f t="shared" si="38"/>
        <v/>
      </c>
      <c r="O177" s="148"/>
      <c r="P177" s="148"/>
      <c r="Q177" s="148"/>
      <c r="R177" s="148"/>
      <c r="S177" s="148"/>
      <c r="T177" s="148"/>
      <c r="U177" s="55"/>
      <c r="V177" s="81"/>
      <c r="W177" s="81"/>
      <c r="X177" s="81"/>
      <c r="Y177" s="44"/>
      <c r="Z177" s="44"/>
      <c r="AA177" s="44"/>
      <c r="AB177" s="214"/>
      <c r="AC177" s="214"/>
      <c r="AD177" s="55"/>
      <c r="AE177" s="55"/>
      <c r="AF177" s="233"/>
      <c r="AG177" s="251"/>
      <c r="AH177" s="272"/>
      <c r="AI177" s="284"/>
      <c r="AJ177" s="296" t="str">
        <f t="shared" si="39"/>
        <v/>
      </c>
      <c r="AK177" s="304" t="str">
        <f>IF(C177="","",IF(AND(フラグ管理用!B177=2,O177&gt;0),"error",IF(AND(フラグ管理用!B177=1,SUM(P177:R177)&gt;0),"error","")))</f>
        <v/>
      </c>
      <c r="AL177" s="312" t="str">
        <f t="shared" si="40"/>
        <v/>
      </c>
      <c r="AM177" s="320" t="str">
        <f t="shared" si="41"/>
        <v/>
      </c>
      <c r="AN177" s="331" t="str">
        <f>IF(C177="","",IF(フラグ管理用!AP177=1,"",IF(AND(フラグ管理用!C177=1,フラグ管理用!G177=1),"",IF(AND(フラグ管理用!C177=2,フラグ管理用!D177=1,フラグ管理用!G177=1),"",IF(AND(フラグ管理用!C177=2,フラグ管理用!D177=2),"","error")))))</f>
        <v/>
      </c>
      <c r="AO177" s="335" t="str">
        <f t="shared" si="42"/>
        <v/>
      </c>
      <c r="AP177" s="335" t="str">
        <f t="shared" si="43"/>
        <v/>
      </c>
      <c r="AQ177" s="335" t="str">
        <f>IF(C177="","",IF(AND(フラグ管理用!B177=1,フラグ管理用!I177&gt;0),"",IF(AND(フラグ管理用!B177=2,フラグ管理用!I177&gt;14),"","error")))</f>
        <v/>
      </c>
      <c r="AR177" s="335" t="str">
        <f>IF(C177="","",IF(PRODUCT(フラグ管理用!H177:J177)=0,"error",""))</f>
        <v/>
      </c>
      <c r="AS177" s="335" t="str">
        <f t="shared" si="44"/>
        <v/>
      </c>
      <c r="AT177" s="335" t="str">
        <f>IF(C177="","",IF(AND(フラグ管理用!G177=1,フラグ管理用!K177=1),"",IF(AND(フラグ管理用!G177=2,フラグ管理用!K177&gt;1),"","error")))</f>
        <v/>
      </c>
      <c r="AU177" s="335" t="str">
        <f>IF(C177="","",IF(AND(フラグ管理用!K177=10,ISBLANK(L177)=FALSE),"",IF(AND(フラグ管理用!K177&lt;10,ISBLANK(L177)=TRUE),"","error")))</f>
        <v/>
      </c>
      <c r="AV177" s="331" t="str">
        <f t="shared" si="45"/>
        <v/>
      </c>
      <c r="AW177" s="331" t="str">
        <f t="shared" si="46"/>
        <v/>
      </c>
      <c r="AX177" s="331" t="str">
        <f>IF(C177="","",IF(AND(フラグ管理用!D177=2,フラグ管理用!G177=1),IF(Q177&lt;&gt;0,"error",""),""))</f>
        <v/>
      </c>
      <c r="AY177" s="331" t="str">
        <f>IF(C177="","",IF(フラグ管理用!G177=2,IF(OR(O177&lt;&gt;0,P177&lt;&gt;0,R177&lt;&gt;0),"error",""),""))</f>
        <v/>
      </c>
      <c r="AZ177" s="331" t="str">
        <f t="shared" si="47"/>
        <v/>
      </c>
      <c r="BA177" s="331" t="str">
        <f t="shared" si="48"/>
        <v/>
      </c>
      <c r="BB177" s="331" t="str">
        <f t="shared" si="49"/>
        <v/>
      </c>
      <c r="BC177" s="331" t="str">
        <f>IF(C177="","",IF(フラグ管理用!Y177=2,IF(AND(フラグ管理用!C177=2,フラグ管理用!V177=1),"","error"),""))</f>
        <v/>
      </c>
      <c r="BD177" s="331" t="str">
        <f t="shared" si="50"/>
        <v/>
      </c>
      <c r="BE177" s="331" t="str">
        <f>IF(C177="","",IF(フラグ管理用!Z177=30,"error",IF(AND(フラグ管理用!AI177="事業始期_通常",フラグ管理用!Z177&lt;18),"error",IF(AND(フラグ管理用!AI177="事業始期_補助",フラグ管理用!Z177&lt;15),"error",""))))</f>
        <v/>
      </c>
      <c r="BF177" s="331" t="str">
        <f t="shared" si="51"/>
        <v/>
      </c>
      <c r="BG177" s="331" t="str">
        <f>IF(C177="","",IF(AND(フラグ管理用!AJ177="事業終期_通常",OR(フラグ管理用!AA177&lt;18,フラグ管理用!AA177&gt;29)),"error",IF(AND(フラグ管理用!AJ177="事業終期_R3基金・R4",フラグ管理用!AA177&lt;18),"error","")))</f>
        <v/>
      </c>
      <c r="BH177" s="331" t="str">
        <f>IF(C177="","",IF(VLOOKUP(Z177,―!$X$2:$Y$31,2,FALSE)&lt;=VLOOKUP(AA177,―!$X$2:$Y$31,2,FALSE),"","error"))</f>
        <v/>
      </c>
      <c r="BI177" s="331" t="str">
        <f t="shared" si="52"/>
        <v/>
      </c>
      <c r="BJ177" s="331" t="str">
        <f t="shared" si="53"/>
        <v/>
      </c>
      <c r="BK177" s="331" t="str">
        <f t="shared" si="54"/>
        <v/>
      </c>
      <c r="BL177" s="331" t="str">
        <f>IF(C177="","",IF(AND(フラグ管理用!AK177="予算区分_地単_通常",フラグ管理用!AF177&gt;4),"error",IF(AND(フラグ管理用!AK177="予算区分_地単_協力金等",フラグ管理用!AF177&gt;9),"error",IF(AND(フラグ管理用!AK177="予算区分_補助",フラグ管理用!AF177&lt;9),"error",""))))</f>
        <v/>
      </c>
      <c r="BM177" s="346" t="str">
        <f>フラグ管理用!AO177</f>
        <v/>
      </c>
    </row>
    <row r="178" spans="1:65">
      <c r="A178" s="21">
        <v>157</v>
      </c>
      <c r="B178" s="35"/>
      <c r="C178" s="44"/>
      <c r="D178" s="44"/>
      <c r="E178" s="55"/>
      <c r="F178" s="67" t="str">
        <f>IF(C178="補",VLOOKUP(E178,'事業名一覧 '!$A$3:$C$55,3,FALSE),"")</f>
        <v/>
      </c>
      <c r="G178" s="81"/>
      <c r="H178" s="81"/>
      <c r="I178" s="81"/>
      <c r="J178" s="81"/>
      <c r="K178" s="81"/>
      <c r="L178" s="55"/>
      <c r="M178" s="132" t="str">
        <f t="shared" si="37"/>
        <v/>
      </c>
      <c r="N178" s="132" t="str">
        <f t="shared" si="38"/>
        <v/>
      </c>
      <c r="O178" s="148"/>
      <c r="P178" s="148"/>
      <c r="Q178" s="148"/>
      <c r="R178" s="148"/>
      <c r="S178" s="148"/>
      <c r="T178" s="148"/>
      <c r="U178" s="55"/>
      <c r="V178" s="81"/>
      <c r="W178" s="81"/>
      <c r="X178" s="81"/>
      <c r="Y178" s="44"/>
      <c r="Z178" s="44"/>
      <c r="AA178" s="44"/>
      <c r="AB178" s="214"/>
      <c r="AC178" s="214"/>
      <c r="AD178" s="55"/>
      <c r="AE178" s="55"/>
      <c r="AF178" s="233"/>
      <c r="AG178" s="251"/>
      <c r="AH178" s="272"/>
      <c r="AI178" s="284"/>
      <c r="AJ178" s="296" t="str">
        <f t="shared" si="39"/>
        <v/>
      </c>
      <c r="AK178" s="304" t="str">
        <f>IF(C178="","",IF(AND(フラグ管理用!B178=2,O178&gt;0),"error",IF(AND(フラグ管理用!B178=1,SUM(P178:R178)&gt;0),"error","")))</f>
        <v/>
      </c>
      <c r="AL178" s="312" t="str">
        <f t="shared" si="40"/>
        <v/>
      </c>
      <c r="AM178" s="320" t="str">
        <f t="shared" si="41"/>
        <v/>
      </c>
      <c r="AN178" s="331" t="str">
        <f>IF(C178="","",IF(フラグ管理用!AP178=1,"",IF(AND(フラグ管理用!C178=1,フラグ管理用!G178=1),"",IF(AND(フラグ管理用!C178=2,フラグ管理用!D178=1,フラグ管理用!G178=1),"",IF(AND(フラグ管理用!C178=2,フラグ管理用!D178=2),"","error")))))</f>
        <v/>
      </c>
      <c r="AO178" s="335" t="str">
        <f t="shared" si="42"/>
        <v/>
      </c>
      <c r="AP178" s="335" t="str">
        <f t="shared" si="43"/>
        <v/>
      </c>
      <c r="AQ178" s="335" t="str">
        <f>IF(C178="","",IF(AND(フラグ管理用!B178=1,フラグ管理用!I178&gt;0),"",IF(AND(フラグ管理用!B178=2,フラグ管理用!I178&gt;14),"","error")))</f>
        <v/>
      </c>
      <c r="AR178" s="335" t="str">
        <f>IF(C178="","",IF(PRODUCT(フラグ管理用!H178:J178)=0,"error",""))</f>
        <v/>
      </c>
      <c r="AS178" s="335" t="str">
        <f t="shared" si="44"/>
        <v/>
      </c>
      <c r="AT178" s="335" t="str">
        <f>IF(C178="","",IF(AND(フラグ管理用!G178=1,フラグ管理用!K178=1),"",IF(AND(フラグ管理用!G178=2,フラグ管理用!K178&gt;1),"","error")))</f>
        <v/>
      </c>
      <c r="AU178" s="335" t="str">
        <f>IF(C178="","",IF(AND(フラグ管理用!K178=10,ISBLANK(L178)=FALSE),"",IF(AND(フラグ管理用!K178&lt;10,ISBLANK(L178)=TRUE),"","error")))</f>
        <v/>
      </c>
      <c r="AV178" s="331" t="str">
        <f t="shared" si="45"/>
        <v/>
      </c>
      <c r="AW178" s="331" t="str">
        <f t="shared" si="46"/>
        <v/>
      </c>
      <c r="AX178" s="331" t="str">
        <f>IF(C178="","",IF(AND(フラグ管理用!D178=2,フラグ管理用!G178=1),IF(Q178&lt;&gt;0,"error",""),""))</f>
        <v/>
      </c>
      <c r="AY178" s="331" t="str">
        <f>IF(C178="","",IF(フラグ管理用!G178=2,IF(OR(O178&lt;&gt;0,P178&lt;&gt;0,R178&lt;&gt;0),"error",""),""))</f>
        <v/>
      </c>
      <c r="AZ178" s="331" t="str">
        <f t="shared" si="47"/>
        <v/>
      </c>
      <c r="BA178" s="331" t="str">
        <f t="shared" si="48"/>
        <v/>
      </c>
      <c r="BB178" s="331" t="str">
        <f t="shared" si="49"/>
        <v/>
      </c>
      <c r="BC178" s="331" t="str">
        <f>IF(C178="","",IF(フラグ管理用!Y178=2,IF(AND(フラグ管理用!C178=2,フラグ管理用!V178=1),"","error"),""))</f>
        <v/>
      </c>
      <c r="BD178" s="331" t="str">
        <f t="shared" si="50"/>
        <v/>
      </c>
      <c r="BE178" s="331" t="str">
        <f>IF(C178="","",IF(フラグ管理用!Z178=30,"error",IF(AND(フラグ管理用!AI178="事業始期_通常",フラグ管理用!Z178&lt;18),"error",IF(AND(フラグ管理用!AI178="事業始期_補助",フラグ管理用!Z178&lt;15),"error",""))))</f>
        <v/>
      </c>
      <c r="BF178" s="331" t="str">
        <f t="shared" si="51"/>
        <v/>
      </c>
      <c r="BG178" s="331" t="str">
        <f>IF(C178="","",IF(AND(フラグ管理用!AJ178="事業終期_通常",OR(フラグ管理用!AA178&lt;18,フラグ管理用!AA178&gt;29)),"error",IF(AND(フラグ管理用!AJ178="事業終期_R3基金・R4",フラグ管理用!AA178&lt;18),"error","")))</f>
        <v/>
      </c>
      <c r="BH178" s="331" t="str">
        <f>IF(C178="","",IF(VLOOKUP(Z178,―!$X$2:$Y$31,2,FALSE)&lt;=VLOOKUP(AA178,―!$X$2:$Y$31,2,FALSE),"","error"))</f>
        <v/>
      </c>
      <c r="BI178" s="331" t="str">
        <f t="shared" si="52"/>
        <v/>
      </c>
      <c r="BJ178" s="331" t="str">
        <f t="shared" si="53"/>
        <v/>
      </c>
      <c r="BK178" s="331" t="str">
        <f t="shared" si="54"/>
        <v/>
      </c>
      <c r="BL178" s="331" t="str">
        <f>IF(C178="","",IF(AND(フラグ管理用!AK178="予算区分_地単_通常",フラグ管理用!AF178&gt;4),"error",IF(AND(フラグ管理用!AK178="予算区分_地単_協力金等",フラグ管理用!AF178&gt;9),"error",IF(AND(フラグ管理用!AK178="予算区分_補助",フラグ管理用!AF178&lt;9),"error",""))))</f>
        <v/>
      </c>
      <c r="BM178" s="346" t="str">
        <f>フラグ管理用!AO178</f>
        <v/>
      </c>
    </row>
    <row r="179" spans="1:65">
      <c r="A179" s="21">
        <v>158</v>
      </c>
      <c r="B179" s="35"/>
      <c r="C179" s="44"/>
      <c r="D179" s="44"/>
      <c r="E179" s="55"/>
      <c r="F179" s="67" t="str">
        <f>IF(C179="補",VLOOKUP(E179,'事業名一覧 '!$A$3:$C$55,3,FALSE),"")</f>
        <v/>
      </c>
      <c r="G179" s="81"/>
      <c r="H179" s="81"/>
      <c r="I179" s="81"/>
      <c r="J179" s="81"/>
      <c r="K179" s="81"/>
      <c r="L179" s="55"/>
      <c r="M179" s="132" t="str">
        <f t="shared" si="37"/>
        <v/>
      </c>
      <c r="N179" s="132" t="str">
        <f t="shared" si="38"/>
        <v/>
      </c>
      <c r="O179" s="148"/>
      <c r="P179" s="148"/>
      <c r="Q179" s="148"/>
      <c r="R179" s="148"/>
      <c r="S179" s="148"/>
      <c r="T179" s="148"/>
      <c r="U179" s="55"/>
      <c r="V179" s="81"/>
      <c r="W179" s="81"/>
      <c r="X179" s="81"/>
      <c r="Y179" s="44"/>
      <c r="Z179" s="44"/>
      <c r="AA179" s="44"/>
      <c r="AB179" s="214"/>
      <c r="AC179" s="214"/>
      <c r="AD179" s="55"/>
      <c r="AE179" s="55"/>
      <c r="AF179" s="233"/>
      <c r="AG179" s="251"/>
      <c r="AH179" s="272"/>
      <c r="AI179" s="284"/>
      <c r="AJ179" s="296" t="str">
        <f t="shared" si="39"/>
        <v/>
      </c>
      <c r="AK179" s="304" t="str">
        <f>IF(C179="","",IF(AND(フラグ管理用!B179=2,O179&gt;0),"error",IF(AND(フラグ管理用!B179=1,SUM(P179:R179)&gt;0),"error","")))</f>
        <v/>
      </c>
      <c r="AL179" s="312" t="str">
        <f t="shared" si="40"/>
        <v/>
      </c>
      <c r="AM179" s="320" t="str">
        <f t="shared" si="41"/>
        <v/>
      </c>
      <c r="AN179" s="331" t="str">
        <f>IF(C179="","",IF(フラグ管理用!AP179=1,"",IF(AND(フラグ管理用!C179=1,フラグ管理用!G179=1),"",IF(AND(フラグ管理用!C179=2,フラグ管理用!D179=1,フラグ管理用!G179=1),"",IF(AND(フラグ管理用!C179=2,フラグ管理用!D179=2),"","error")))))</f>
        <v/>
      </c>
      <c r="AO179" s="335" t="str">
        <f t="shared" si="42"/>
        <v/>
      </c>
      <c r="AP179" s="335" t="str">
        <f t="shared" si="43"/>
        <v/>
      </c>
      <c r="AQ179" s="335" t="str">
        <f>IF(C179="","",IF(AND(フラグ管理用!B179=1,フラグ管理用!I179&gt;0),"",IF(AND(フラグ管理用!B179=2,フラグ管理用!I179&gt;14),"","error")))</f>
        <v/>
      </c>
      <c r="AR179" s="335" t="str">
        <f>IF(C179="","",IF(PRODUCT(フラグ管理用!H179:J179)=0,"error",""))</f>
        <v/>
      </c>
      <c r="AS179" s="335" t="str">
        <f t="shared" si="44"/>
        <v/>
      </c>
      <c r="AT179" s="335" t="str">
        <f>IF(C179="","",IF(AND(フラグ管理用!G179=1,フラグ管理用!K179=1),"",IF(AND(フラグ管理用!G179=2,フラグ管理用!K179&gt;1),"","error")))</f>
        <v/>
      </c>
      <c r="AU179" s="335" t="str">
        <f>IF(C179="","",IF(AND(フラグ管理用!K179=10,ISBLANK(L179)=FALSE),"",IF(AND(フラグ管理用!K179&lt;10,ISBLANK(L179)=TRUE),"","error")))</f>
        <v/>
      </c>
      <c r="AV179" s="331" t="str">
        <f t="shared" si="45"/>
        <v/>
      </c>
      <c r="AW179" s="331" t="str">
        <f t="shared" si="46"/>
        <v/>
      </c>
      <c r="AX179" s="331" t="str">
        <f>IF(C179="","",IF(AND(フラグ管理用!D179=2,フラグ管理用!G179=1),IF(Q179&lt;&gt;0,"error",""),""))</f>
        <v/>
      </c>
      <c r="AY179" s="331" t="str">
        <f>IF(C179="","",IF(フラグ管理用!G179=2,IF(OR(O179&lt;&gt;0,P179&lt;&gt;0,R179&lt;&gt;0),"error",""),""))</f>
        <v/>
      </c>
      <c r="AZ179" s="331" t="str">
        <f t="shared" si="47"/>
        <v/>
      </c>
      <c r="BA179" s="331" t="str">
        <f t="shared" si="48"/>
        <v/>
      </c>
      <c r="BB179" s="331" t="str">
        <f t="shared" si="49"/>
        <v/>
      </c>
      <c r="BC179" s="331" t="str">
        <f>IF(C179="","",IF(フラグ管理用!Y179=2,IF(AND(フラグ管理用!C179=2,フラグ管理用!V179=1),"","error"),""))</f>
        <v/>
      </c>
      <c r="BD179" s="331" t="str">
        <f t="shared" si="50"/>
        <v/>
      </c>
      <c r="BE179" s="331" t="str">
        <f>IF(C179="","",IF(フラグ管理用!Z179=30,"error",IF(AND(フラグ管理用!AI179="事業始期_通常",フラグ管理用!Z179&lt;18),"error",IF(AND(フラグ管理用!AI179="事業始期_補助",フラグ管理用!Z179&lt;15),"error",""))))</f>
        <v/>
      </c>
      <c r="BF179" s="331" t="str">
        <f t="shared" si="51"/>
        <v/>
      </c>
      <c r="BG179" s="331" t="str">
        <f>IF(C179="","",IF(AND(フラグ管理用!AJ179="事業終期_通常",OR(フラグ管理用!AA179&lt;18,フラグ管理用!AA179&gt;29)),"error",IF(AND(フラグ管理用!AJ179="事業終期_R3基金・R4",フラグ管理用!AA179&lt;18),"error","")))</f>
        <v/>
      </c>
      <c r="BH179" s="331" t="str">
        <f>IF(C179="","",IF(VLOOKUP(Z179,―!$X$2:$Y$31,2,FALSE)&lt;=VLOOKUP(AA179,―!$X$2:$Y$31,2,FALSE),"","error"))</f>
        <v/>
      </c>
      <c r="BI179" s="331" t="str">
        <f t="shared" si="52"/>
        <v/>
      </c>
      <c r="BJ179" s="331" t="str">
        <f t="shared" si="53"/>
        <v/>
      </c>
      <c r="BK179" s="331" t="str">
        <f t="shared" si="54"/>
        <v/>
      </c>
      <c r="BL179" s="331" t="str">
        <f>IF(C179="","",IF(AND(フラグ管理用!AK179="予算区分_地単_通常",フラグ管理用!AF179&gt;4),"error",IF(AND(フラグ管理用!AK179="予算区分_地単_協力金等",フラグ管理用!AF179&gt;9),"error",IF(AND(フラグ管理用!AK179="予算区分_補助",フラグ管理用!AF179&lt;9),"error",""))))</f>
        <v/>
      </c>
      <c r="BM179" s="346" t="str">
        <f>フラグ管理用!AO179</f>
        <v/>
      </c>
    </row>
    <row r="180" spans="1:65">
      <c r="A180" s="21">
        <v>159</v>
      </c>
      <c r="B180" s="35"/>
      <c r="C180" s="44"/>
      <c r="D180" s="44"/>
      <c r="E180" s="55"/>
      <c r="F180" s="67" t="str">
        <f>IF(C180="補",VLOOKUP(E180,'事業名一覧 '!$A$3:$C$55,3,FALSE),"")</f>
        <v/>
      </c>
      <c r="G180" s="81"/>
      <c r="H180" s="81"/>
      <c r="I180" s="81"/>
      <c r="J180" s="81"/>
      <c r="K180" s="81"/>
      <c r="L180" s="55"/>
      <c r="M180" s="132" t="str">
        <f t="shared" si="37"/>
        <v/>
      </c>
      <c r="N180" s="132" t="str">
        <f t="shared" si="38"/>
        <v/>
      </c>
      <c r="O180" s="148"/>
      <c r="P180" s="148"/>
      <c r="Q180" s="148"/>
      <c r="R180" s="148"/>
      <c r="S180" s="148"/>
      <c r="T180" s="148"/>
      <c r="U180" s="55"/>
      <c r="V180" s="81"/>
      <c r="W180" s="81"/>
      <c r="X180" s="81"/>
      <c r="Y180" s="44"/>
      <c r="Z180" s="44"/>
      <c r="AA180" s="44"/>
      <c r="AB180" s="214"/>
      <c r="AC180" s="214"/>
      <c r="AD180" s="55"/>
      <c r="AE180" s="55"/>
      <c r="AF180" s="233"/>
      <c r="AG180" s="251"/>
      <c r="AH180" s="272"/>
      <c r="AI180" s="284"/>
      <c r="AJ180" s="296" t="str">
        <f t="shared" si="39"/>
        <v/>
      </c>
      <c r="AK180" s="304" t="str">
        <f>IF(C180="","",IF(AND(フラグ管理用!B180=2,O180&gt;0),"error",IF(AND(フラグ管理用!B180=1,SUM(P180:R180)&gt;0),"error","")))</f>
        <v/>
      </c>
      <c r="AL180" s="312" t="str">
        <f t="shared" si="40"/>
        <v/>
      </c>
      <c r="AM180" s="320" t="str">
        <f t="shared" si="41"/>
        <v/>
      </c>
      <c r="AN180" s="331" t="str">
        <f>IF(C180="","",IF(フラグ管理用!AP180=1,"",IF(AND(フラグ管理用!C180=1,フラグ管理用!G180=1),"",IF(AND(フラグ管理用!C180=2,フラグ管理用!D180=1,フラグ管理用!G180=1),"",IF(AND(フラグ管理用!C180=2,フラグ管理用!D180=2),"","error")))))</f>
        <v/>
      </c>
      <c r="AO180" s="335" t="str">
        <f t="shared" si="42"/>
        <v/>
      </c>
      <c r="AP180" s="335" t="str">
        <f t="shared" si="43"/>
        <v/>
      </c>
      <c r="AQ180" s="335" t="str">
        <f>IF(C180="","",IF(AND(フラグ管理用!B180=1,フラグ管理用!I180&gt;0),"",IF(AND(フラグ管理用!B180=2,フラグ管理用!I180&gt;14),"","error")))</f>
        <v/>
      </c>
      <c r="AR180" s="335" t="str">
        <f>IF(C180="","",IF(PRODUCT(フラグ管理用!H180:J180)=0,"error",""))</f>
        <v/>
      </c>
      <c r="AS180" s="335" t="str">
        <f t="shared" si="44"/>
        <v/>
      </c>
      <c r="AT180" s="335" t="str">
        <f>IF(C180="","",IF(AND(フラグ管理用!G180=1,フラグ管理用!K180=1),"",IF(AND(フラグ管理用!G180=2,フラグ管理用!K180&gt;1),"","error")))</f>
        <v/>
      </c>
      <c r="AU180" s="335" t="str">
        <f>IF(C180="","",IF(AND(フラグ管理用!K180=10,ISBLANK(L180)=FALSE),"",IF(AND(フラグ管理用!K180&lt;10,ISBLANK(L180)=TRUE),"","error")))</f>
        <v/>
      </c>
      <c r="AV180" s="331" t="str">
        <f t="shared" si="45"/>
        <v/>
      </c>
      <c r="AW180" s="331" t="str">
        <f t="shared" si="46"/>
        <v/>
      </c>
      <c r="AX180" s="331" t="str">
        <f>IF(C180="","",IF(AND(フラグ管理用!D180=2,フラグ管理用!G180=1),IF(Q180&lt;&gt;0,"error",""),""))</f>
        <v/>
      </c>
      <c r="AY180" s="331" t="str">
        <f>IF(C180="","",IF(フラグ管理用!G180=2,IF(OR(O180&lt;&gt;0,P180&lt;&gt;0,R180&lt;&gt;0),"error",""),""))</f>
        <v/>
      </c>
      <c r="AZ180" s="331" t="str">
        <f t="shared" si="47"/>
        <v/>
      </c>
      <c r="BA180" s="331" t="str">
        <f t="shared" si="48"/>
        <v/>
      </c>
      <c r="BB180" s="331" t="str">
        <f t="shared" si="49"/>
        <v/>
      </c>
      <c r="BC180" s="331" t="str">
        <f>IF(C180="","",IF(フラグ管理用!Y180=2,IF(AND(フラグ管理用!C180=2,フラグ管理用!V180=1),"","error"),""))</f>
        <v/>
      </c>
      <c r="BD180" s="331" t="str">
        <f t="shared" si="50"/>
        <v/>
      </c>
      <c r="BE180" s="331" t="str">
        <f>IF(C180="","",IF(フラグ管理用!Z180=30,"error",IF(AND(フラグ管理用!AI180="事業始期_通常",フラグ管理用!Z180&lt;18),"error",IF(AND(フラグ管理用!AI180="事業始期_補助",フラグ管理用!Z180&lt;15),"error",""))))</f>
        <v/>
      </c>
      <c r="BF180" s="331" t="str">
        <f t="shared" si="51"/>
        <v/>
      </c>
      <c r="BG180" s="331" t="str">
        <f>IF(C180="","",IF(AND(フラグ管理用!AJ180="事業終期_通常",OR(フラグ管理用!AA180&lt;18,フラグ管理用!AA180&gt;29)),"error",IF(AND(フラグ管理用!AJ180="事業終期_R3基金・R4",フラグ管理用!AA180&lt;18),"error","")))</f>
        <v/>
      </c>
      <c r="BH180" s="331" t="str">
        <f>IF(C180="","",IF(VLOOKUP(Z180,―!$X$2:$Y$31,2,FALSE)&lt;=VLOOKUP(AA180,―!$X$2:$Y$31,2,FALSE),"","error"))</f>
        <v/>
      </c>
      <c r="BI180" s="331" t="str">
        <f t="shared" si="52"/>
        <v/>
      </c>
      <c r="BJ180" s="331" t="str">
        <f t="shared" si="53"/>
        <v/>
      </c>
      <c r="BK180" s="331" t="str">
        <f t="shared" si="54"/>
        <v/>
      </c>
      <c r="BL180" s="331" t="str">
        <f>IF(C180="","",IF(AND(フラグ管理用!AK180="予算区分_地単_通常",フラグ管理用!AF180&gt;4),"error",IF(AND(フラグ管理用!AK180="予算区分_地単_協力金等",フラグ管理用!AF180&gt;9),"error",IF(AND(フラグ管理用!AK180="予算区分_補助",フラグ管理用!AF180&lt;9),"error",""))))</f>
        <v/>
      </c>
      <c r="BM180" s="346" t="str">
        <f>フラグ管理用!AO180</f>
        <v/>
      </c>
    </row>
    <row r="181" spans="1:65">
      <c r="A181" s="21">
        <v>160</v>
      </c>
      <c r="B181" s="35"/>
      <c r="C181" s="44"/>
      <c r="D181" s="44"/>
      <c r="E181" s="55"/>
      <c r="F181" s="67" t="str">
        <f>IF(C181="補",VLOOKUP(E181,'事業名一覧 '!$A$3:$C$55,3,FALSE),"")</f>
        <v/>
      </c>
      <c r="G181" s="81"/>
      <c r="H181" s="81"/>
      <c r="I181" s="81"/>
      <c r="J181" s="81"/>
      <c r="K181" s="81"/>
      <c r="L181" s="55"/>
      <c r="M181" s="132" t="str">
        <f t="shared" si="37"/>
        <v/>
      </c>
      <c r="N181" s="132" t="str">
        <f t="shared" si="38"/>
        <v/>
      </c>
      <c r="O181" s="148"/>
      <c r="P181" s="148"/>
      <c r="Q181" s="148"/>
      <c r="R181" s="148"/>
      <c r="S181" s="148"/>
      <c r="T181" s="148"/>
      <c r="U181" s="55"/>
      <c r="V181" s="81"/>
      <c r="W181" s="81"/>
      <c r="X181" s="81"/>
      <c r="Y181" s="44"/>
      <c r="Z181" s="44"/>
      <c r="AA181" s="44"/>
      <c r="AB181" s="214"/>
      <c r="AC181" s="214"/>
      <c r="AD181" s="55"/>
      <c r="AE181" s="55"/>
      <c r="AF181" s="233"/>
      <c r="AG181" s="251"/>
      <c r="AH181" s="272"/>
      <c r="AI181" s="284"/>
      <c r="AJ181" s="296" t="str">
        <f t="shared" si="39"/>
        <v/>
      </c>
      <c r="AK181" s="304" t="str">
        <f>IF(C181="","",IF(AND(フラグ管理用!B181=2,O181&gt;0),"error",IF(AND(フラグ管理用!B181=1,SUM(P181:R181)&gt;0),"error","")))</f>
        <v/>
      </c>
      <c r="AL181" s="312" t="str">
        <f t="shared" si="40"/>
        <v/>
      </c>
      <c r="AM181" s="320" t="str">
        <f t="shared" si="41"/>
        <v/>
      </c>
      <c r="AN181" s="331" t="str">
        <f>IF(C181="","",IF(フラグ管理用!AP181=1,"",IF(AND(フラグ管理用!C181=1,フラグ管理用!G181=1),"",IF(AND(フラグ管理用!C181=2,フラグ管理用!D181=1,フラグ管理用!G181=1),"",IF(AND(フラグ管理用!C181=2,フラグ管理用!D181=2),"","error")))))</f>
        <v/>
      </c>
      <c r="AO181" s="335" t="str">
        <f t="shared" si="42"/>
        <v/>
      </c>
      <c r="AP181" s="335" t="str">
        <f t="shared" si="43"/>
        <v/>
      </c>
      <c r="AQ181" s="335" t="str">
        <f>IF(C181="","",IF(AND(フラグ管理用!B181=1,フラグ管理用!I181&gt;0),"",IF(AND(フラグ管理用!B181=2,フラグ管理用!I181&gt;14),"","error")))</f>
        <v/>
      </c>
      <c r="AR181" s="335" t="str">
        <f>IF(C181="","",IF(PRODUCT(フラグ管理用!H181:J181)=0,"error",""))</f>
        <v/>
      </c>
      <c r="AS181" s="335" t="str">
        <f t="shared" si="44"/>
        <v/>
      </c>
      <c r="AT181" s="335" t="str">
        <f>IF(C181="","",IF(AND(フラグ管理用!G181=1,フラグ管理用!K181=1),"",IF(AND(フラグ管理用!G181=2,フラグ管理用!K181&gt;1),"","error")))</f>
        <v/>
      </c>
      <c r="AU181" s="335" t="str">
        <f>IF(C181="","",IF(AND(フラグ管理用!K181=10,ISBLANK(L181)=FALSE),"",IF(AND(フラグ管理用!K181&lt;10,ISBLANK(L181)=TRUE),"","error")))</f>
        <v/>
      </c>
      <c r="AV181" s="331" t="str">
        <f t="shared" si="45"/>
        <v/>
      </c>
      <c r="AW181" s="331" t="str">
        <f t="shared" si="46"/>
        <v/>
      </c>
      <c r="AX181" s="331" t="str">
        <f>IF(C181="","",IF(AND(フラグ管理用!D181=2,フラグ管理用!G181=1),IF(Q181&lt;&gt;0,"error",""),""))</f>
        <v/>
      </c>
      <c r="AY181" s="331" t="str">
        <f>IF(C181="","",IF(フラグ管理用!G181=2,IF(OR(O181&lt;&gt;0,P181&lt;&gt;0,R181&lt;&gt;0),"error",""),""))</f>
        <v/>
      </c>
      <c r="AZ181" s="331" t="str">
        <f t="shared" si="47"/>
        <v/>
      </c>
      <c r="BA181" s="331" t="str">
        <f t="shared" si="48"/>
        <v/>
      </c>
      <c r="BB181" s="331" t="str">
        <f t="shared" si="49"/>
        <v/>
      </c>
      <c r="BC181" s="331" t="str">
        <f>IF(C181="","",IF(フラグ管理用!Y181=2,IF(AND(フラグ管理用!C181=2,フラグ管理用!V181=1),"","error"),""))</f>
        <v/>
      </c>
      <c r="BD181" s="331" t="str">
        <f t="shared" si="50"/>
        <v/>
      </c>
      <c r="BE181" s="331" t="str">
        <f>IF(C181="","",IF(フラグ管理用!Z181=30,"error",IF(AND(フラグ管理用!AI181="事業始期_通常",フラグ管理用!Z181&lt;18),"error",IF(AND(フラグ管理用!AI181="事業始期_補助",フラグ管理用!Z181&lt;15),"error",""))))</f>
        <v/>
      </c>
      <c r="BF181" s="331" t="str">
        <f t="shared" si="51"/>
        <v/>
      </c>
      <c r="BG181" s="331" t="str">
        <f>IF(C181="","",IF(AND(フラグ管理用!AJ181="事業終期_通常",OR(フラグ管理用!AA181&lt;18,フラグ管理用!AA181&gt;29)),"error",IF(AND(フラグ管理用!AJ181="事業終期_R3基金・R4",フラグ管理用!AA181&lt;18),"error","")))</f>
        <v/>
      </c>
      <c r="BH181" s="331" t="str">
        <f>IF(C181="","",IF(VLOOKUP(Z181,―!$X$2:$Y$31,2,FALSE)&lt;=VLOOKUP(AA181,―!$X$2:$Y$31,2,FALSE),"","error"))</f>
        <v/>
      </c>
      <c r="BI181" s="331" t="str">
        <f t="shared" si="52"/>
        <v/>
      </c>
      <c r="BJ181" s="331" t="str">
        <f t="shared" si="53"/>
        <v/>
      </c>
      <c r="BK181" s="331" t="str">
        <f t="shared" si="54"/>
        <v/>
      </c>
      <c r="BL181" s="331" t="str">
        <f>IF(C181="","",IF(AND(フラグ管理用!AK181="予算区分_地単_通常",フラグ管理用!AF181&gt;4),"error",IF(AND(フラグ管理用!AK181="予算区分_地単_協力金等",フラグ管理用!AF181&gt;9),"error",IF(AND(フラグ管理用!AK181="予算区分_補助",フラグ管理用!AF181&lt;9),"error",""))))</f>
        <v/>
      </c>
      <c r="BM181" s="346" t="str">
        <f>フラグ管理用!AO181</f>
        <v/>
      </c>
    </row>
    <row r="182" spans="1:65">
      <c r="A182" s="21">
        <v>161</v>
      </c>
      <c r="B182" s="35"/>
      <c r="C182" s="44"/>
      <c r="D182" s="44"/>
      <c r="E182" s="55"/>
      <c r="F182" s="67" t="str">
        <f>IF(C182="補",VLOOKUP(E182,'事業名一覧 '!$A$3:$C$55,3,FALSE),"")</f>
        <v/>
      </c>
      <c r="G182" s="81"/>
      <c r="H182" s="81"/>
      <c r="I182" s="81"/>
      <c r="J182" s="81"/>
      <c r="K182" s="81"/>
      <c r="L182" s="55"/>
      <c r="M182" s="132" t="str">
        <f t="shared" si="37"/>
        <v/>
      </c>
      <c r="N182" s="132" t="str">
        <f t="shared" si="38"/>
        <v/>
      </c>
      <c r="O182" s="148"/>
      <c r="P182" s="148"/>
      <c r="Q182" s="148"/>
      <c r="R182" s="148"/>
      <c r="S182" s="148"/>
      <c r="T182" s="148"/>
      <c r="U182" s="55"/>
      <c r="V182" s="81"/>
      <c r="W182" s="81"/>
      <c r="X182" s="81"/>
      <c r="Y182" s="44"/>
      <c r="Z182" s="44"/>
      <c r="AA182" s="44"/>
      <c r="AB182" s="214"/>
      <c r="AC182" s="214"/>
      <c r="AD182" s="55"/>
      <c r="AE182" s="55"/>
      <c r="AF182" s="233"/>
      <c r="AG182" s="251"/>
      <c r="AH182" s="272"/>
      <c r="AI182" s="284"/>
      <c r="AJ182" s="296" t="str">
        <f t="shared" si="39"/>
        <v/>
      </c>
      <c r="AK182" s="304" t="str">
        <f>IF(C182="","",IF(AND(フラグ管理用!B182=2,O182&gt;0),"error",IF(AND(フラグ管理用!B182=1,SUM(P182:R182)&gt;0),"error","")))</f>
        <v/>
      </c>
      <c r="AL182" s="312" t="str">
        <f t="shared" si="40"/>
        <v/>
      </c>
      <c r="AM182" s="320" t="str">
        <f t="shared" si="41"/>
        <v/>
      </c>
      <c r="AN182" s="331" t="str">
        <f>IF(C182="","",IF(フラグ管理用!AP182=1,"",IF(AND(フラグ管理用!C182=1,フラグ管理用!G182=1),"",IF(AND(フラグ管理用!C182=2,フラグ管理用!D182=1,フラグ管理用!G182=1),"",IF(AND(フラグ管理用!C182=2,フラグ管理用!D182=2),"","error")))))</f>
        <v/>
      </c>
      <c r="AO182" s="335" t="str">
        <f t="shared" si="42"/>
        <v/>
      </c>
      <c r="AP182" s="335" t="str">
        <f t="shared" si="43"/>
        <v/>
      </c>
      <c r="AQ182" s="335" t="str">
        <f>IF(C182="","",IF(AND(フラグ管理用!B182=1,フラグ管理用!I182&gt;0),"",IF(AND(フラグ管理用!B182=2,フラグ管理用!I182&gt;14),"","error")))</f>
        <v/>
      </c>
      <c r="AR182" s="335" t="str">
        <f>IF(C182="","",IF(PRODUCT(フラグ管理用!H182:J182)=0,"error",""))</f>
        <v/>
      </c>
      <c r="AS182" s="335" t="str">
        <f t="shared" si="44"/>
        <v/>
      </c>
      <c r="AT182" s="335" t="str">
        <f>IF(C182="","",IF(AND(フラグ管理用!G182=1,フラグ管理用!K182=1),"",IF(AND(フラグ管理用!G182=2,フラグ管理用!K182&gt;1),"","error")))</f>
        <v/>
      </c>
      <c r="AU182" s="335" t="str">
        <f>IF(C182="","",IF(AND(フラグ管理用!K182=10,ISBLANK(L182)=FALSE),"",IF(AND(フラグ管理用!K182&lt;10,ISBLANK(L182)=TRUE),"","error")))</f>
        <v/>
      </c>
      <c r="AV182" s="331" t="str">
        <f t="shared" si="45"/>
        <v/>
      </c>
      <c r="AW182" s="331" t="str">
        <f t="shared" si="46"/>
        <v/>
      </c>
      <c r="AX182" s="331" t="str">
        <f>IF(C182="","",IF(AND(フラグ管理用!D182=2,フラグ管理用!G182=1),IF(Q182&lt;&gt;0,"error",""),""))</f>
        <v/>
      </c>
      <c r="AY182" s="331" t="str">
        <f>IF(C182="","",IF(フラグ管理用!G182=2,IF(OR(O182&lt;&gt;0,P182&lt;&gt;0,R182&lt;&gt;0),"error",""),""))</f>
        <v/>
      </c>
      <c r="AZ182" s="331" t="str">
        <f t="shared" si="47"/>
        <v/>
      </c>
      <c r="BA182" s="331" t="str">
        <f t="shared" si="48"/>
        <v/>
      </c>
      <c r="BB182" s="331" t="str">
        <f t="shared" si="49"/>
        <v/>
      </c>
      <c r="BC182" s="331" t="str">
        <f>IF(C182="","",IF(フラグ管理用!Y182=2,IF(AND(フラグ管理用!C182=2,フラグ管理用!V182=1),"","error"),""))</f>
        <v/>
      </c>
      <c r="BD182" s="331" t="str">
        <f t="shared" si="50"/>
        <v/>
      </c>
      <c r="BE182" s="331" t="str">
        <f>IF(C182="","",IF(フラグ管理用!Z182=30,"error",IF(AND(フラグ管理用!AI182="事業始期_通常",フラグ管理用!Z182&lt;18),"error",IF(AND(フラグ管理用!AI182="事業始期_補助",フラグ管理用!Z182&lt;15),"error",""))))</f>
        <v/>
      </c>
      <c r="BF182" s="331" t="str">
        <f t="shared" si="51"/>
        <v/>
      </c>
      <c r="BG182" s="331" t="str">
        <f>IF(C182="","",IF(AND(フラグ管理用!AJ182="事業終期_通常",OR(フラグ管理用!AA182&lt;18,フラグ管理用!AA182&gt;29)),"error",IF(AND(フラグ管理用!AJ182="事業終期_R3基金・R4",フラグ管理用!AA182&lt;18),"error","")))</f>
        <v/>
      </c>
      <c r="BH182" s="331" t="str">
        <f>IF(C182="","",IF(VLOOKUP(Z182,―!$X$2:$Y$31,2,FALSE)&lt;=VLOOKUP(AA182,―!$X$2:$Y$31,2,FALSE),"","error"))</f>
        <v/>
      </c>
      <c r="BI182" s="331" t="str">
        <f t="shared" si="52"/>
        <v/>
      </c>
      <c r="BJ182" s="331" t="str">
        <f t="shared" si="53"/>
        <v/>
      </c>
      <c r="BK182" s="331" t="str">
        <f t="shared" si="54"/>
        <v/>
      </c>
      <c r="BL182" s="331" t="str">
        <f>IF(C182="","",IF(AND(フラグ管理用!AK182="予算区分_地単_通常",フラグ管理用!AF182&gt;4),"error",IF(AND(フラグ管理用!AK182="予算区分_地単_協力金等",フラグ管理用!AF182&gt;9),"error",IF(AND(フラグ管理用!AK182="予算区分_補助",フラグ管理用!AF182&lt;9),"error",""))))</f>
        <v/>
      </c>
      <c r="BM182" s="346" t="str">
        <f>フラグ管理用!AO182</f>
        <v/>
      </c>
    </row>
    <row r="183" spans="1:65">
      <c r="A183" s="21">
        <v>162</v>
      </c>
      <c r="B183" s="35"/>
      <c r="C183" s="44"/>
      <c r="D183" s="44"/>
      <c r="E183" s="55"/>
      <c r="F183" s="67" t="str">
        <f>IF(C183="補",VLOOKUP(E183,'事業名一覧 '!$A$3:$C$55,3,FALSE),"")</f>
        <v/>
      </c>
      <c r="G183" s="81"/>
      <c r="H183" s="81"/>
      <c r="I183" s="81"/>
      <c r="J183" s="81"/>
      <c r="K183" s="81"/>
      <c r="L183" s="55"/>
      <c r="M183" s="132" t="str">
        <f t="shared" si="37"/>
        <v/>
      </c>
      <c r="N183" s="132" t="str">
        <f t="shared" si="38"/>
        <v/>
      </c>
      <c r="O183" s="148"/>
      <c r="P183" s="148"/>
      <c r="Q183" s="148"/>
      <c r="R183" s="148"/>
      <c r="S183" s="148"/>
      <c r="T183" s="148"/>
      <c r="U183" s="55"/>
      <c r="V183" s="81"/>
      <c r="W183" s="81"/>
      <c r="X183" s="81"/>
      <c r="Y183" s="44"/>
      <c r="Z183" s="44"/>
      <c r="AA183" s="44"/>
      <c r="AB183" s="214"/>
      <c r="AC183" s="214"/>
      <c r="AD183" s="55"/>
      <c r="AE183" s="55"/>
      <c r="AF183" s="233"/>
      <c r="AG183" s="251"/>
      <c r="AH183" s="272"/>
      <c r="AI183" s="284"/>
      <c r="AJ183" s="296" t="str">
        <f t="shared" si="39"/>
        <v/>
      </c>
      <c r="AK183" s="304" t="str">
        <f>IF(C183="","",IF(AND(フラグ管理用!B183=2,O183&gt;0),"error",IF(AND(フラグ管理用!B183=1,SUM(P183:R183)&gt;0),"error","")))</f>
        <v/>
      </c>
      <c r="AL183" s="312" t="str">
        <f t="shared" si="40"/>
        <v/>
      </c>
      <c r="AM183" s="320" t="str">
        <f t="shared" si="41"/>
        <v/>
      </c>
      <c r="AN183" s="331" t="str">
        <f>IF(C183="","",IF(フラグ管理用!AP183=1,"",IF(AND(フラグ管理用!C183=1,フラグ管理用!G183=1),"",IF(AND(フラグ管理用!C183=2,フラグ管理用!D183=1,フラグ管理用!G183=1),"",IF(AND(フラグ管理用!C183=2,フラグ管理用!D183=2),"","error")))))</f>
        <v/>
      </c>
      <c r="AO183" s="335" t="str">
        <f t="shared" si="42"/>
        <v/>
      </c>
      <c r="AP183" s="335" t="str">
        <f t="shared" si="43"/>
        <v/>
      </c>
      <c r="AQ183" s="335" t="str">
        <f>IF(C183="","",IF(AND(フラグ管理用!B183=1,フラグ管理用!I183&gt;0),"",IF(AND(フラグ管理用!B183=2,フラグ管理用!I183&gt;14),"","error")))</f>
        <v/>
      </c>
      <c r="AR183" s="335" t="str">
        <f>IF(C183="","",IF(PRODUCT(フラグ管理用!H183:J183)=0,"error",""))</f>
        <v/>
      </c>
      <c r="AS183" s="335" t="str">
        <f t="shared" si="44"/>
        <v/>
      </c>
      <c r="AT183" s="335" t="str">
        <f>IF(C183="","",IF(AND(フラグ管理用!G183=1,フラグ管理用!K183=1),"",IF(AND(フラグ管理用!G183=2,フラグ管理用!K183&gt;1),"","error")))</f>
        <v/>
      </c>
      <c r="AU183" s="335" t="str">
        <f>IF(C183="","",IF(AND(フラグ管理用!K183=10,ISBLANK(L183)=FALSE),"",IF(AND(フラグ管理用!K183&lt;10,ISBLANK(L183)=TRUE),"","error")))</f>
        <v/>
      </c>
      <c r="AV183" s="331" t="str">
        <f t="shared" si="45"/>
        <v/>
      </c>
      <c r="AW183" s="331" t="str">
        <f t="shared" si="46"/>
        <v/>
      </c>
      <c r="AX183" s="331" t="str">
        <f>IF(C183="","",IF(AND(フラグ管理用!D183=2,フラグ管理用!G183=1),IF(Q183&lt;&gt;0,"error",""),""))</f>
        <v/>
      </c>
      <c r="AY183" s="331" t="str">
        <f>IF(C183="","",IF(フラグ管理用!G183=2,IF(OR(O183&lt;&gt;0,P183&lt;&gt;0,R183&lt;&gt;0),"error",""),""))</f>
        <v/>
      </c>
      <c r="AZ183" s="331" t="str">
        <f t="shared" si="47"/>
        <v/>
      </c>
      <c r="BA183" s="331" t="str">
        <f t="shared" si="48"/>
        <v/>
      </c>
      <c r="BB183" s="331" t="str">
        <f t="shared" si="49"/>
        <v/>
      </c>
      <c r="BC183" s="331" t="str">
        <f>IF(C183="","",IF(フラグ管理用!Y183=2,IF(AND(フラグ管理用!C183=2,フラグ管理用!V183=1),"","error"),""))</f>
        <v/>
      </c>
      <c r="BD183" s="331" t="str">
        <f t="shared" si="50"/>
        <v/>
      </c>
      <c r="BE183" s="331" t="str">
        <f>IF(C183="","",IF(フラグ管理用!Z183=30,"error",IF(AND(フラグ管理用!AI183="事業始期_通常",フラグ管理用!Z183&lt;18),"error",IF(AND(フラグ管理用!AI183="事業始期_補助",フラグ管理用!Z183&lt;15),"error",""))))</f>
        <v/>
      </c>
      <c r="BF183" s="331" t="str">
        <f t="shared" si="51"/>
        <v/>
      </c>
      <c r="BG183" s="331" t="str">
        <f>IF(C183="","",IF(AND(フラグ管理用!AJ183="事業終期_通常",OR(フラグ管理用!AA183&lt;18,フラグ管理用!AA183&gt;29)),"error",IF(AND(フラグ管理用!AJ183="事業終期_R3基金・R4",フラグ管理用!AA183&lt;18),"error","")))</f>
        <v/>
      </c>
      <c r="BH183" s="331" t="str">
        <f>IF(C183="","",IF(VLOOKUP(Z183,―!$X$2:$Y$31,2,FALSE)&lt;=VLOOKUP(AA183,―!$X$2:$Y$31,2,FALSE),"","error"))</f>
        <v/>
      </c>
      <c r="BI183" s="331" t="str">
        <f t="shared" si="52"/>
        <v/>
      </c>
      <c r="BJ183" s="331" t="str">
        <f t="shared" si="53"/>
        <v/>
      </c>
      <c r="BK183" s="331" t="str">
        <f t="shared" si="54"/>
        <v/>
      </c>
      <c r="BL183" s="331" t="str">
        <f>IF(C183="","",IF(AND(フラグ管理用!AK183="予算区分_地単_通常",フラグ管理用!AF183&gt;4),"error",IF(AND(フラグ管理用!AK183="予算区分_地単_協力金等",フラグ管理用!AF183&gt;9),"error",IF(AND(フラグ管理用!AK183="予算区分_補助",フラグ管理用!AF183&lt;9),"error",""))))</f>
        <v/>
      </c>
      <c r="BM183" s="346" t="str">
        <f>フラグ管理用!AO183</f>
        <v/>
      </c>
    </row>
    <row r="184" spans="1:65">
      <c r="A184" s="21">
        <v>163</v>
      </c>
      <c r="B184" s="35"/>
      <c r="C184" s="44"/>
      <c r="D184" s="44"/>
      <c r="E184" s="55"/>
      <c r="F184" s="67" t="str">
        <f>IF(C184="補",VLOOKUP(E184,'事業名一覧 '!$A$3:$C$55,3,FALSE),"")</f>
        <v/>
      </c>
      <c r="G184" s="81"/>
      <c r="H184" s="81"/>
      <c r="I184" s="81"/>
      <c r="J184" s="81"/>
      <c r="K184" s="81"/>
      <c r="L184" s="55"/>
      <c r="M184" s="132" t="str">
        <f t="shared" si="37"/>
        <v/>
      </c>
      <c r="N184" s="132" t="str">
        <f t="shared" si="38"/>
        <v/>
      </c>
      <c r="O184" s="148"/>
      <c r="P184" s="148"/>
      <c r="Q184" s="148"/>
      <c r="R184" s="148"/>
      <c r="S184" s="148"/>
      <c r="T184" s="148"/>
      <c r="U184" s="55"/>
      <c r="V184" s="81"/>
      <c r="W184" s="81"/>
      <c r="X184" s="81"/>
      <c r="Y184" s="44"/>
      <c r="Z184" s="44"/>
      <c r="AA184" s="44"/>
      <c r="AB184" s="214"/>
      <c r="AC184" s="214"/>
      <c r="AD184" s="55"/>
      <c r="AE184" s="55"/>
      <c r="AF184" s="233"/>
      <c r="AG184" s="251"/>
      <c r="AH184" s="272"/>
      <c r="AI184" s="284"/>
      <c r="AJ184" s="296" t="str">
        <f t="shared" si="39"/>
        <v/>
      </c>
      <c r="AK184" s="304" t="str">
        <f>IF(C184="","",IF(AND(フラグ管理用!B184=2,O184&gt;0),"error",IF(AND(フラグ管理用!B184=1,SUM(P184:R184)&gt;0),"error","")))</f>
        <v/>
      </c>
      <c r="AL184" s="312" t="str">
        <f t="shared" si="40"/>
        <v/>
      </c>
      <c r="AM184" s="320" t="str">
        <f t="shared" si="41"/>
        <v/>
      </c>
      <c r="AN184" s="331" t="str">
        <f>IF(C184="","",IF(フラグ管理用!AP184=1,"",IF(AND(フラグ管理用!C184=1,フラグ管理用!G184=1),"",IF(AND(フラグ管理用!C184=2,フラグ管理用!D184=1,フラグ管理用!G184=1),"",IF(AND(フラグ管理用!C184=2,フラグ管理用!D184=2),"","error")))))</f>
        <v/>
      </c>
      <c r="AO184" s="335" t="str">
        <f t="shared" si="42"/>
        <v/>
      </c>
      <c r="AP184" s="335" t="str">
        <f t="shared" si="43"/>
        <v/>
      </c>
      <c r="AQ184" s="335" t="str">
        <f>IF(C184="","",IF(AND(フラグ管理用!B184=1,フラグ管理用!I184&gt;0),"",IF(AND(フラグ管理用!B184=2,フラグ管理用!I184&gt;14),"","error")))</f>
        <v/>
      </c>
      <c r="AR184" s="335" t="str">
        <f>IF(C184="","",IF(PRODUCT(フラグ管理用!H184:J184)=0,"error",""))</f>
        <v/>
      </c>
      <c r="AS184" s="335" t="str">
        <f t="shared" si="44"/>
        <v/>
      </c>
      <c r="AT184" s="335" t="str">
        <f>IF(C184="","",IF(AND(フラグ管理用!G184=1,フラグ管理用!K184=1),"",IF(AND(フラグ管理用!G184=2,フラグ管理用!K184&gt;1),"","error")))</f>
        <v/>
      </c>
      <c r="AU184" s="335" t="str">
        <f>IF(C184="","",IF(AND(フラグ管理用!K184=10,ISBLANK(L184)=FALSE),"",IF(AND(フラグ管理用!K184&lt;10,ISBLANK(L184)=TRUE),"","error")))</f>
        <v/>
      </c>
      <c r="AV184" s="331" t="str">
        <f t="shared" si="45"/>
        <v/>
      </c>
      <c r="AW184" s="331" t="str">
        <f t="shared" si="46"/>
        <v/>
      </c>
      <c r="AX184" s="331" t="str">
        <f>IF(C184="","",IF(AND(フラグ管理用!D184=2,フラグ管理用!G184=1),IF(Q184&lt;&gt;0,"error",""),""))</f>
        <v/>
      </c>
      <c r="AY184" s="331" t="str">
        <f>IF(C184="","",IF(フラグ管理用!G184=2,IF(OR(O184&lt;&gt;0,P184&lt;&gt;0,R184&lt;&gt;0),"error",""),""))</f>
        <v/>
      </c>
      <c r="AZ184" s="331" t="str">
        <f t="shared" si="47"/>
        <v/>
      </c>
      <c r="BA184" s="331" t="str">
        <f t="shared" si="48"/>
        <v/>
      </c>
      <c r="BB184" s="331" t="str">
        <f t="shared" si="49"/>
        <v/>
      </c>
      <c r="BC184" s="331" t="str">
        <f>IF(C184="","",IF(フラグ管理用!Y184=2,IF(AND(フラグ管理用!C184=2,フラグ管理用!V184=1),"","error"),""))</f>
        <v/>
      </c>
      <c r="BD184" s="331" t="str">
        <f t="shared" si="50"/>
        <v/>
      </c>
      <c r="BE184" s="331" t="str">
        <f>IF(C184="","",IF(フラグ管理用!Z184=30,"error",IF(AND(フラグ管理用!AI184="事業始期_通常",フラグ管理用!Z184&lt;18),"error",IF(AND(フラグ管理用!AI184="事業始期_補助",フラグ管理用!Z184&lt;15),"error",""))))</f>
        <v/>
      </c>
      <c r="BF184" s="331" t="str">
        <f t="shared" si="51"/>
        <v/>
      </c>
      <c r="BG184" s="331" t="str">
        <f>IF(C184="","",IF(AND(フラグ管理用!AJ184="事業終期_通常",OR(フラグ管理用!AA184&lt;18,フラグ管理用!AA184&gt;29)),"error",IF(AND(フラグ管理用!AJ184="事業終期_R3基金・R4",フラグ管理用!AA184&lt;18),"error","")))</f>
        <v/>
      </c>
      <c r="BH184" s="331" t="str">
        <f>IF(C184="","",IF(VLOOKUP(Z184,―!$X$2:$Y$31,2,FALSE)&lt;=VLOOKUP(AA184,―!$X$2:$Y$31,2,FALSE),"","error"))</f>
        <v/>
      </c>
      <c r="BI184" s="331" t="str">
        <f t="shared" si="52"/>
        <v/>
      </c>
      <c r="BJ184" s="331" t="str">
        <f t="shared" si="53"/>
        <v/>
      </c>
      <c r="BK184" s="331" t="str">
        <f t="shared" si="54"/>
        <v/>
      </c>
      <c r="BL184" s="331" t="str">
        <f>IF(C184="","",IF(AND(フラグ管理用!AK184="予算区分_地単_通常",フラグ管理用!AF184&gt;4),"error",IF(AND(フラグ管理用!AK184="予算区分_地単_協力金等",フラグ管理用!AF184&gt;9),"error",IF(AND(フラグ管理用!AK184="予算区分_補助",フラグ管理用!AF184&lt;9),"error",""))))</f>
        <v/>
      </c>
      <c r="BM184" s="346" t="str">
        <f>フラグ管理用!AO184</f>
        <v/>
      </c>
    </row>
    <row r="185" spans="1:65">
      <c r="A185" s="21">
        <v>164</v>
      </c>
      <c r="B185" s="35"/>
      <c r="C185" s="44"/>
      <c r="D185" s="44"/>
      <c r="E185" s="55"/>
      <c r="F185" s="67" t="str">
        <f>IF(C185="補",VLOOKUP(E185,'事業名一覧 '!$A$3:$C$55,3,FALSE),"")</f>
        <v/>
      </c>
      <c r="G185" s="81"/>
      <c r="H185" s="81"/>
      <c r="I185" s="81"/>
      <c r="J185" s="81"/>
      <c r="K185" s="81"/>
      <c r="L185" s="55"/>
      <c r="M185" s="132" t="str">
        <f t="shared" si="37"/>
        <v/>
      </c>
      <c r="N185" s="132" t="str">
        <f t="shared" si="38"/>
        <v/>
      </c>
      <c r="O185" s="148"/>
      <c r="P185" s="148"/>
      <c r="Q185" s="148"/>
      <c r="R185" s="148"/>
      <c r="S185" s="148"/>
      <c r="T185" s="148"/>
      <c r="U185" s="55"/>
      <c r="V185" s="81"/>
      <c r="W185" s="81"/>
      <c r="X185" s="81"/>
      <c r="Y185" s="44"/>
      <c r="Z185" s="44"/>
      <c r="AA185" s="44"/>
      <c r="AB185" s="214"/>
      <c r="AC185" s="214"/>
      <c r="AD185" s="55"/>
      <c r="AE185" s="55"/>
      <c r="AF185" s="233"/>
      <c r="AG185" s="251"/>
      <c r="AH185" s="272"/>
      <c r="AI185" s="284"/>
      <c r="AJ185" s="296" t="str">
        <f t="shared" si="39"/>
        <v/>
      </c>
      <c r="AK185" s="304" t="str">
        <f>IF(C185="","",IF(AND(フラグ管理用!B185=2,O185&gt;0),"error",IF(AND(フラグ管理用!B185=1,SUM(P185:R185)&gt;0),"error","")))</f>
        <v/>
      </c>
      <c r="AL185" s="312" t="str">
        <f t="shared" si="40"/>
        <v/>
      </c>
      <c r="AM185" s="320" t="str">
        <f t="shared" si="41"/>
        <v/>
      </c>
      <c r="AN185" s="331" t="str">
        <f>IF(C185="","",IF(フラグ管理用!AP185=1,"",IF(AND(フラグ管理用!C185=1,フラグ管理用!G185=1),"",IF(AND(フラグ管理用!C185=2,フラグ管理用!D185=1,フラグ管理用!G185=1),"",IF(AND(フラグ管理用!C185=2,フラグ管理用!D185=2),"","error")))))</f>
        <v/>
      </c>
      <c r="AO185" s="335" t="str">
        <f t="shared" si="42"/>
        <v/>
      </c>
      <c r="AP185" s="335" t="str">
        <f t="shared" si="43"/>
        <v/>
      </c>
      <c r="AQ185" s="335" t="str">
        <f>IF(C185="","",IF(AND(フラグ管理用!B185=1,フラグ管理用!I185&gt;0),"",IF(AND(フラグ管理用!B185=2,フラグ管理用!I185&gt;14),"","error")))</f>
        <v/>
      </c>
      <c r="AR185" s="335" t="str">
        <f>IF(C185="","",IF(PRODUCT(フラグ管理用!H185:J185)=0,"error",""))</f>
        <v/>
      </c>
      <c r="AS185" s="335" t="str">
        <f t="shared" si="44"/>
        <v/>
      </c>
      <c r="AT185" s="335" t="str">
        <f>IF(C185="","",IF(AND(フラグ管理用!G185=1,フラグ管理用!K185=1),"",IF(AND(フラグ管理用!G185=2,フラグ管理用!K185&gt;1),"","error")))</f>
        <v/>
      </c>
      <c r="AU185" s="335" t="str">
        <f>IF(C185="","",IF(AND(フラグ管理用!K185=10,ISBLANK(L185)=FALSE),"",IF(AND(フラグ管理用!K185&lt;10,ISBLANK(L185)=TRUE),"","error")))</f>
        <v/>
      </c>
      <c r="AV185" s="331" t="str">
        <f t="shared" si="45"/>
        <v/>
      </c>
      <c r="AW185" s="331" t="str">
        <f t="shared" si="46"/>
        <v/>
      </c>
      <c r="AX185" s="331" t="str">
        <f>IF(C185="","",IF(AND(フラグ管理用!D185=2,フラグ管理用!G185=1),IF(Q185&lt;&gt;0,"error",""),""))</f>
        <v/>
      </c>
      <c r="AY185" s="331" t="str">
        <f>IF(C185="","",IF(フラグ管理用!G185=2,IF(OR(O185&lt;&gt;0,P185&lt;&gt;0,R185&lt;&gt;0),"error",""),""))</f>
        <v/>
      </c>
      <c r="AZ185" s="331" t="str">
        <f t="shared" si="47"/>
        <v/>
      </c>
      <c r="BA185" s="331" t="str">
        <f t="shared" si="48"/>
        <v/>
      </c>
      <c r="BB185" s="331" t="str">
        <f t="shared" si="49"/>
        <v/>
      </c>
      <c r="BC185" s="331" t="str">
        <f>IF(C185="","",IF(フラグ管理用!Y185=2,IF(AND(フラグ管理用!C185=2,フラグ管理用!V185=1),"","error"),""))</f>
        <v/>
      </c>
      <c r="BD185" s="331" t="str">
        <f t="shared" si="50"/>
        <v/>
      </c>
      <c r="BE185" s="331" t="str">
        <f>IF(C185="","",IF(フラグ管理用!Z185=30,"error",IF(AND(フラグ管理用!AI185="事業始期_通常",フラグ管理用!Z185&lt;18),"error",IF(AND(フラグ管理用!AI185="事業始期_補助",フラグ管理用!Z185&lt;15),"error",""))))</f>
        <v/>
      </c>
      <c r="BF185" s="331" t="str">
        <f t="shared" si="51"/>
        <v/>
      </c>
      <c r="BG185" s="331" t="str">
        <f>IF(C185="","",IF(AND(フラグ管理用!AJ185="事業終期_通常",OR(フラグ管理用!AA185&lt;18,フラグ管理用!AA185&gt;29)),"error",IF(AND(フラグ管理用!AJ185="事業終期_R3基金・R4",フラグ管理用!AA185&lt;18),"error","")))</f>
        <v/>
      </c>
      <c r="BH185" s="331" t="str">
        <f>IF(C185="","",IF(VLOOKUP(Z185,―!$X$2:$Y$31,2,FALSE)&lt;=VLOOKUP(AA185,―!$X$2:$Y$31,2,FALSE),"","error"))</f>
        <v/>
      </c>
      <c r="BI185" s="331" t="str">
        <f t="shared" si="52"/>
        <v/>
      </c>
      <c r="BJ185" s="331" t="str">
        <f t="shared" si="53"/>
        <v/>
      </c>
      <c r="BK185" s="331" t="str">
        <f t="shared" si="54"/>
        <v/>
      </c>
      <c r="BL185" s="331" t="str">
        <f>IF(C185="","",IF(AND(フラグ管理用!AK185="予算区分_地単_通常",フラグ管理用!AF185&gt;4),"error",IF(AND(フラグ管理用!AK185="予算区分_地単_協力金等",フラグ管理用!AF185&gt;9),"error",IF(AND(フラグ管理用!AK185="予算区分_補助",フラグ管理用!AF185&lt;9),"error",""))))</f>
        <v/>
      </c>
      <c r="BM185" s="346" t="str">
        <f>フラグ管理用!AO185</f>
        <v/>
      </c>
    </row>
    <row r="186" spans="1:65">
      <c r="A186" s="21">
        <v>165</v>
      </c>
      <c r="B186" s="35"/>
      <c r="C186" s="44"/>
      <c r="D186" s="44"/>
      <c r="E186" s="55"/>
      <c r="F186" s="67" t="str">
        <f>IF(C186="補",VLOOKUP(E186,'事業名一覧 '!$A$3:$C$55,3,FALSE),"")</f>
        <v/>
      </c>
      <c r="G186" s="81"/>
      <c r="H186" s="81"/>
      <c r="I186" s="81"/>
      <c r="J186" s="81"/>
      <c r="K186" s="81"/>
      <c r="L186" s="55"/>
      <c r="M186" s="132" t="str">
        <f t="shared" si="37"/>
        <v/>
      </c>
      <c r="N186" s="132" t="str">
        <f t="shared" si="38"/>
        <v/>
      </c>
      <c r="O186" s="148"/>
      <c r="P186" s="148"/>
      <c r="Q186" s="148"/>
      <c r="R186" s="148"/>
      <c r="S186" s="148"/>
      <c r="T186" s="148"/>
      <c r="U186" s="55"/>
      <c r="V186" s="81"/>
      <c r="W186" s="81"/>
      <c r="X186" s="81"/>
      <c r="Y186" s="44"/>
      <c r="Z186" s="44"/>
      <c r="AA186" s="44"/>
      <c r="AB186" s="214"/>
      <c r="AC186" s="214"/>
      <c r="AD186" s="55"/>
      <c r="AE186" s="55"/>
      <c r="AF186" s="233"/>
      <c r="AG186" s="251"/>
      <c r="AH186" s="272"/>
      <c r="AI186" s="284"/>
      <c r="AJ186" s="296" t="str">
        <f t="shared" si="39"/>
        <v/>
      </c>
      <c r="AK186" s="304" t="str">
        <f>IF(C186="","",IF(AND(フラグ管理用!B186=2,O186&gt;0),"error",IF(AND(フラグ管理用!B186=1,SUM(P186:R186)&gt;0),"error","")))</f>
        <v/>
      </c>
      <c r="AL186" s="312" t="str">
        <f t="shared" si="40"/>
        <v/>
      </c>
      <c r="AM186" s="320" t="str">
        <f t="shared" si="41"/>
        <v/>
      </c>
      <c r="AN186" s="331" t="str">
        <f>IF(C186="","",IF(フラグ管理用!AP186=1,"",IF(AND(フラグ管理用!C186=1,フラグ管理用!G186=1),"",IF(AND(フラグ管理用!C186=2,フラグ管理用!D186=1,フラグ管理用!G186=1),"",IF(AND(フラグ管理用!C186=2,フラグ管理用!D186=2),"","error")))))</f>
        <v/>
      </c>
      <c r="AO186" s="335" t="str">
        <f t="shared" si="42"/>
        <v/>
      </c>
      <c r="AP186" s="335" t="str">
        <f t="shared" si="43"/>
        <v/>
      </c>
      <c r="AQ186" s="335" t="str">
        <f>IF(C186="","",IF(AND(フラグ管理用!B186=1,フラグ管理用!I186&gt;0),"",IF(AND(フラグ管理用!B186=2,フラグ管理用!I186&gt;14),"","error")))</f>
        <v/>
      </c>
      <c r="AR186" s="335" t="str">
        <f>IF(C186="","",IF(PRODUCT(フラグ管理用!H186:J186)=0,"error",""))</f>
        <v/>
      </c>
      <c r="AS186" s="335" t="str">
        <f t="shared" si="44"/>
        <v/>
      </c>
      <c r="AT186" s="335" t="str">
        <f>IF(C186="","",IF(AND(フラグ管理用!G186=1,フラグ管理用!K186=1),"",IF(AND(フラグ管理用!G186=2,フラグ管理用!K186&gt;1),"","error")))</f>
        <v/>
      </c>
      <c r="AU186" s="335" t="str">
        <f>IF(C186="","",IF(AND(フラグ管理用!K186=10,ISBLANK(L186)=FALSE),"",IF(AND(フラグ管理用!K186&lt;10,ISBLANK(L186)=TRUE),"","error")))</f>
        <v/>
      </c>
      <c r="AV186" s="331" t="str">
        <f t="shared" si="45"/>
        <v/>
      </c>
      <c r="AW186" s="331" t="str">
        <f t="shared" si="46"/>
        <v/>
      </c>
      <c r="AX186" s="331" t="str">
        <f>IF(C186="","",IF(AND(フラグ管理用!D186=2,フラグ管理用!G186=1),IF(Q186&lt;&gt;0,"error",""),""))</f>
        <v/>
      </c>
      <c r="AY186" s="331" t="str">
        <f>IF(C186="","",IF(フラグ管理用!G186=2,IF(OR(O186&lt;&gt;0,P186&lt;&gt;0,R186&lt;&gt;0),"error",""),""))</f>
        <v/>
      </c>
      <c r="AZ186" s="331" t="str">
        <f t="shared" si="47"/>
        <v/>
      </c>
      <c r="BA186" s="331" t="str">
        <f t="shared" si="48"/>
        <v/>
      </c>
      <c r="BB186" s="331" t="str">
        <f t="shared" si="49"/>
        <v/>
      </c>
      <c r="BC186" s="331" t="str">
        <f>IF(C186="","",IF(フラグ管理用!Y186=2,IF(AND(フラグ管理用!C186=2,フラグ管理用!V186=1),"","error"),""))</f>
        <v/>
      </c>
      <c r="BD186" s="331" t="str">
        <f t="shared" si="50"/>
        <v/>
      </c>
      <c r="BE186" s="331" t="str">
        <f>IF(C186="","",IF(フラグ管理用!Z186=30,"error",IF(AND(フラグ管理用!AI186="事業始期_通常",フラグ管理用!Z186&lt;18),"error",IF(AND(フラグ管理用!AI186="事業始期_補助",フラグ管理用!Z186&lt;15),"error",""))))</f>
        <v/>
      </c>
      <c r="BF186" s="331" t="str">
        <f t="shared" si="51"/>
        <v/>
      </c>
      <c r="BG186" s="331" t="str">
        <f>IF(C186="","",IF(AND(フラグ管理用!AJ186="事業終期_通常",OR(フラグ管理用!AA186&lt;18,フラグ管理用!AA186&gt;29)),"error",IF(AND(フラグ管理用!AJ186="事業終期_R3基金・R4",フラグ管理用!AA186&lt;18),"error","")))</f>
        <v/>
      </c>
      <c r="BH186" s="331" t="str">
        <f>IF(C186="","",IF(VLOOKUP(Z186,―!$X$2:$Y$31,2,FALSE)&lt;=VLOOKUP(AA186,―!$X$2:$Y$31,2,FALSE),"","error"))</f>
        <v/>
      </c>
      <c r="BI186" s="331" t="str">
        <f t="shared" si="52"/>
        <v/>
      </c>
      <c r="BJ186" s="331" t="str">
        <f t="shared" si="53"/>
        <v/>
      </c>
      <c r="BK186" s="331" t="str">
        <f t="shared" si="54"/>
        <v/>
      </c>
      <c r="BL186" s="331" t="str">
        <f>IF(C186="","",IF(AND(フラグ管理用!AK186="予算区分_地単_通常",フラグ管理用!AF186&gt;4),"error",IF(AND(フラグ管理用!AK186="予算区分_地単_協力金等",フラグ管理用!AF186&gt;9),"error",IF(AND(フラグ管理用!AK186="予算区分_補助",フラグ管理用!AF186&lt;9),"error",""))))</f>
        <v/>
      </c>
      <c r="BM186" s="346" t="str">
        <f>フラグ管理用!AO186</f>
        <v/>
      </c>
    </row>
    <row r="187" spans="1:65">
      <c r="A187" s="21">
        <v>166</v>
      </c>
      <c r="B187" s="35"/>
      <c r="C187" s="44"/>
      <c r="D187" s="44"/>
      <c r="E187" s="55"/>
      <c r="F187" s="67" t="str">
        <f>IF(C187="補",VLOOKUP(E187,'事業名一覧 '!$A$3:$C$55,3,FALSE),"")</f>
        <v/>
      </c>
      <c r="G187" s="81"/>
      <c r="H187" s="81"/>
      <c r="I187" s="81"/>
      <c r="J187" s="81"/>
      <c r="K187" s="81"/>
      <c r="L187" s="55"/>
      <c r="M187" s="132" t="str">
        <f t="shared" si="37"/>
        <v/>
      </c>
      <c r="N187" s="132" t="str">
        <f t="shared" si="38"/>
        <v/>
      </c>
      <c r="O187" s="148"/>
      <c r="P187" s="148"/>
      <c r="Q187" s="148"/>
      <c r="R187" s="148"/>
      <c r="S187" s="148"/>
      <c r="T187" s="148"/>
      <c r="U187" s="55"/>
      <c r="V187" s="81"/>
      <c r="W187" s="81"/>
      <c r="X187" s="81"/>
      <c r="Y187" s="44"/>
      <c r="Z187" s="44"/>
      <c r="AA187" s="44"/>
      <c r="AB187" s="214"/>
      <c r="AC187" s="214"/>
      <c r="AD187" s="55"/>
      <c r="AE187" s="55"/>
      <c r="AF187" s="233"/>
      <c r="AG187" s="251"/>
      <c r="AH187" s="272"/>
      <c r="AI187" s="284"/>
      <c r="AJ187" s="296" t="str">
        <f t="shared" si="39"/>
        <v/>
      </c>
      <c r="AK187" s="304" t="str">
        <f>IF(C187="","",IF(AND(フラグ管理用!B187=2,O187&gt;0),"error",IF(AND(フラグ管理用!B187=1,SUM(P187:R187)&gt;0),"error","")))</f>
        <v/>
      </c>
      <c r="AL187" s="312" t="str">
        <f t="shared" si="40"/>
        <v/>
      </c>
      <c r="AM187" s="320" t="str">
        <f t="shared" si="41"/>
        <v/>
      </c>
      <c r="AN187" s="331" t="str">
        <f>IF(C187="","",IF(フラグ管理用!AP187=1,"",IF(AND(フラグ管理用!C187=1,フラグ管理用!G187=1),"",IF(AND(フラグ管理用!C187=2,フラグ管理用!D187=1,フラグ管理用!G187=1),"",IF(AND(フラグ管理用!C187=2,フラグ管理用!D187=2),"","error")))))</f>
        <v/>
      </c>
      <c r="AO187" s="335" t="str">
        <f t="shared" si="42"/>
        <v/>
      </c>
      <c r="AP187" s="335" t="str">
        <f t="shared" si="43"/>
        <v/>
      </c>
      <c r="AQ187" s="335" t="str">
        <f>IF(C187="","",IF(AND(フラグ管理用!B187=1,フラグ管理用!I187&gt;0),"",IF(AND(フラグ管理用!B187=2,フラグ管理用!I187&gt;14),"","error")))</f>
        <v/>
      </c>
      <c r="AR187" s="335" t="str">
        <f>IF(C187="","",IF(PRODUCT(フラグ管理用!H187:J187)=0,"error",""))</f>
        <v/>
      </c>
      <c r="AS187" s="335" t="str">
        <f t="shared" si="44"/>
        <v/>
      </c>
      <c r="AT187" s="335" t="str">
        <f>IF(C187="","",IF(AND(フラグ管理用!G187=1,フラグ管理用!K187=1),"",IF(AND(フラグ管理用!G187=2,フラグ管理用!K187&gt;1),"","error")))</f>
        <v/>
      </c>
      <c r="AU187" s="335" t="str">
        <f>IF(C187="","",IF(AND(フラグ管理用!K187=10,ISBLANK(L187)=FALSE),"",IF(AND(フラグ管理用!K187&lt;10,ISBLANK(L187)=TRUE),"","error")))</f>
        <v/>
      </c>
      <c r="AV187" s="331" t="str">
        <f t="shared" si="45"/>
        <v/>
      </c>
      <c r="AW187" s="331" t="str">
        <f t="shared" si="46"/>
        <v/>
      </c>
      <c r="AX187" s="331" t="str">
        <f>IF(C187="","",IF(AND(フラグ管理用!D187=2,フラグ管理用!G187=1),IF(Q187&lt;&gt;0,"error",""),""))</f>
        <v/>
      </c>
      <c r="AY187" s="331" t="str">
        <f>IF(C187="","",IF(フラグ管理用!G187=2,IF(OR(O187&lt;&gt;0,P187&lt;&gt;0,R187&lt;&gt;0),"error",""),""))</f>
        <v/>
      </c>
      <c r="AZ187" s="331" t="str">
        <f t="shared" si="47"/>
        <v/>
      </c>
      <c r="BA187" s="331" t="str">
        <f t="shared" si="48"/>
        <v/>
      </c>
      <c r="BB187" s="331" t="str">
        <f t="shared" si="49"/>
        <v/>
      </c>
      <c r="BC187" s="331" t="str">
        <f>IF(C187="","",IF(フラグ管理用!Y187=2,IF(AND(フラグ管理用!C187=2,フラグ管理用!V187=1),"","error"),""))</f>
        <v/>
      </c>
      <c r="BD187" s="331" t="str">
        <f t="shared" si="50"/>
        <v/>
      </c>
      <c r="BE187" s="331" t="str">
        <f>IF(C187="","",IF(フラグ管理用!Z187=30,"error",IF(AND(フラグ管理用!AI187="事業始期_通常",フラグ管理用!Z187&lt;18),"error",IF(AND(フラグ管理用!AI187="事業始期_補助",フラグ管理用!Z187&lt;15),"error",""))))</f>
        <v/>
      </c>
      <c r="BF187" s="331" t="str">
        <f t="shared" si="51"/>
        <v/>
      </c>
      <c r="BG187" s="331" t="str">
        <f>IF(C187="","",IF(AND(フラグ管理用!AJ187="事業終期_通常",OR(フラグ管理用!AA187&lt;18,フラグ管理用!AA187&gt;29)),"error",IF(AND(フラグ管理用!AJ187="事業終期_R3基金・R4",フラグ管理用!AA187&lt;18),"error","")))</f>
        <v/>
      </c>
      <c r="BH187" s="331" t="str">
        <f>IF(C187="","",IF(VLOOKUP(Z187,―!$X$2:$Y$31,2,FALSE)&lt;=VLOOKUP(AA187,―!$X$2:$Y$31,2,FALSE),"","error"))</f>
        <v/>
      </c>
      <c r="BI187" s="331" t="str">
        <f t="shared" si="52"/>
        <v/>
      </c>
      <c r="BJ187" s="331" t="str">
        <f t="shared" si="53"/>
        <v/>
      </c>
      <c r="BK187" s="331" t="str">
        <f t="shared" si="54"/>
        <v/>
      </c>
      <c r="BL187" s="331" t="str">
        <f>IF(C187="","",IF(AND(フラグ管理用!AK187="予算区分_地単_通常",フラグ管理用!AF187&gt;4),"error",IF(AND(フラグ管理用!AK187="予算区分_地単_協力金等",フラグ管理用!AF187&gt;9),"error",IF(AND(フラグ管理用!AK187="予算区分_補助",フラグ管理用!AF187&lt;9),"error",""))))</f>
        <v/>
      </c>
      <c r="BM187" s="346" t="str">
        <f>フラグ管理用!AO187</f>
        <v/>
      </c>
    </row>
    <row r="188" spans="1:65">
      <c r="A188" s="21">
        <v>167</v>
      </c>
      <c r="B188" s="35"/>
      <c r="C188" s="44"/>
      <c r="D188" s="44"/>
      <c r="E188" s="55"/>
      <c r="F188" s="67" t="str">
        <f>IF(C188="補",VLOOKUP(E188,'事業名一覧 '!$A$3:$C$55,3,FALSE),"")</f>
        <v/>
      </c>
      <c r="G188" s="81"/>
      <c r="H188" s="81"/>
      <c r="I188" s="81"/>
      <c r="J188" s="81"/>
      <c r="K188" s="81"/>
      <c r="L188" s="55"/>
      <c r="M188" s="132" t="str">
        <f t="shared" si="37"/>
        <v/>
      </c>
      <c r="N188" s="132" t="str">
        <f t="shared" si="38"/>
        <v/>
      </c>
      <c r="O188" s="148"/>
      <c r="P188" s="148"/>
      <c r="Q188" s="148"/>
      <c r="R188" s="148"/>
      <c r="S188" s="148"/>
      <c r="T188" s="148"/>
      <c r="U188" s="55"/>
      <c r="V188" s="81"/>
      <c r="W188" s="81"/>
      <c r="X188" s="81"/>
      <c r="Y188" s="44"/>
      <c r="Z188" s="44"/>
      <c r="AA188" s="44"/>
      <c r="AB188" s="214"/>
      <c r="AC188" s="214"/>
      <c r="AD188" s="55"/>
      <c r="AE188" s="55"/>
      <c r="AF188" s="233"/>
      <c r="AG188" s="251"/>
      <c r="AH188" s="272"/>
      <c r="AI188" s="284"/>
      <c r="AJ188" s="296" t="str">
        <f t="shared" si="39"/>
        <v/>
      </c>
      <c r="AK188" s="304" t="str">
        <f>IF(C188="","",IF(AND(フラグ管理用!B188=2,O188&gt;0),"error",IF(AND(フラグ管理用!B188=1,SUM(P188:R188)&gt;0),"error","")))</f>
        <v/>
      </c>
      <c r="AL188" s="312" t="str">
        <f t="shared" si="40"/>
        <v/>
      </c>
      <c r="AM188" s="320" t="str">
        <f t="shared" si="41"/>
        <v/>
      </c>
      <c r="AN188" s="331" t="str">
        <f>IF(C188="","",IF(フラグ管理用!AP188=1,"",IF(AND(フラグ管理用!C188=1,フラグ管理用!G188=1),"",IF(AND(フラグ管理用!C188=2,フラグ管理用!D188=1,フラグ管理用!G188=1),"",IF(AND(フラグ管理用!C188=2,フラグ管理用!D188=2),"","error")))))</f>
        <v/>
      </c>
      <c r="AO188" s="335" t="str">
        <f t="shared" si="42"/>
        <v/>
      </c>
      <c r="AP188" s="335" t="str">
        <f t="shared" si="43"/>
        <v/>
      </c>
      <c r="AQ188" s="335" t="str">
        <f>IF(C188="","",IF(AND(フラグ管理用!B188=1,フラグ管理用!I188&gt;0),"",IF(AND(フラグ管理用!B188=2,フラグ管理用!I188&gt;14),"","error")))</f>
        <v/>
      </c>
      <c r="AR188" s="335" t="str">
        <f>IF(C188="","",IF(PRODUCT(フラグ管理用!H188:J188)=0,"error",""))</f>
        <v/>
      </c>
      <c r="AS188" s="335" t="str">
        <f t="shared" si="44"/>
        <v/>
      </c>
      <c r="AT188" s="335" t="str">
        <f>IF(C188="","",IF(AND(フラグ管理用!G188=1,フラグ管理用!K188=1),"",IF(AND(フラグ管理用!G188=2,フラグ管理用!K188&gt;1),"","error")))</f>
        <v/>
      </c>
      <c r="AU188" s="335" t="str">
        <f>IF(C188="","",IF(AND(フラグ管理用!K188=10,ISBLANK(L188)=FALSE),"",IF(AND(フラグ管理用!K188&lt;10,ISBLANK(L188)=TRUE),"","error")))</f>
        <v/>
      </c>
      <c r="AV188" s="331" t="str">
        <f t="shared" si="45"/>
        <v/>
      </c>
      <c r="AW188" s="331" t="str">
        <f t="shared" si="46"/>
        <v/>
      </c>
      <c r="AX188" s="331" t="str">
        <f>IF(C188="","",IF(AND(フラグ管理用!D188=2,フラグ管理用!G188=1),IF(Q188&lt;&gt;0,"error",""),""))</f>
        <v/>
      </c>
      <c r="AY188" s="331" t="str">
        <f>IF(C188="","",IF(フラグ管理用!G188=2,IF(OR(O188&lt;&gt;0,P188&lt;&gt;0,R188&lt;&gt;0),"error",""),""))</f>
        <v/>
      </c>
      <c r="AZ188" s="331" t="str">
        <f t="shared" si="47"/>
        <v/>
      </c>
      <c r="BA188" s="331" t="str">
        <f t="shared" si="48"/>
        <v/>
      </c>
      <c r="BB188" s="331" t="str">
        <f t="shared" si="49"/>
        <v/>
      </c>
      <c r="BC188" s="331" t="str">
        <f>IF(C188="","",IF(フラグ管理用!Y188=2,IF(AND(フラグ管理用!C188=2,フラグ管理用!V188=1),"","error"),""))</f>
        <v/>
      </c>
      <c r="BD188" s="331" t="str">
        <f t="shared" si="50"/>
        <v/>
      </c>
      <c r="BE188" s="331" t="str">
        <f>IF(C188="","",IF(フラグ管理用!Z188=30,"error",IF(AND(フラグ管理用!AI188="事業始期_通常",フラグ管理用!Z188&lt;18),"error",IF(AND(フラグ管理用!AI188="事業始期_補助",フラグ管理用!Z188&lt;15),"error",""))))</f>
        <v/>
      </c>
      <c r="BF188" s="331" t="str">
        <f t="shared" si="51"/>
        <v/>
      </c>
      <c r="BG188" s="331" t="str">
        <f>IF(C188="","",IF(AND(フラグ管理用!AJ188="事業終期_通常",OR(フラグ管理用!AA188&lt;18,フラグ管理用!AA188&gt;29)),"error",IF(AND(フラグ管理用!AJ188="事業終期_R3基金・R4",フラグ管理用!AA188&lt;18),"error","")))</f>
        <v/>
      </c>
      <c r="BH188" s="331" t="str">
        <f>IF(C188="","",IF(VLOOKUP(Z188,―!$X$2:$Y$31,2,FALSE)&lt;=VLOOKUP(AA188,―!$X$2:$Y$31,2,FALSE),"","error"))</f>
        <v/>
      </c>
      <c r="BI188" s="331" t="str">
        <f t="shared" si="52"/>
        <v/>
      </c>
      <c r="BJ188" s="331" t="str">
        <f t="shared" si="53"/>
        <v/>
      </c>
      <c r="BK188" s="331" t="str">
        <f t="shared" si="54"/>
        <v/>
      </c>
      <c r="BL188" s="331" t="str">
        <f>IF(C188="","",IF(AND(フラグ管理用!AK188="予算区分_地単_通常",フラグ管理用!AF188&gt;4),"error",IF(AND(フラグ管理用!AK188="予算区分_地単_協力金等",フラグ管理用!AF188&gt;9),"error",IF(AND(フラグ管理用!AK188="予算区分_補助",フラグ管理用!AF188&lt;9),"error",""))))</f>
        <v/>
      </c>
      <c r="BM188" s="346" t="str">
        <f>フラグ管理用!AO188</f>
        <v/>
      </c>
    </row>
    <row r="189" spans="1:65">
      <c r="A189" s="21">
        <v>168</v>
      </c>
      <c r="B189" s="35"/>
      <c r="C189" s="44"/>
      <c r="D189" s="44"/>
      <c r="E189" s="55"/>
      <c r="F189" s="67" t="str">
        <f>IF(C189="補",VLOOKUP(E189,'事業名一覧 '!$A$3:$C$55,3,FALSE),"")</f>
        <v/>
      </c>
      <c r="G189" s="81"/>
      <c r="H189" s="81"/>
      <c r="I189" s="81"/>
      <c r="J189" s="81"/>
      <c r="K189" s="81"/>
      <c r="L189" s="55"/>
      <c r="M189" s="132" t="str">
        <f t="shared" si="37"/>
        <v/>
      </c>
      <c r="N189" s="132" t="str">
        <f t="shared" si="38"/>
        <v/>
      </c>
      <c r="O189" s="148"/>
      <c r="P189" s="148"/>
      <c r="Q189" s="148"/>
      <c r="R189" s="148"/>
      <c r="S189" s="148"/>
      <c r="T189" s="148"/>
      <c r="U189" s="55"/>
      <c r="V189" s="81"/>
      <c r="W189" s="81"/>
      <c r="X189" s="81"/>
      <c r="Y189" s="44"/>
      <c r="Z189" s="44"/>
      <c r="AA189" s="44"/>
      <c r="AB189" s="214"/>
      <c r="AC189" s="214"/>
      <c r="AD189" s="55"/>
      <c r="AE189" s="55"/>
      <c r="AF189" s="233"/>
      <c r="AG189" s="251"/>
      <c r="AH189" s="272"/>
      <c r="AI189" s="284"/>
      <c r="AJ189" s="296" t="str">
        <f t="shared" si="39"/>
        <v/>
      </c>
      <c r="AK189" s="304" t="str">
        <f>IF(C189="","",IF(AND(フラグ管理用!B189=2,O189&gt;0),"error",IF(AND(フラグ管理用!B189=1,SUM(P189:R189)&gt;0),"error","")))</f>
        <v/>
      </c>
      <c r="AL189" s="312" t="str">
        <f t="shared" si="40"/>
        <v/>
      </c>
      <c r="AM189" s="320" t="str">
        <f t="shared" si="41"/>
        <v/>
      </c>
      <c r="AN189" s="331" t="str">
        <f>IF(C189="","",IF(フラグ管理用!AP189=1,"",IF(AND(フラグ管理用!C189=1,フラグ管理用!G189=1),"",IF(AND(フラグ管理用!C189=2,フラグ管理用!D189=1,フラグ管理用!G189=1),"",IF(AND(フラグ管理用!C189=2,フラグ管理用!D189=2),"","error")))))</f>
        <v/>
      </c>
      <c r="AO189" s="335" t="str">
        <f t="shared" si="42"/>
        <v/>
      </c>
      <c r="AP189" s="335" t="str">
        <f t="shared" si="43"/>
        <v/>
      </c>
      <c r="AQ189" s="335" t="str">
        <f>IF(C189="","",IF(AND(フラグ管理用!B189=1,フラグ管理用!I189&gt;0),"",IF(AND(フラグ管理用!B189=2,フラグ管理用!I189&gt;14),"","error")))</f>
        <v/>
      </c>
      <c r="AR189" s="335" t="str">
        <f>IF(C189="","",IF(PRODUCT(フラグ管理用!H189:J189)=0,"error",""))</f>
        <v/>
      </c>
      <c r="AS189" s="335" t="str">
        <f t="shared" si="44"/>
        <v/>
      </c>
      <c r="AT189" s="335" t="str">
        <f>IF(C189="","",IF(AND(フラグ管理用!G189=1,フラグ管理用!K189=1),"",IF(AND(フラグ管理用!G189=2,フラグ管理用!K189&gt;1),"","error")))</f>
        <v/>
      </c>
      <c r="AU189" s="335" t="str">
        <f>IF(C189="","",IF(AND(フラグ管理用!K189=10,ISBLANK(L189)=FALSE),"",IF(AND(フラグ管理用!K189&lt;10,ISBLANK(L189)=TRUE),"","error")))</f>
        <v/>
      </c>
      <c r="AV189" s="331" t="str">
        <f t="shared" si="45"/>
        <v/>
      </c>
      <c r="AW189" s="331" t="str">
        <f t="shared" si="46"/>
        <v/>
      </c>
      <c r="AX189" s="331" t="str">
        <f>IF(C189="","",IF(AND(フラグ管理用!D189=2,フラグ管理用!G189=1),IF(Q189&lt;&gt;0,"error",""),""))</f>
        <v/>
      </c>
      <c r="AY189" s="331" t="str">
        <f>IF(C189="","",IF(フラグ管理用!G189=2,IF(OR(O189&lt;&gt;0,P189&lt;&gt;0,R189&lt;&gt;0),"error",""),""))</f>
        <v/>
      </c>
      <c r="AZ189" s="331" t="str">
        <f t="shared" si="47"/>
        <v/>
      </c>
      <c r="BA189" s="331" t="str">
        <f t="shared" si="48"/>
        <v/>
      </c>
      <c r="BB189" s="331" t="str">
        <f t="shared" si="49"/>
        <v/>
      </c>
      <c r="BC189" s="331" t="str">
        <f>IF(C189="","",IF(フラグ管理用!Y189=2,IF(AND(フラグ管理用!C189=2,フラグ管理用!V189=1),"","error"),""))</f>
        <v/>
      </c>
      <c r="BD189" s="331" t="str">
        <f t="shared" si="50"/>
        <v/>
      </c>
      <c r="BE189" s="331" t="str">
        <f>IF(C189="","",IF(フラグ管理用!Z189=30,"error",IF(AND(フラグ管理用!AI189="事業始期_通常",フラグ管理用!Z189&lt;18),"error",IF(AND(フラグ管理用!AI189="事業始期_補助",フラグ管理用!Z189&lt;15),"error",""))))</f>
        <v/>
      </c>
      <c r="BF189" s="331" t="str">
        <f t="shared" si="51"/>
        <v/>
      </c>
      <c r="BG189" s="331" t="str">
        <f>IF(C189="","",IF(AND(フラグ管理用!AJ189="事業終期_通常",OR(フラグ管理用!AA189&lt;18,フラグ管理用!AA189&gt;29)),"error",IF(AND(フラグ管理用!AJ189="事業終期_R3基金・R4",フラグ管理用!AA189&lt;18),"error","")))</f>
        <v/>
      </c>
      <c r="BH189" s="331" t="str">
        <f>IF(C189="","",IF(VLOOKUP(Z189,―!$X$2:$Y$31,2,FALSE)&lt;=VLOOKUP(AA189,―!$X$2:$Y$31,2,FALSE),"","error"))</f>
        <v/>
      </c>
      <c r="BI189" s="331" t="str">
        <f t="shared" si="52"/>
        <v/>
      </c>
      <c r="BJ189" s="331" t="str">
        <f t="shared" si="53"/>
        <v/>
      </c>
      <c r="BK189" s="331" t="str">
        <f t="shared" si="54"/>
        <v/>
      </c>
      <c r="BL189" s="331" t="str">
        <f>IF(C189="","",IF(AND(フラグ管理用!AK189="予算区分_地単_通常",フラグ管理用!AF189&gt;4),"error",IF(AND(フラグ管理用!AK189="予算区分_地単_協力金等",フラグ管理用!AF189&gt;9),"error",IF(AND(フラグ管理用!AK189="予算区分_補助",フラグ管理用!AF189&lt;9),"error",""))))</f>
        <v/>
      </c>
      <c r="BM189" s="346" t="str">
        <f>フラグ管理用!AO189</f>
        <v/>
      </c>
    </row>
    <row r="190" spans="1:65">
      <c r="A190" s="21">
        <v>169</v>
      </c>
      <c r="B190" s="35"/>
      <c r="C190" s="44"/>
      <c r="D190" s="44"/>
      <c r="E190" s="55"/>
      <c r="F190" s="67" t="str">
        <f>IF(C190="補",VLOOKUP(E190,'事業名一覧 '!$A$3:$C$55,3,FALSE),"")</f>
        <v/>
      </c>
      <c r="G190" s="81"/>
      <c r="H190" s="81"/>
      <c r="I190" s="81"/>
      <c r="J190" s="81"/>
      <c r="K190" s="81"/>
      <c r="L190" s="55"/>
      <c r="M190" s="132" t="str">
        <f t="shared" si="37"/>
        <v/>
      </c>
      <c r="N190" s="132" t="str">
        <f t="shared" si="38"/>
        <v/>
      </c>
      <c r="O190" s="148"/>
      <c r="P190" s="148"/>
      <c r="Q190" s="148"/>
      <c r="R190" s="148"/>
      <c r="S190" s="148"/>
      <c r="T190" s="148"/>
      <c r="U190" s="55"/>
      <c r="V190" s="81"/>
      <c r="W190" s="81"/>
      <c r="X190" s="81"/>
      <c r="Y190" s="44"/>
      <c r="Z190" s="44"/>
      <c r="AA190" s="44"/>
      <c r="AB190" s="214"/>
      <c r="AC190" s="214"/>
      <c r="AD190" s="55"/>
      <c r="AE190" s="55"/>
      <c r="AF190" s="233"/>
      <c r="AG190" s="251"/>
      <c r="AH190" s="272"/>
      <c r="AI190" s="284"/>
      <c r="AJ190" s="296" t="str">
        <f t="shared" si="39"/>
        <v/>
      </c>
      <c r="AK190" s="304" t="str">
        <f>IF(C190="","",IF(AND(フラグ管理用!B190=2,O190&gt;0),"error",IF(AND(フラグ管理用!B190=1,SUM(P190:R190)&gt;0),"error","")))</f>
        <v/>
      </c>
      <c r="AL190" s="312" t="str">
        <f t="shared" si="40"/>
        <v/>
      </c>
      <c r="AM190" s="320" t="str">
        <f t="shared" si="41"/>
        <v/>
      </c>
      <c r="AN190" s="331" t="str">
        <f>IF(C190="","",IF(フラグ管理用!AP190=1,"",IF(AND(フラグ管理用!C190=1,フラグ管理用!G190=1),"",IF(AND(フラグ管理用!C190=2,フラグ管理用!D190=1,フラグ管理用!G190=1),"",IF(AND(フラグ管理用!C190=2,フラグ管理用!D190=2),"","error")))))</f>
        <v/>
      </c>
      <c r="AO190" s="335" t="str">
        <f t="shared" si="42"/>
        <v/>
      </c>
      <c r="AP190" s="335" t="str">
        <f t="shared" si="43"/>
        <v/>
      </c>
      <c r="AQ190" s="335" t="str">
        <f>IF(C190="","",IF(AND(フラグ管理用!B190=1,フラグ管理用!I190&gt;0),"",IF(AND(フラグ管理用!B190=2,フラグ管理用!I190&gt;14),"","error")))</f>
        <v/>
      </c>
      <c r="AR190" s="335" t="str">
        <f>IF(C190="","",IF(PRODUCT(フラグ管理用!H190:J190)=0,"error",""))</f>
        <v/>
      </c>
      <c r="AS190" s="335" t="str">
        <f t="shared" si="44"/>
        <v/>
      </c>
      <c r="AT190" s="335" t="str">
        <f>IF(C190="","",IF(AND(フラグ管理用!G190=1,フラグ管理用!K190=1),"",IF(AND(フラグ管理用!G190=2,フラグ管理用!K190&gt;1),"","error")))</f>
        <v/>
      </c>
      <c r="AU190" s="335" t="str">
        <f>IF(C190="","",IF(AND(フラグ管理用!K190=10,ISBLANK(L190)=FALSE),"",IF(AND(フラグ管理用!K190&lt;10,ISBLANK(L190)=TRUE),"","error")))</f>
        <v/>
      </c>
      <c r="AV190" s="331" t="str">
        <f t="shared" si="45"/>
        <v/>
      </c>
      <c r="AW190" s="331" t="str">
        <f t="shared" si="46"/>
        <v/>
      </c>
      <c r="AX190" s="331" t="str">
        <f>IF(C190="","",IF(AND(フラグ管理用!D190=2,フラグ管理用!G190=1),IF(Q190&lt;&gt;0,"error",""),""))</f>
        <v/>
      </c>
      <c r="AY190" s="331" t="str">
        <f>IF(C190="","",IF(フラグ管理用!G190=2,IF(OR(O190&lt;&gt;0,P190&lt;&gt;0,R190&lt;&gt;0),"error",""),""))</f>
        <v/>
      </c>
      <c r="AZ190" s="331" t="str">
        <f t="shared" si="47"/>
        <v/>
      </c>
      <c r="BA190" s="331" t="str">
        <f t="shared" si="48"/>
        <v/>
      </c>
      <c r="BB190" s="331" t="str">
        <f t="shared" si="49"/>
        <v/>
      </c>
      <c r="BC190" s="331" t="str">
        <f>IF(C190="","",IF(フラグ管理用!Y190=2,IF(AND(フラグ管理用!C190=2,フラグ管理用!V190=1),"","error"),""))</f>
        <v/>
      </c>
      <c r="BD190" s="331" t="str">
        <f t="shared" si="50"/>
        <v/>
      </c>
      <c r="BE190" s="331" t="str">
        <f>IF(C190="","",IF(フラグ管理用!Z190=30,"error",IF(AND(フラグ管理用!AI190="事業始期_通常",フラグ管理用!Z190&lt;18),"error",IF(AND(フラグ管理用!AI190="事業始期_補助",フラグ管理用!Z190&lt;15),"error",""))))</f>
        <v/>
      </c>
      <c r="BF190" s="331" t="str">
        <f t="shared" si="51"/>
        <v/>
      </c>
      <c r="BG190" s="331" t="str">
        <f>IF(C190="","",IF(AND(フラグ管理用!AJ190="事業終期_通常",OR(フラグ管理用!AA190&lt;18,フラグ管理用!AA190&gt;29)),"error",IF(AND(フラグ管理用!AJ190="事業終期_R3基金・R4",フラグ管理用!AA190&lt;18),"error","")))</f>
        <v/>
      </c>
      <c r="BH190" s="331" t="str">
        <f>IF(C190="","",IF(VLOOKUP(Z190,―!$X$2:$Y$31,2,FALSE)&lt;=VLOOKUP(AA190,―!$X$2:$Y$31,2,FALSE),"","error"))</f>
        <v/>
      </c>
      <c r="BI190" s="331" t="str">
        <f t="shared" si="52"/>
        <v/>
      </c>
      <c r="BJ190" s="331" t="str">
        <f t="shared" si="53"/>
        <v/>
      </c>
      <c r="BK190" s="331" t="str">
        <f t="shared" si="54"/>
        <v/>
      </c>
      <c r="BL190" s="331" t="str">
        <f>IF(C190="","",IF(AND(フラグ管理用!AK190="予算区分_地単_通常",フラグ管理用!AF190&gt;4),"error",IF(AND(フラグ管理用!AK190="予算区分_地単_協力金等",フラグ管理用!AF190&gt;9),"error",IF(AND(フラグ管理用!AK190="予算区分_補助",フラグ管理用!AF190&lt;9),"error",""))))</f>
        <v/>
      </c>
      <c r="BM190" s="346" t="str">
        <f>フラグ管理用!AO190</f>
        <v/>
      </c>
    </row>
    <row r="191" spans="1:65">
      <c r="A191" s="21">
        <v>170</v>
      </c>
      <c r="B191" s="35"/>
      <c r="C191" s="44"/>
      <c r="D191" s="44"/>
      <c r="E191" s="55"/>
      <c r="F191" s="67" t="str">
        <f>IF(C191="補",VLOOKUP(E191,'事業名一覧 '!$A$3:$C$55,3,FALSE),"")</f>
        <v/>
      </c>
      <c r="G191" s="81"/>
      <c r="H191" s="81"/>
      <c r="I191" s="81"/>
      <c r="J191" s="81"/>
      <c r="K191" s="81"/>
      <c r="L191" s="55"/>
      <c r="M191" s="132" t="str">
        <f t="shared" si="37"/>
        <v/>
      </c>
      <c r="N191" s="132" t="str">
        <f t="shared" si="38"/>
        <v/>
      </c>
      <c r="O191" s="148"/>
      <c r="P191" s="148"/>
      <c r="Q191" s="148"/>
      <c r="R191" s="148"/>
      <c r="S191" s="148"/>
      <c r="T191" s="148"/>
      <c r="U191" s="55"/>
      <c r="V191" s="81"/>
      <c r="W191" s="81"/>
      <c r="X191" s="81"/>
      <c r="Y191" s="44"/>
      <c r="Z191" s="44"/>
      <c r="AA191" s="44"/>
      <c r="AB191" s="214"/>
      <c r="AC191" s="214"/>
      <c r="AD191" s="55"/>
      <c r="AE191" s="55"/>
      <c r="AF191" s="233"/>
      <c r="AG191" s="251"/>
      <c r="AH191" s="272"/>
      <c r="AI191" s="284"/>
      <c r="AJ191" s="296" t="str">
        <f t="shared" si="39"/>
        <v/>
      </c>
      <c r="AK191" s="304" t="str">
        <f>IF(C191="","",IF(AND(フラグ管理用!B191=2,O191&gt;0),"error",IF(AND(フラグ管理用!B191=1,SUM(P191:R191)&gt;0),"error","")))</f>
        <v/>
      </c>
      <c r="AL191" s="312" t="str">
        <f t="shared" si="40"/>
        <v/>
      </c>
      <c r="AM191" s="320" t="str">
        <f t="shared" si="41"/>
        <v/>
      </c>
      <c r="AN191" s="331" t="str">
        <f>IF(C191="","",IF(フラグ管理用!AP191=1,"",IF(AND(フラグ管理用!C191=1,フラグ管理用!G191=1),"",IF(AND(フラグ管理用!C191=2,フラグ管理用!D191=1,フラグ管理用!G191=1),"",IF(AND(フラグ管理用!C191=2,フラグ管理用!D191=2),"","error")))))</f>
        <v/>
      </c>
      <c r="AO191" s="335" t="str">
        <f t="shared" si="42"/>
        <v/>
      </c>
      <c r="AP191" s="335" t="str">
        <f t="shared" si="43"/>
        <v/>
      </c>
      <c r="AQ191" s="335" t="str">
        <f>IF(C191="","",IF(AND(フラグ管理用!B191=1,フラグ管理用!I191&gt;0),"",IF(AND(フラグ管理用!B191=2,フラグ管理用!I191&gt;14),"","error")))</f>
        <v/>
      </c>
      <c r="AR191" s="335" t="str">
        <f>IF(C191="","",IF(PRODUCT(フラグ管理用!H191:J191)=0,"error",""))</f>
        <v/>
      </c>
      <c r="AS191" s="335" t="str">
        <f t="shared" si="44"/>
        <v/>
      </c>
      <c r="AT191" s="335" t="str">
        <f>IF(C191="","",IF(AND(フラグ管理用!G191=1,フラグ管理用!K191=1),"",IF(AND(フラグ管理用!G191=2,フラグ管理用!K191&gt;1),"","error")))</f>
        <v/>
      </c>
      <c r="AU191" s="335" t="str">
        <f>IF(C191="","",IF(AND(フラグ管理用!K191=10,ISBLANK(L191)=FALSE),"",IF(AND(フラグ管理用!K191&lt;10,ISBLANK(L191)=TRUE),"","error")))</f>
        <v/>
      </c>
      <c r="AV191" s="331" t="str">
        <f t="shared" si="45"/>
        <v/>
      </c>
      <c r="AW191" s="331" t="str">
        <f t="shared" si="46"/>
        <v/>
      </c>
      <c r="AX191" s="331" t="str">
        <f>IF(C191="","",IF(AND(フラグ管理用!D191=2,フラグ管理用!G191=1),IF(Q191&lt;&gt;0,"error",""),""))</f>
        <v/>
      </c>
      <c r="AY191" s="331" t="str">
        <f>IF(C191="","",IF(フラグ管理用!G191=2,IF(OR(O191&lt;&gt;0,P191&lt;&gt;0,R191&lt;&gt;0),"error",""),""))</f>
        <v/>
      </c>
      <c r="AZ191" s="331" t="str">
        <f t="shared" si="47"/>
        <v/>
      </c>
      <c r="BA191" s="331" t="str">
        <f t="shared" si="48"/>
        <v/>
      </c>
      <c r="BB191" s="331" t="str">
        <f t="shared" si="49"/>
        <v/>
      </c>
      <c r="BC191" s="331" t="str">
        <f>IF(C191="","",IF(フラグ管理用!Y191=2,IF(AND(フラグ管理用!C191=2,フラグ管理用!V191=1),"","error"),""))</f>
        <v/>
      </c>
      <c r="BD191" s="331" t="str">
        <f t="shared" si="50"/>
        <v/>
      </c>
      <c r="BE191" s="331" t="str">
        <f>IF(C191="","",IF(フラグ管理用!Z191=30,"error",IF(AND(フラグ管理用!AI191="事業始期_通常",フラグ管理用!Z191&lt;18),"error",IF(AND(フラグ管理用!AI191="事業始期_補助",フラグ管理用!Z191&lt;15),"error",""))))</f>
        <v/>
      </c>
      <c r="BF191" s="331" t="str">
        <f t="shared" si="51"/>
        <v/>
      </c>
      <c r="BG191" s="331" t="str">
        <f>IF(C191="","",IF(AND(フラグ管理用!AJ191="事業終期_通常",OR(フラグ管理用!AA191&lt;18,フラグ管理用!AA191&gt;29)),"error",IF(AND(フラグ管理用!AJ191="事業終期_R3基金・R4",フラグ管理用!AA191&lt;18),"error","")))</f>
        <v/>
      </c>
      <c r="BH191" s="331" t="str">
        <f>IF(C191="","",IF(VLOOKUP(Z191,―!$X$2:$Y$31,2,FALSE)&lt;=VLOOKUP(AA191,―!$X$2:$Y$31,2,FALSE),"","error"))</f>
        <v/>
      </c>
      <c r="BI191" s="331" t="str">
        <f t="shared" si="52"/>
        <v/>
      </c>
      <c r="BJ191" s="331" t="str">
        <f t="shared" si="53"/>
        <v/>
      </c>
      <c r="BK191" s="331" t="str">
        <f t="shared" si="54"/>
        <v/>
      </c>
      <c r="BL191" s="331" t="str">
        <f>IF(C191="","",IF(AND(フラグ管理用!AK191="予算区分_地単_通常",フラグ管理用!AF191&gt;4),"error",IF(AND(フラグ管理用!AK191="予算区分_地単_協力金等",フラグ管理用!AF191&gt;9),"error",IF(AND(フラグ管理用!AK191="予算区分_補助",フラグ管理用!AF191&lt;9),"error",""))))</f>
        <v/>
      </c>
      <c r="BM191" s="346" t="str">
        <f>フラグ管理用!AO191</f>
        <v/>
      </c>
    </row>
    <row r="192" spans="1:65">
      <c r="A192" s="21">
        <v>171</v>
      </c>
      <c r="B192" s="35"/>
      <c r="C192" s="44"/>
      <c r="D192" s="44"/>
      <c r="E192" s="55"/>
      <c r="F192" s="67" t="str">
        <f>IF(C192="補",VLOOKUP(E192,'事業名一覧 '!$A$3:$C$55,3,FALSE),"")</f>
        <v/>
      </c>
      <c r="G192" s="81"/>
      <c r="H192" s="81"/>
      <c r="I192" s="81"/>
      <c r="J192" s="81"/>
      <c r="K192" s="81"/>
      <c r="L192" s="55"/>
      <c r="M192" s="132" t="str">
        <f t="shared" si="37"/>
        <v/>
      </c>
      <c r="N192" s="132" t="str">
        <f t="shared" si="38"/>
        <v/>
      </c>
      <c r="O192" s="148"/>
      <c r="P192" s="148"/>
      <c r="Q192" s="148"/>
      <c r="R192" s="148"/>
      <c r="S192" s="148"/>
      <c r="T192" s="148"/>
      <c r="U192" s="55"/>
      <c r="V192" s="81"/>
      <c r="W192" s="81"/>
      <c r="X192" s="81"/>
      <c r="Y192" s="44"/>
      <c r="Z192" s="44"/>
      <c r="AA192" s="44"/>
      <c r="AB192" s="214"/>
      <c r="AC192" s="214"/>
      <c r="AD192" s="55"/>
      <c r="AE192" s="55"/>
      <c r="AF192" s="233"/>
      <c r="AG192" s="251"/>
      <c r="AH192" s="272"/>
      <c r="AI192" s="284"/>
      <c r="AJ192" s="296" t="str">
        <f t="shared" si="39"/>
        <v/>
      </c>
      <c r="AK192" s="304" t="str">
        <f>IF(C192="","",IF(AND(フラグ管理用!B192=2,O192&gt;0),"error",IF(AND(フラグ管理用!B192=1,SUM(P192:R192)&gt;0),"error","")))</f>
        <v/>
      </c>
      <c r="AL192" s="312" t="str">
        <f t="shared" si="40"/>
        <v/>
      </c>
      <c r="AM192" s="320" t="str">
        <f t="shared" si="41"/>
        <v/>
      </c>
      <c r="AN192" s="331" t="str">
        <f>IF(C192="","",IF(フラグ管理用!AP192=1,"",IF(AND(フラグ管理用!C192=1,フラグ管理用!G192=1),"",IF(AND(フラグ管理用!C192=2,フラグ管理用!D192=1,フラグ管理用!G192=1),"",IF(AND(フラグ管理用!C192=2,フラグ管理用!D192=2),"","error")))))</f>
        <v/>
      </c>
      <c r="AO192" s="335" t="str">
        <f t="shared" si="42"/>
        <v/>
      </c>
      <c r="AP192" s="335" t="str">
        <f t="shared" si="43"/>
        <v/>
      </c>
      <c r="AQ192" s="335" t="str">
        <f>IF(C192="","",IF(AND(フラグ管理用!B192=1,フラグ管理用!I192&gt;0),"",IF(AND(フラグ管理用!B192=2,フラグ管理用!I192&gt;14),"","error")))</f>
        <v/>
      </c>
      <c r="AR192" s="335" t="str">
        <f>IF(C192="","",IF(PRODUCT(フラグ管理用!H192:J192)=0,"error",""))</f>
        <v/>
      </c>
      <c r="AS192" s="335" t="str">
        <f t="shared" si="44"/>
        <v/>
      </c>
      <c r="AT192" s="335" t="str">
        <f>IF(C192="","",IF(AND(フラグ管理用!G192=1,フラグ管理用!K192=1),"",IF(AND(フラグ管理用!G192=2,フラグ管理用!K192&gt;1),"","error")))</f>
        <v/>
      </c>
      <c r="AU192" s="335" t="str">
        <f>IF(C192="","",IF(AND(フラグ管理用!K192=10,ISBLANK(L192)=FALSE),"",IF(AND(フラグ管理用!K192&lt;10,ISBLANK(L192)=TRUE),"","error")))</f>
        <v/>
      </c>
      <c r="AV192" s="331" t="str">
        <f t="shared" si="45"/>
        <v/>
      </c>
      <c r="AW192" s="331" t="str">
        <f t="shared" si="46"/>
        <v/>
      </c>
      <c r="AX192" s="331" t="str">
        <f>IF(C192="","",IF(AND(フラグ管理用!D192=2,フラグ管理用!G192=1),IF(Q192&lt;&gt;0,"error",""),""))</f>
        <v/>
      </c>
      <c r="AY192" s="331" t="str">
        <f>IF(C192="","",IF(フラグ管理用!G192=2,IF(OR(O192&lt;&gt;0,P192&lt;&gt;0,R192&lt;&gt;0),"error",""),""))</f>
        <v/>
      </c>
      <c r="AZ192" s="331" t="str">
        <f t="shared" si="47"/>
        <v/>
      </c>
      <c r="BA192" s="331" t="str">
        <f t="shared" si="48"/>
        <v/>
      </c>
      <c r="BB192" s="331" t="str">
        <f t="shared" si="49"/>
        <v/>
      </c>
      <c r="BC192" s="331" t="str">
        <f>IF(C192="","",IF(フラグ管理用!Y192=2,IF(AND(フラグ管理用!C192=2,フラグ管理用!V192=1),"","error"),""))</f>
        <v/>
      </c>
      <c r="BD192" s="331" t="str">
        <f t="shared" si="50"/>
        <v/>
      </c>
      <c r="BE192" s="331" t="str">
        <f>IF(C192="","",IF(フラグ管理用!Z192=30,"error",IF(AND(フラグ管理用!AI192="事業始期_通常",フラグ管理用!Z192&lt;18),"error",IF(AND(フラグ管理用!AI192="事業始期_補助",フラグ管理用!Z192&lt;15),"error",""))))</f>
        <v/>
      </c>
      <c r="BF192" s="331" t="str">
        <f t="shared" si="51"/>
        <v/>
      </c>
      <c r="BG192" s="331" t="str">
        <f>IF(C192="","",IF(AND(フラグ管理用!AJ192="事業終期_通常",OR(フラグ管理用!AA192&lt;18,フラグ管理用!AA192&gt;29)),"error",IF(AND(フラグ管理用!AJ192="事業終期_R3基金・R4",フラグ管理用!AA192&lt;18),"error","")))</f>
        <v/>
      </c>
      <c r="BH192" s="331" t="str">
        <f>IF(C192="","",IF(VLOOKUP(Z192,―!$X$2:$Y$31,2,FALSE)&lt;=VLOOKUP(AA192,―!$X$2:$Y$31,2,FALSE),"","error"))</f>
        <v/>
      </c>
      <c r="BI192" s="331" t="str">
        <f t="shared" si="52"/>
        <v/>
      </c>
      <c r="BJ192" s="331" t="str">
        <f t="shared" si="53"/>
        <v/>
      </c>
      <c r="BK192" s="331" t="str">
        <f t="shared" si="54"/>
        <v/>
      </c>
      <c r="BL192" s="331" t="str">
        <f>IF(C192="","",IF(AND(フラグ管理用!AK192="予算区分_地単_通常",フラグ管理用!AF192&gt;4),"error",IF(AND(フラグ管理用!AK192="予算区分_地単_協力金等",フラグ管理用!AF192&gt;9),"error",IF(AND(フラグ管理用!AK192="予算区分_補助",フラグ管理用!AF192&lt;9),"error",""))))</f>
        <v/>
      </c>
      <c r="BM192" s="346" t="str">
        <f>フラグ管理用!AO192</f>
        <v/>
      </c>
    </row>
    <row r="193" spans="1:65">
      <c r="A193" s="21">
        <v>172</v>
      </c>
      <c r="B193" s="35"/>
      <c r="C193" s="44"/>
      <c r="D193" s="44"/>
      <c r="E193" s="55"/>
      <c r="F193" s="67" t="str">
        <f>IF(C193="補",VLOOKUP(E193,'事業名一覧 '!$A$3:$C$55,3,FALSE),"")</f>
        <v/>
      </c>
      <c r="G193" s="81"/>
      <c r="H193" s="81"/>
      <c r="I193" s="81"/>
      <c r="J193" s="81"/>
      <c r="K193" s="81"/>
      <c r="L193" s="55"/>
      <c r="M193" s="132" t="str">
        <f t="shared" si="37"/>
        <v/>
      </c>
      <c r="N193" s="132" t="str">
        <f t="shared" si="38"/>
        <v/>
      </c>
      <c r="O193" s="148"/>
      <c r="P193" s="148"/>
      <c r="Q193" s="148"/>
      <c r="R193" s="148"/>
      <c r="S193" s="148"/>
      <c r="T193" s="148"/>
      <c r="U193" s="55"/>
      <c r="V193" s="81"/>
      <c r="W193" s="81"/>
      <c r="X193" s="81"/>
      <c r="Y193" s="44"/>
      <c r="Z193" s="44"/>
      <c r="AA193" s="44"/>
      <c r="AB193" s="214"/>
      <c r="AC193" s="214"/>
      <c r="AD193" s="55"/>
      <c r="AE193" s="55"/>
      <c r="AF193" s="233"/>
      <c r="AG193" s="251"/>
      <c r="AH193" s="272"/>
      <c r="AI193" s="284"/>
      <c r="AJ193" s="296" t="str">
        <f t="shared" si="39"/>
        <v/>
      </c>
      <c r="AK193" s="304" t="str">
        <f>IF(C193="","",IF(AND(フラグ管理用!B193=2,O193&gt;0),"error",IF(AND(フラグ管理用!B193=1,SUM(P193:R193)&gt;0),"error","")))</f>
        <v/>
      </c>
      <c r="AL193" s="312" t="str">
        <f t="shared" si="40"/>
        <v/>
      </c>
      <c r="AM193" s="320" t="str">
        <f t="shared" si="41"/>
        <v/>
      </c>
      <c r="AN193" s="331" t="str">
        <f>IF(C193="","",IF(フラグ管理用!AP193=1,"",IF(AND(フラグ管理用!C193=1,フラグ管理用!G193=1),"",IF(AND(フラグ管理用!C193=2,フラグ管理用!D193=1,フラグ管理用!G193=1),"",IF(AND(フラグ管理用!C193=2,フラグ管理用!D193=2),"","error")))))</f>
        <v/>
      </c>
      <c r="AO193" s="335" t="str">
        <f t="shared" si="42"/>
        <v/>
      </c>
      <c r="AP193" s="335" t="str">
        <f t="shared" si="43"/>
        <v/>
      </c>
      <c r="AQ193" s="335" t="str">
        <f>IF(C193="","",IF(AND(フラグ管理用!B193=1,フラグ管理用!I193&gt;0),"",IF(AND(フラグ管理用!B193=2,フラグ管理用!I193&gt;14),"","error")))</f>
        <v/>
      </c>
      <c r="AR193" s="335" t="str">
        <f>IF(C193="","",IF(PRODUCT(フラグ管理用!H193:J193)=0,"error",""))</f>
        <v/>
      </c>
      <c r="AS193" s="335" t="str">
        <f t="shared" si="44"/>
        <v/>
      </c>
      <c r="AT193" s="335" t="str">
        <f>IF(C193="","",IF(AND(フラグ管理用!G193=1,フラグ管理用!K193=1),"",IF(AND(フラグ管理用!G193=2,フラグ管理用!K193&gt;1),"","error")))</f>
        <v/>
      </c>
      <c r="AU193" s="335" t="str">
        <f>IF(C193="","",IF(AND(フラグ管理用!K193=10,ISBLANK(L193)=FALSE),"",IF(AND(フラグ管理用!K193&lt;10,ISBLANK(L193)=TRUE),"","error")))</f>
        <v/>
      </c>
      <c r="AV193" s="331" t="str">
        <f t="shared" si="45"/>
        <v/>
      </c>
      <c r="AW193" s="331" t="str">
        <f t="shared" si="46"/>
        <v/>
      </c>
      <c r="AX193" s="331" t="str">
        <f>IF(C193="","",IF(AND(フラグ管理用!D193=2,フラグ管理用!G193=1),IF(Q193&lt;&gt;0,"error",""),""))</f>
        <v/>
      </c>
      <c r="AY193" s="331" t="str">
        <f>IF(C193="","",IF(フラグ管理用!G193=2,IF(OR(O193&lt;&gt;0,P193&lt;&gt;0,R193&lt;&gt;0),"error",""),""))</f>
        <v/>
      </c>
      <c r="AZ193" s="331" t="str">
        <f t="shared" si="47"/>
        <v/>
      </c>
      <c r="BA193" s="331" t="str">
        <f t="shared" si="48"/>
        <v/>
      </c>
      <c r="BB193" s="331" t="str">
        <f t="shared" si="49"/>
        <v/>
      </c>
      <c r="BC193" s="331" t="str">
        <f>IF(C193="","",IF(フラグ管理用!Y193=2,IF(AND(フラグ管理用!C193=2,フラグ管理用!V193=1),"","error"),""))</f>
        <v/>
      </c>
      <c r="BD193" s="331" t="str">
        <f t="shared" si="50"/>
        <v/>
      </c>
      <c r="BE193" s="331" t="str">
        <f>IF(C193="","",IF(フラグ管理用!Z193=30,"error",IF(AND(フラグ管理用!AI193="事業始期_通常",フラグ管理用!Z193&lt;18),"error",IF(AND(フラグ管理用!AI193="事業始期_補助",フラグ管理用!Z193&lt;15),"error",""))))</f>
        <v/>
      </c>
      <c r="BF193" s="331" t="str">
        <f t="shared" si="51"/>
        <v/>
      </c>
      <c r="BG193" s="331" t="str">
        <f>IF(C193="","",IF(AND(フラグ管理用!AJ193="事業終期_通常",OR(フラグ管理用!AA193&lt;18,フラグ管理用!AA193&gt;29)),"error",IF(AND(フラグ管理用!AJ193="事業終期_R3基金・R4",フラグ管理用!AA193&lt;18),"error","")))</f>
        <v/>
      </c>
      <c r="BH193" s="331" t="str">
        <f>IF(C193="","",IF(VLOOKUP(Z193,―!$X$2:$Y$31,2,FALSE)&lt;=VLOOKUP(AA193,―!$X$2:$Y$31,2,FALSE),"","error"))</f>
        <v/>
      </c>
      <c r="BI193" s="331" t="str">
        <f t="shared" si="52"/>
        <v/>
      </c>
      <c r="BJ193" s="331" t="str">
        <f t="shared" si="53"/>
        <v/>
      </c>
      <c r="BK193" s="331" t="str">
        <f t="shared" si="54"/>
        <v/>
      </c>
      <c r="BL193" s="331" t="str">
        <f>IF(C193="","",IF(AND(フラグ管理用!AK193="予算区分_地単_通常",フラグ管理用!AF193&gt;4),"error",IF(AND(フラグ管理用!AK193="予算区分_地単_協力金等",フラグ管理用!AF193&gt;9),"error",IF(AND(フラグ管理用!AK193="予算区分_補助",フラグ管理用!AF193&lt;9),"error",""))))</f>
        <v/>
      </c>
      <c r="BM193" s="346" t="str">
        <f>フラグ管理用!AO193</f>
        <v/>
      </c>
    </row>
    <row r="194" spans="1:65">
      <c r="A194" s="21">
        <v>173</v>
      </c>
      <c r="B194" s="35"/>
      <c r="C194" s="44"/>
      <c r="D194" s="44"/>
      <c r="E194" s="55"/>
      <c r="F194" s="67" t="str">
        <f>IF(C194="補",VLOOKUP(E194,'事業名一覧 '!$A$3:$C$55,3,FALSE),"")</f>
        <v/>
      </c>
      <c r="G194" s="81"/>
      <c r="H194" s="81"/>
      <c r="I194" s="81"/>
      <c r="J194" s="81"/>
      <c r="K194" s="81"/>
      <c r="L194" s="55"/>
      <c r="M194" s="132" t="str">
        <f t="shared" si="37"/>
        <v/>
      </c>
      <c r="N194" s="132" t="str">
        <f t="shared" si="38"/>
        <v/>
      </c>
      <c r="O194" s="148"/>
      <c r="P194" s="148"/>
      <c r="Q194" s="148"/>
      <c r="R194" s="148"/>
      <c r="S194" s="148"/>
      <c r="T194" s="148"/>
      <c r="U194" s="55"/>
      <c r="V194" s="81"/>
      <c r="W194" s="81"/>
      <c r="X194" s="81"/>
      <c r="Y194" s="44"/>
      <c r="Z194" s="44"/>
      <c r="AA194" s="44"/>
      <c r="AB194" s="214"/>
      <c r="AC194" s="214"/>
      <c r="AD194" s="55"/>
      <c r="AE194" s="55"/>
      <c r="AF194" s="233"/>
      <c r="AG194" s="251"/>
      <c r="AH194" s="272"/>
      <c r="AI194" s="284"/>
      <c r="AJ194" s="296" t="str">
        <f t="shared" si="39"/>
        <v/>
      </c>
      <c r="AK194" s="304" t="str">
        <f>IF(C194="","",IF(AND(フラグ管理用!B194=2,O194&gt;0),"error",IF(AND(フラグ管理用!B194=1,SUM(P194:R194)&gt;0),"error","")))</f>
        <v/>
      </c>
      <c r="AL194" s="312" t="str">
        <f t="shared" si="40"/>
        <v/>
      </c>
      <c r="AM194" s="320" t="str">
        <f t="shared" si="41"/>
        <v/>
      </c>
      <c r="AN194" s="331" t="str">
        <f>IF(C194="","",IF(フラグ管理用!AP194=1,"",IF(AND(フラグ管理用!C194=1,フラグ管理用!G194=1),"",IF(AND(フラグ管理用!C194=2,フラグ管理用!D194=1,フラグ管理用!G194=1),"",IF(AND(フラグ管理用!C194=2,フラグ管理用!D194=2),"","error")))))</f>
        <v/>
      </c>
      <c r="AO194" s="335" t="str">
        <f t="shared" si="42"/>
        <v/>
      </c>
      <c r="AP194" s="335" t="str">
        <f t="shared" si="43"/>
        <v/>
      </c>
      <c r="AQ194" s="335" t="str">
        <f>IF(C194="","",IF(AND(フラグ管理用!B194=1,フラグ管理用!I194&gt;0),"",IF(AND(フラグ管理用!B194=2,フラグ管理用!I194&gt;14),"","error")))</f>
        <v/>
      </c>
      <c r="AR194" s="335" t="str">
        <f>IF(C194="","",IF(PRODUCT(フラグ管理用!H194:J194)=0,"error",""))</f>
        <v/>
      </c>
      <c r="AS194" s="335" t="str">
        <f t="shared" si="44"/>
        <v/>
      </c>
      <c r="AT194" s="335" t="str">
        <f>IF(C194="","",IF(AND(フラグ管理用!G194=1,フラグ管理用!K194=1),"",IF(AND(フラグ管理用!G194=2,フラグ管理用!K194&gt;1),"","error")))</f>
        <v/>
      </c>
      <c r="AU194" s="335" t="str">
        <f>IF(C194="","",IF(AND(フラグ管理用!K194=10,ISBLANK(L194)=FALSE),"",IF(AND(フラグ管理用!K194&lt;10,ISBLANK(L194)=TRUE),"","error")))</f>
        <v/>
      </c>
      <c r="AV194" s="331" t="str">
        <f t="shared" si="45"/>
        <v/>
      </c>
      <c r="AW194" s="331" t="str">
        <f t="shared" si="46"/>
        <v/>
      </c>
      <c r="AX194" s="331" t="str">
        <f>IF(C194="","",IF(AND(フラグ管理用!D194=2,フラグ管理用!G194=1),IF(Q194&lt;&gt;0,"error",""),""))</f>
        <v/>
      </c>
      <c r="AY194" s="331" t="str">
        <f>IF(C194="","",IF(フラグ管理用!G194=2,IF(OR(O194&lt;&gt;0,P194&lt;&gt;0,R194&lt;&gt;0),"error",""),""))</f>
        <v/>
      </c>
      <c r="AZ194" s="331" t="str">
        <f t="shared" si="47"/>
        <v/>
      </c>
      <c r="BA194" s="331" t="str">
        <f t="shared" si="48"/>
        <v/>
      </c>
      <c r="BB194" s="331" t="str">
        <f t="shared" si="49"/>
        <v/>
      </c>
      <c r="BC194" s="331" t="str">
        <f>IF(C194="","",IF(フラグ管理用!Y194=2,IF(AND(フラグ管理用!C194=2,フラグ管理用!V194=1),"","error"),""))</f>
        <v/>
      </c>
      <c r="BD194" s="331" t="str">
        <f t="shared" si="50"/>
        <v/>
      </c>
      <c r="BE194" s="331" t="str">
        <f>IF(C194="","",IF(フラグ管理用!Z194=30,"error",IF(AND(フラグ管理用!AI194="事業始期_通常",フラグ管理用!Z194&lt;18),"error",IF(AND(フラグ管理用!AI194="事業始期_補助",フラグ管理用!Z194&lt;15),"error",""))))</f>
        <v/>
      </c>
      <c r="BF194" s="331" t="str">
        <f t="shared" si="51"/>
        <v/>
      </c>
      <c r="BG194" s="331" t="str">
        <f>IF(C194="","",IF(AND(フラグ管理用!AJ194="事業終期_通常",OR(フラグ管理用!AA194&lt;18,フラグ管理用!AA194&gt;29)),"error",IF(AND(フラグ管理用!AJ194="事業終期_R3基金・R4",フラグ管理用!AA194&lt;18),"error","")))</f>
        <v/>
      </c>
      <c r="BH194" s="331" t="str">
        <f>IF(C194="","",IF(VLOOKUP(Z194,―!$X$2:$Y$31,2,FALSE)&lt;=VLOOKUP(AA194,―!$X$2:$Y$31,2,FALSE),"","error"))</f>
        <v/>
      </c>
      <c r="BI194" s="331" t="str">
        <f t="shared" si="52"/>
        <v/>
      </c>
      <c r="BJ194" s="331" t="str">
        <f t="shared" si="53"/>
        <v/>
      </c>
      <c r="BK194" s="331" t="str">
        <f t="shared" si="54"/>
        <v/>
      </c>
      <c r="BL194" s="331" t="str">
        <f>IF(C194="","",IF(AND(フラグ管理用!AK194="予算区分_地単_通常",フラグ管理用!AF194&gt;4),"error",IF(AND(フラグ管理用!AK194="予算区分_地単_協力金等",フラグ管理用!AF194&gt;9),"error",IF(AND(フラグ管理用!AK194="予算区分_補助",フラグ管理用!AF194&lt;9),"error",""))))</f>
        <v/>
      </c>
      <c r="BM194" s="346" t="str">
        <f>フラグ管理用!AO194</f>
        <v/>
      </c>
    </row>
    <row r="195" spans="1:65">
      <c r="A195" s="21">
        <v>174</v>
      </c>
      <c r="B195" s="35"/>
      <c r="C195" s="44"/>
      <c r="D195" s="44"/>
      <c r="E195" s="55"/>
      <c r="F195" s="67" t="str">
        <f>IF(C195="補",VLOOKUP(E195,'事業名一覧 '!$A$3:$C$55,3,FALSE),"")</f>
        <v/>
      </c>
      <c r="G195" s="81"/>
      <c r="H195" s="81"/>
      <c r="I195" s="81"/>
      <c r="J195" s="81"/>
      <c r="K195" s="81"/>
      <c r="L195" s="55"/>
      <c r="M195" s="132" t="str">
        <f t="shared" si="37"/>
        <v/>
      </c>
      <c r="N195" s="132" t="str">
        <f t="shared" si="38"/>
        <v/>
      </c>
      <c r="O195" s="148"/>
      <c r="P195" s="148"/>
      <c r="Q195" s="148"/>
      <c r="R195" s="148"/>
      <c r="S195" s="148"/>
      <c r="T195" s="148"/>
      <c r="U195" s="55"/>
      <c r="V195" s="81"/>
      <c r="W195" s="81"/>
      <c r="X195" s="81"/>
      <c r="Y195" s="44"/>
      <c r="Z195" s="44"/>
      <c r="AA195" s="44"/>
      <c r="AB195" s="214"/>
      <c r="AC195" s="214"/>
      <c r="AD195" s="55"/>
      <c r="AE195" s="55"/>
      <c r="AF195" s="233"/>
      <c r="AG195" s="251"/>
      <c r="AH195" s="272"/>
      <c r="AI195" s="284"/>
      <c r="AJ195" s="296" t="str">
        <f t="shared" si="39"/>
        <v/>
      </c>
      <c r="AK195" s="304" t="str">
        <f>IF(C195="","",IF(AND(フラグ管理用!B195=2,O195&gt;0),"error",IF(AND(フラグ管理用!B195=1,SUM(P195:R195)&gt;0),"error","")))</f>
        <v/>
      </c>
      <c r="AL195" s="312" t="str">
        <f t="shared" si="40"/>
        <v/>
      </c>
      <c r="AM195" s="320" t="str">
        <f t="shared" si="41"/>
        <v/>
      </c>
      <c r="AN195" s="331" t="str">
        <f>IF(C195="","",IF(フラグ管理用!AP195=1,"",IF(AND(フラグ管理用!C195=1,フラグ管理用!G195=1),"",IF(AND(フラグ管理用!C195=2,フラグ管理用!D195=1,フラグ管理用!G195=1),"",IF(AND(フラグ管理用!C195=2,フラグ管理用!D195=2),"","error")))))</f>
        <v/>
      </c>
      <c r="AO195" s="335" t="str">
        <f t="shared" si="42"/>
        <v/>
      </c>
      <c r="AP195" s="335" t="str">
        <f t="shared" si="43"/>
        <v/>
      </c>
      <c r="AQ195" s="335" t="str">
        <f>IF(C195="","",IF(AND(フラグ管理用!B195=1,フラグ管理用!I195&gt;0),"",IF(AND(フラグ管理用!B195=2,フラグ管理用!I195&gt;14),"","error")))</f>
        <v/>
      </c>
      <c r="AR195" s="335" t="str">
        <f>IF(C195="","",IF(PRODUCT(フラグ管理用!H195:J195)=0,"error",""))</f>
        <v/>
      </c>
      <c r="AS195" s="335" t="str">
        <f t="shared" si="44"/>
        <v/>
      </c>
      <c r="AT195" s="335" t="str">
        <f>IF(C195="","",IF(AND(フラグ管理用!G195=1,フラグ管理用!K195=1),"",IF(AND(フラグ管理用!G195=2,フラグ管理用!K195&gt;1),"","error")))</f>
        <v/>
      </c>
      <c r="AU195" s="335" t="str">
        <f>IF(C195="","",IF(AND(フラグ管理用!K195=10,ISBLANK(L195)=FALSE),"",IF(AND(フラグ管理用!K195&lt;10,ISBLANK(L195)=TRUE),"","error")))</f>
        <v/>
      </c>
      <c r="AV195" s="331" t="str">
        <f t="shared" si="45"/>
        <v/>
      </c>
      <c r="AW195" s="331" t="str">
        <f t="shared" si="46"/>
        <v/>
      </c>
      <c r="AX195" s="331" t="str">
        <f>IF(C195="","",IF(AND(フラグ管理用!D195=2,フラグ管理用!G195=1),IF(Q195&lt;&gt;0,"error",""),""))</f>
        <v/>
      </c>
      <c r="AY195" s="331" t="str">
        <f>IF(C195="","",IF(フラグ管理用!G195=2,IF(OR(O195&lt;&gt;0,P195&lt;&gt;0,R195&lt;&gt;0),"error",""),""))</f>
        <v/>
      </c>
      <c r="AZ195" s="331" t="str">
        <f t="shared" si="47"/>
        <v/>
      </c>
      <c r="BA195" s="331" t="str">
        <f t="shared" si="48"/>
        <v/>
      </c>
      <c r="BB195" s="331" t="str">
        <f t="shared" si="49"/>
        <v/>
      </c>
      <c r="BC195" s="331" t="str">
        <f>IF(C195="","",IF(フラグ管理用!Y195=2,IF(AND(フラグ管理用!C195=2,フラグ管理用!V195=1),"","error"),""))</f>
        <v/>
      </c>
      <c r="BD195" s="331" t="str">
        <f t="shared" si="50"/>
        <v/>
      </c>
      <c r="BE195" s="331" t="str">
        <f>IF(C195="","",IF(フラグ管理用!Z195=30,"error",IF(AND(フラグ管理用!AI195="事業始期_通常",フラグ管理用!Z195&lt;18),"error",IF(AND(フラグ管理用!AI195="事業始期_補助",フラグ管理用!Z195&lt;15),"error",""))))</f>
        <v/>
      </c>
      <c r="BF195" s="331" t="str">
        <f t="shared" si="51"/>
        <v/>
      </c>
      <c r="BG195" s="331" t="str">
        <f>IF(C195="","",IF(AND(フラグ管理用!AJ195="事業終期_通常",OR(フラグ管理用!AA195&lt;18,フラグ管理用!AA195&gt;29)),"error",IF(AND(フラグ管理用!AJ195="事業終期_R3基金・R4",フラグ管理用!AA195&lt;18),"error","")))</f>
        <v/>
      </c>
      <c r="BH195" s="331" t="str">
        <f>IF(C195="","",IF(VLOOKUP(Z195,―!$X$2:$Y$31,2,FALSE)&lt;=VLOOKUP(AA195,―!$X$2:$Y$31,2,FALSE),"","error"))</f>
        <v/>
      </c>
      <c r="BI195" s="331" t="str">
        <f t="shared" si="52"/>
        <v/>
      </c>
      <c r="BJ195" s="331" t="str">
        <f t="shared" si="53"/>
        <v/>
      </c>
      <c r="BK195" s="331" t="str">
        <f t="shared" si="54"/>
        <v/>
      </c>
      <c r="BL195" s="331" t="str">
        <f>IF(C195="","",IF(AND(フラグ管理用!AK195="予算区分_地単_通常",フラグ管理用!AF195&gt;4),"error",IF(AND(フラグ管理用!AK195="予算区分_地単_協力金等",フラグ管理用!AF195&gt;9),"error",IF(AND(フラグ管理用!AK195="予算区分_補助",フラグ管理用!AF195&lt;9),"error",""))))</f>
        <v/>
      </c>
      <c r="BM195" s="346" t="str">
        <f>フラグ管理用!AO195</f>
        <v/>
      </c>
    </row>
    <row r="196" spans="1:65">
      <c r="A196" s="21">
        <v>175</v>
      </c>
      <c r="B196" s="35"/>
      <c r="C196" s="44"/>
      <c r="D196" s="44"/>
      <c r="E196" s="55"/>
      <c r="F196" s="67" t="str">
        <f>IF(C196="補",VLOOKUP(E196,'事業名一覧 '!$A$3:$C$55,3,FALSE),"")</f>
        <v/>
      </c>
      <c r="G196" s="81"/>
      <c r="H196" s="81"/>
      <c r="I196" s="81"/>
      <c r="J196" s="81"/>
      <c r="K196" s="81"/>
      <c r="L196" s="55"/>
      <c r="M196" s="132" t="str">
        <f t="shared" si="37"/>
        <v/>
      </c>
      <c r="N196" s="132" t="str">
        <f t="shared" si="38"/>
        <v/>
      </c>
      <c r="O196" s="148"/>
      <c r="P196" s="148"/>
      <c r="Q196" s="148"/>
      <c r="R196" s="148"/>
      <c r="S196" s="148"/>
      <c r="T196" s="148"/>
      <c r="U196" s="55"/>
      <c r="V196" s="81"/>
      <c r="W196" s="81"/>
      <c r="X196" s="81"/>
      <c r="Y196" s="44"/>
      <c r="Z196" s="44"/>
      <c r="AA196" s="44"/>
      <c r="AB196" s="214"/>
      <c r="AC196" s="214"/>
      <c r="AD196" s="55"/>
      <c r="AE196" s="55"/>
      <c r="AF196" s="233"/>
      <c r="AG196" s="251"/>
      <c r="AH196" s="272"/>
      <c r="AI196" s="284"/>
      <c r="AJ196" s="296" t="str">
        <f t="shared" si="39"/>
        <v/>
      </c>
      <c r="AK196" s="304" t="str">
        <f>IF(C196="","",IF(AND(フラグ管理用!B196=2,O196&gt;0),"error",IF(AND(フラグ管理用!B196=1,SUM(P196:R196)&gt;0),"error","")))</f>
        <v/>
      </c>
      <c r="AL196" s="312" t="str">
        <f t="shared" si="40"/>
        <v/>
      </c>
      <c r="AM196" s="320" t="str">
        <f t="shared" si="41"/>
        <v/>
      </c>
      <c r="AN196" s="331" t="str">
        <f>IF(C196="","",IF(フラグ管理用!AP196=1,"",IF(AND(フラグ管理用!C196=1,フラグ管理用!G196=1),"",IF(AND(フラグ管理用!C196=2,フラグ管理用!D196=1,フラグ管理用!G196=1),"",IF(AND(フラグ管理用!C196=2,フラグ管理用!D196=2),"","error")))))</f>
        <v/>
      </c>
      <c r="AO196" s="335" t="str">
        <f t="shared" si="42"/>
        <v/>
      </c>
      <c r="AP196" s="335" t="str">
        <f t="shared" si="43"/>
        <v/>
      </c>
      <c r="AQ196" s="335" t="str">
        <f>IF(C196="","",IF(AND(フラグ管理用!B196=1,フラグ管理用!I196&gt;0),"",IF(AND(フラグ管理用!B196=2,フラグ管理用!I196&gt;14),"","error")))</f>
        <v/>
      </c>
      <c r="AR196" s="335" t="str">
        <f>IF(C196="","",IF(PRODUCT(フラグ管理用!H196:J196)=0,"error",""))</f>
        <v/>
      </c>
      <c r="AS196" s="335" t="str">
        <f t="shared" si="44"/>
        <v/>
      </c>
      <c r="AT196" s="335" t="str">
        <f>IF(C196="","",IF(AND(フラグ管理用!G196=1,フラグ管理用!K196=1),"",IF(AND(フラグ管理用!G196=2,フラグ管理用!K196&gt;1),"","error")))</f>
        <v/>
      </c>
      <c r="AU196" s="335" t="str">
        <f>IF(C196="","",IF(AND(フラグ管理用!K196=10,ISBLANK(L196)=FALSE),"",IF(AND(フラグ管理用!K196&lt;10,ISBLANK(L196)=TRUE),"","error")))</f>
        <v/>
      </c>
      <c r="AV196" s="331" t="str">
        <f t="shared" si="45"/>
        <v/>
      </c>
      <c r="AW196" s="331" t="str">
        <f t="shared" si="46"/>
        <v/>
      </c>
      <c r="AX196" s="331" t="str">
        <f>IF(C196="","",IF(AND(フラグ管理用!D196=2,フラグ管理用!G196=1),IF(Q196&lt;&gt;0,"error",""),""))</f>
        <v/>
      </c>
      <c r="AY196" s="331" t="str">
        <f>IF(C196="","",IF(フラグ管理用!G196=2,IF(OR(O196&lt;&gt;0,P196&lt;&gt;0,R196&lt;&gt;0),"error",""),""))</f>
        <v/>
      </c>
      <c r="AZ196" s="331" t="str">
        <f t="shared" si="47"/>
        <v/>
      </c>
      <c r="BA196" s="331" t="str">
        <f t="shared" si="48"/>
        <v/>
      </c>
      <c r="BB196" s="331" t="str">
        <f t="shared" si="49"/>
        <v/>
      </c>
      <c r="BC196" s="331" t="str">
        <f>IF(C196="","",IF(フラグ管理用!Y196=2,IF(AND(フラグ管理用!C196=2,フラグ管理用!V196=1),"","error"),""))</f>
        <v/>
      </c>
      <c r="BD196" s="331" t="str">
        <f t="shared" si="50"/>
        <v/>
      </c>
      <c r="BE196" s="331" t="str">
        <f>IF(C196="","",IF(フラグ管理用!Z196=30,"error",IF(AND(フラグ管理用!AI196="事業始期_通常",フラグ管理用!Z196&lt;18),"error",IF(AND(フラグ管理用!AI196="事業始期_補助",フラグ管理用!Z196&lt;15),"error",""))))</f>
        <v/>
      </c>
      <c r="BF196" s="331" t="str">
        <f t="shared" si="51"/>
        <v/>
      </c>
      <c r="BG196" s="331" t="str">
        <f>IF(C196="","",IF(AND(フラグ管理用!AJ196="事業終期_通常",OR(フラグ管理用!AA196&lt;18,フラグ管理用!AA196&gt;29)),"error",IF(AND(フラグ管理用!AJ196="事業終期_R3基金・R4",フラグ管理用!AA196&lt;18),"error","")))</f>
        <v/>
      </c>
      <c r="BH196" s="331" t="str">
        <f>IF(C196="","",IF(VLOOKUP(Z196,―!$X$2:$Y$31,2,FALSE)&lt;=VLOOKUP(AA196,―!$X$2:$Y$31,2,FALSE),"","error"))</f>
        <v/>
      </c>
      <c r="BI196" s="331" t="str">
        <f t="shared" si="52"/>
        <v/>
      </c>
      <c r="BJ196" s="331" t="str">
        <f t="shared" si="53"/>
        <v/>
      </c>
      <c r="BK196" s="331" t="str">
        <f t="shared" si="54"/>
        <v/>
      </c>
      <c r="BL196" s="331" t="str">
        <f>IF(C196="","",IF(AND(フラグ管理用!AK196="予算区分_地単_通常",フラグ管理用!AF196&gt;4),"error",IF(AND(フラグ管理用!AK196="予算区分_地単_協力金等",フラグ管理用!AF196&gt;9),"error",IF(AND(フラグ管理用!AK196="予算区分_補助",フラグ管理用!AF196&lt;9),"error",""))))</f>
        <v/>
      </c>
      <c r="BM196" s="346" t="str">
        <f>フラグ管理用!AO196</f>
        <v/>
      </c>
    </row>
    <row r="197" spans="1:65">
      <c r="A197" s="21">
        <v>176</v>
      </c>
      <c r="B197" s="35"/>
      <c r="C197" s="44"/>
      <c r="D197" s="44"/>
      <c r="E197" s="55"/>
      <c r="F197" s="67" t="str">
        <f>IF(C197="補",VLOOKUP(E197,'事業名一覧 '!$A$3:$C$55,3,FALSE),"")</f>
        <v/>
      </c>
      <c r="G197" s="81"/>
      <c r="H197" s="81"/>
      <c r="I197" s="81"/>
      <c r="J197" s="81"/>
      <c r="K197" s="81"/>
      <c r="L197" s="55"/>
      <c r="M197" s="132" t="str">
        <f t="shared" si="37"/>
        <v/>
      </c>
      <c r="N197" s="132" t="str">
        <f t="shared" si="38"/>
        <v/>
      </c>
      <c r="O197" s="148"/>
      <c r="P197" s="148"/>
      <c r="Q197" s="148"/>
      <c r="R197" s="148"/>
      <c r="S197" s="148"/>
      <c r="T197" s="148"/>
      <c r="U197" s="55"/>
      <c r="V197" s="81"/>
      <c r="W197" s="81"/>
      <c r="X197" s="81"/>
      <c r="Y197" s="44"/>
      <c r="Z197" s="44"/>
      <c r="AA197" s="44"/>
      <c r="AB197" s="214"/>
      <c r="AC197" s="214"/>
      <c r="AD197" s="55"/>
      <c r="AE197" s="55"/>
      <c r="AF197" s="233"/>
      <c r="AG197" s="251"/>
      <c r="AH197" s="272"/>
      <c r="AI197" s="284"/>
      <c r="AJ197" s="296" t="str">
        <f t="shared" si="39"/>
        <v/>
      </c>
      <c r="AK197" s="304" t="str">
        <f>IF(C197="","",IF(AND(フラグ管理用!B197=2,O197&gt;0),"error",IF(AND(フラグ管理用!B197=1,SUM(P197:R197)&gt;0),"error","")))</f>
        <v/>
      </c>
      <c r="AL197" s="312" t="str">
        <f t="shared" si="40"/>
        <v/>
      </c>
      <c r="AM197" s="320" t="str">
        <f t="shared" si="41"/>
        <v/>
      </c>
      <c r="AN197" s="331" t="str">
        <f>IF(C197="","",IF(フラグ管理用!AP197=1,"",IF(AND(フラグ管理用!C197=1,フラグ管理用!G197=1),"",IF(AND(フラグ管理用!C197=2,フラグ管理用!D197=1,フラグ管理用!G197=1),"",IF(AND(フラグ管理用!C197=2,フラグ管理用!D197=2),"","error")))))</f>
        <v/>
      </c>
      <c r="AO197" s="335" t="str">
        <f t="shared" si="42"/>
        <v/>
      </c>
      <c r="AP197" s="335" t="str">
        <f t="shared" si="43"/>
        <v/>
      </c>
      <c r="AQ197" s="335" t="str">
        <f>IF(C197="","",IF(AND(フラグ管理用!B197=1,フラグ管理用!I197&gt;0),"",IF(AND(フラグ管理用!B197=2,フラグ管理用!I197&gt;14),"","error")))</f>
        <v/>
      </c>
      <c r="AR197" s="335" t="str">
        <f>IF(C197="","",IF(PRODUCT(フラグ管理用!H197:J197)=0,"error",""))</f>
        <v/>
      </c>
      <c r="AS197" s="335" t="str">
        <f t="shared" si="44"/>
        <v/>
      </c>
      <c r="AT197" s="335" t="str">
        <f>IF(C197="","",IF(AND(フラグ管理用!G197=1,フラグ管理用!K197=1),"",IF(AND(フラグ管理用!G197=2,フラグ管理用!K197&gt;1),"","error")))</f>
        <v/>
      </c>
      <c r="AU197" s="335" t="str">
        <f>IF(C197="","",IF(AND(フラグ管理用!K197=10,ISBLANK(L197)=FALSE),"",IF(AND(フラグ管理用!K197&lt;10,ISBLANK(L197)=TRUE),"","error")))</f>
        <v/>
      </c>
      <c r="AV197" s="331" t="str">
        <f t="shared" si="45"/>
        <v/>
      </c>
      <c r="AW197" s="331" t="str">
        <f t="shared" si="46"/>
        <v/>
      </c>
      <c r="AX197" s="331" t="str">
        <f>IF(C197="","",IF(AND(フラグ管理用!D197=2,フラグ管理用!G197=1),IF(Q197&lt;&gt;0,"error",""),""))</f>
        <v/>
      </c>
      <c r="AY197" s="331" t="str">
        <f>IF(C197="","",IF(フラグ管理用!G197=2,IF(OR(O197&lt;&gt;0,P197&lt;&gt;0,R197&lt;&gt;0),"error",""),""))</f>
        <v/>
      </c>
      <c r="AZ197" s="331" t="str">
        <f t="shared" si="47"/>
        <v/>
      </c>
      <c r="BA197" s="331" t="str">
        <f t="shared" si="48"/>
        <v/>
      </c>
      <c r="BB197" s="331" t="str">
        <f t="shared" si="49"/>
        <v/>
      </c>
      <c r="BC197" s="331" t="str">
        <f>IF(C197="","",IF(フラグ管理用!Y197=2,IF(AND(フラグ管理用!C197=2,フラグ管理用!V197=1),"","error"),""))</f>
        <v/>
      </c>
      <c r="BD197" s="331" t="str">
        <f t="shared" si="50"/>
        <v/>
      </c>
      <c r="BE197" s="331" t="str">
        <f>IF(C197="","",IF(フラグ管理用!Z197=30,"error",IF(AND(フラグ管理用!AI197="事業始期_通常",フラグ管理用!Z197&lt;18),"error",IF(AND(フラグ管理用!AI197="事業始期_補助",フラグ管理用!Z197&lt;15),"error",""))))</f>
        <v/>
      </c>
      <c r="BF197" s="331" t="str">
        <f t="shared" si="51"/>
        <v/>
      </c>
      <c r="BG197" s="331" t="str">
        <f>IF(C197="","",IF(AND(フラグ管理用!AJ197="事業終期_通常",OR(フラグ管理用!AA197&lt;18,フラグ管理用!AA197&gt;29)),"error",IF(AND(フラグ管理用!AJ197="事業終期_R3基金・R4",フラグ管理用!AA197&lt;18),"error","")))</f>
        <v/>
      </c>
      <c r="BH197" s="331" t="str">
        <f>IF(C197="","",IF(VLOOKUP(Z197,―!$X$2:$Y$31,2,FALSE)&lt;=VLOOKUP(AA197,―!$X$2:$Y$31,2,FALSE),"","error"))</f>
        <v/>
      </c>
      <c r="BI197" s="331" t="str">
        <f t="shared" si="52"/>
        <v/>
      </c>
      <c r="BJ197" s="331" t="str">
        <f t="shared" si="53"/>
        <v/>
      </c>
      <c r="BK197" s="331" t="str">
        <f t="shared" si="54"/>
        <v/>
      </c>
      <c r="BL197" s="331" t="str">
        <f>IF(C197="","",IF(AND(フラグ管理用!AK197="予算区分_地単_通常",フラグ管理用!AF197&gt;4),"error",IF(AND(フラグ管理用!AK197="予算区分_地単_協力金等",フラグ管理用!AF197&gt;9),"error",IF(AND(フラグ管理用!AK197="予算区分_補助",フラグ管理用!AF197&lt;9),"error",""))))</f>
        <v/>
      </c>
      <c r="BM197" s="346" t="str">
        <f>フラグ管理用!AO197</f>
        <v/>
      </c>
    </row>
    <row r="198" spans="1:65">
      <c r="A198" s="21">
        <v>177</v>
      </c>
      <c r="B198" s="35"/>
      <c r="C198" s="44"/>
      <c r="D198" s="44"/>
      <c r="E198" s="55"/>
      <c r="F198" s="67" t="str">
        <f>IF(C198="補",VLOOKUP(E198,'事業名一覧 '!$A$3:$C$55,3,FALSE),"")</f>
        <v/>
      </c>
      <c r="G198" s="81"/>
      <c r="H198" s="81"/>
      <c r="I198" s="81"/>
      <c r="J198" s="81"/>
      <c r="K198" s="81"/>
      <c r="L198" s="55"/>
      <c r="M198" s="132" t="str">
        <f t="shared" si="37"/>
        <v/>
      </c>
      <c r="N198" s="132" t="str">
        <f t="shared" si="38"/>
        <v/>
      </c>
      <c r="O198" s="148"/>
      <c r="P198" s="148"/>
      <c r="Q198" s="148"/>
      <c r="R198" s="148"/>
      <c r="S198" s="148"/>
      <c r="T198" s="148"/>
      <c r="U198" s="55"/>
      <c r="V198" s="81"/>
      <c r="W198" s="81"/>
      <c r="X198" s="81"/>
      <c r="Y198" s="44"/>
      <c r="Z198" s="44"/>
      <c r="AA198" s="44"/>
      <c r="AB198" s="214"/>
      <c r="AC198" s="214"/>
      <c r="AD198" s="55"/>
      <c r="AE198" s="55"/>
      <c r="AF198" s="233"/>
      <c r="AG198" s="251"/>
      <c r="AH198" s="272"/>
      <c r="AI198" s="284"/>
      <c r="AJ198" s="296" t="str">
        <f t="shared" si="39"/>
        <v/>
      </c>
      <c r="AK198" s="304" t="str">
        <f>IF(C198="","",IF(AND(フラグ管理用!B198=2,O198&gt;0),"error",IF(AND(フラグ管理用!B198=1,SUM(P198:R198)&gt;0),"error","")))</f>
        <v/>
      </c>
      <c r="AL198" s="312" t="str">
        <f t="shared" si="40"/>
        <v/>
      </c>
      <c r="AM198" s="320" t="str">
        <f t="shared" si="41"/>
        <v/>
      </c>
      <c r="AN198" s="331" t="str">
        <f>IF(C198="","",IF(フラグ管理用!AP198=1,"",IF(AND(フラグ管理用!C198=1,フラグ管理用!G198=1),"",IF(AND(フラグ管理用!C198=2,フラグ管理用!D198=1,フラグ管理用!G198=1),"",IF(AND(フラグ管理用!C198=2,フラグ管理用!D198=2),"","error")))))</f>
        <v/>
      </c>
      <c r="AO198" s="335" t="str">
        <f t="shared" si="42"/>
        <v/>
      </c>
      <c r="AP198" s="335" t="str">
        <f t="shared" si="43"/>
        <v/>
      </c>
      <c r="AQ198" s="335" t="str">
        <f>IF(C198="","",IF(AND(フラグ管理用!B198=1,フラグ管理用!I198&gt;0),"",IF(AND(フラグ管理用!B198=2,フラグ管理用!I198&gt;14),"","error")))</f>
        <v/>
      </c>
      <c r="AR198" s="335" t="str">
        <f>IF(C198="","",IF(PRODUCT(フラグ管理用!H198:J198)=0,"error",""))</f>
        <v/>
      </c>
      <c r="AS198" s="335" t="str">
        <f t="shared" si="44"/>
        <v/>
      </c>
      <c r="AT198" s="335" t="str">
        <f>IF(C198="","",IF(AND(フラグ管理用!G198=1,フラグ管理用!K198=1),"",IF(AND(フラグ管理用!G198=2,フラグ管理用!K198&gt;1),"","error")))</f>
        <v/>
      </c>
      <c r="AU198" s="335" t="str">
        <f>IF(C198="","",IF(AND(フラグ管理用!K198=10,ISBLANK(L198)=FALSE),"",IF(AND(フラグ管理用!K198&lt;10,ISBLANK(L198)=TRUE),"","error")))</f>
        <v/>
      </c>
      <c r="AV198" s="331" t="str">
        <f t="shared" si="45"/>
        <v/>
      </c>
      <c r="AW198" s="331" t="str">
        <f t="shared" si="46"/>
        <v/>
      </c>
      <c r="AX198" s="331" t="str">
        <f>IF(C198="","",IF(AND(フラグ管理用!D198=2,フラグ管理用!G198=1),IF(Q198&lt;&gt;0,"error",""),""))</f>
        <v/>
      </c>
      <c r="AY198" s="331" t="str">
        <f>IF(C198="","",IF(フラグ管理用!G198=2,IF(OR(O198&lt;&gt;0,P198&lt;&gt;0,R198&lt;&gt;0),"error",""),""))</f>
        <v/>
      </c>
      <c r="AZ198" s="331" t="str">
        <f t="shared" si="47"/>
        <v/>
      </c>
      <c r="BA198" s="331" t="str">
        <f t="shared" si="48"/>
        <v/>
      </c>
      <c r="BB198" s="331" t="str">
        <f t="shared" si="49"/>
        <v/>
      </c>
      <c r="BC198" s="331" t="str">
        <f>IF(C198="","",IF(フラグ管理用!Y198=2,IF(AND(フラグ管理用!C198=2,フラグ管理用!V198=1),"","error"),""))</f>
        <v/>
      </c>
      <c r="BD198" s="331" t="str">
        <f t="shared" si="50"/>
        <v/>
      </c>
      <c r="BE198" s="331" t="str">
        <f>IF(C198="","",IF(フラグ管理用!Z198=30,"error",IF(AND(フラグ管理用!AI198="事業始期_通常",フラグ管理用!Z198&lt;18),"error",IF(AND(フラグ管理用!AI198="事業始期_補助",フラグ管理用!Z198&lt;15),"error",""))))</f>
        <v/>
      </c>
      <c r="BF198" s="331" t="str">
        <f t="shared" si="51"/>
        <v/>
      </c>
      <c r="BG198" s="331" t="str">
        <f>IF(C198="","",IF(AND(フラグ管理用!AJ198="事業終期_通常",OR(フラグ管理用!AA198&lt;18,フラグ管理用!AA198&gt;29)),"error",IF(AND(フラグ管理用!AJ198="事業終期_R3基金・R4",フラグ管理用!AA198&lt;18),"error","")))</f>
        <v/>
      </c>
      <c r="BH198" s="331" t="str">
        <f>IF(C198="","",IF(VLOOKUP(Z198,―!$X$2:$Y$31,2,FALSE)&lt;=VLOOKUP(AA198,―!$X$2:$Y$31,2,FALSE),"","error"))</f>
        <v/>
      </c>
      <c r="BI198" s="331" t="str">
        <f t="shared" si="52"/>
        <v/>
      </c>
      <c r="BJ198" s="331" t="str">
        <f t="shared" si="53"/>
        <v/>
      </c>
      <c r="BK198" s="331" t="str">
        <f t="shared" si="54"/>
        <v/>
      </c>
      <c r="BL198" s="331" t="str">
        <f>IF(C198="","",IF(AND(フラグ管理用!AK198="予算区分_地単_通常",フラグ管理用!AF198&gt;4),"error",IF(AND(フラグ管理用!AK198="予算区分_地単_協力金等",フラグ管理用!AF198&gt;9),"error",IF(AND(フラグ管理用!AK198="予算区分_補助",フラグ管理用!AF198&lt;9),"error",""))))</f>
        <v/>
      </c>
      <c r="BM198" s="346" t="str">
        <f>フラグ管理用!AO198</f>
        <v/>
      </c>
    </row>
    <row r="199" spans="1:65">
      <c r="A199" s="21">
        <v>178</v>
      </c>
      <c r="B199" s="35"/>
      <c r="C199" s="44"/>
      <c r="D199" s="44"/>
      <c r="E199" s="55"/>
      <c r="F199" s="67" t="str">
        <f>IF(C199="補",VLOOKUP(E199,'事業名一覧 '!$A$3:$C$55,3,FALSE),"")</f>
        <v/>
      </c>
      <c r="G199" s="81"/>
      <c r="H199" s="81"/>
      <c r="I199" s="81"/>
      <c r="J199" s="81"/>
      <c r="K199" s="81"/>
      <c r="L199" s="55"/>
      <c r="M199" s="132" t="str">
        <f t="shared" si="37"/>
        <v/>
      </c>
      <c r="N199" s="132" t="str">
        <f t="shared" si="38"/>
        <v/>
      </c>
      <c r="O199" s="148"/>
      <c r="P199" s="148"/>
      <c r="Q199" s="148"/>
      <c r="R199" s="148"/>
      <c r="S199" s="148"/>
      <c r="T199" s="148"/>
      <c r="U199" s="55"/>
      <c r="V199" s="81"/>
      <c r="W199" s="81"/>
      <c r="X199" s="81"/>
      <c r="Y199" s="44"/>
      <c r="Z199" s="44"/>
      <c r="AA199" s="44"/>
      <c r="AB199" s="214"/>
      <c r="AC199" s="214"/>
      <c r="AD199" s="55"/>
      <c r="AE199" s="55"/>
      <c r="AF199" s="233"/>
      <c r="AG199" s="251"/>
      <c r="AH199" s="272"/>
      <c r="AI199" s="284"/>
      <c r="AJ199" s="296" t="str">
        <f t="shared" si="39"/>
        <v/>
      </c>
      <c r="AK199" s="304" t="str">
        <f>IF(C199="","",IF(AND(フラグ管理用!B199=2,O199&gt;0),"error",IF(AND(フラグ管理用!B199=1,SUM(P199:R199)&gt;0),"error","")))</f>
        <v/>
      </c>
      <c r="AL199" s="312" t="str">
        <f t="shared" si="40"/>
        <v/>
      </c>
      <c r="AM199" s="320" t="str">
        <f t="shared" si="41"/>
        <v/>
      </c>
      <c r="AN199" s="331" t="str">
        <f>IF(C199="","",IF(フラグ管理用!AP199=1,"",IF(AND(フラグ管理用!C199=1,フラグ管理用!G199=1),"",IF(AND(フラグ管理用!C199=2,フラグ管理用!D199=1,フラグ管理用!G199=1),"",IF(AND(フラグ管理用!C199=2,フラグ管理用!D199=2),"","error")))))</f>
        <v/>
      </c>
      <c r="AO199" s="335" t="str">
        <f t="shared" si="42"/>
        <v/>
      </c>
      <c r="AP199" s="335" t="str">
        <f t="shared" si="43"/>
        <v/>
      </c>
      <c r="AQ199" s="335" t="str">
        <f>IF(C199="","",IF(AND(フラグ管理用!B199=1,フラグ管理用!I199&gt;0),"",IF(AND(フラグ管理用!B199=2,フラグ管理用!I199&gt;14),"","error")))</f>
        <v/>
      </c>
      <c r="AR199" s="335" t="str">
        <f>IF(C199="","",IF(PRODUCT(フラグ管理用!H199:J199)=0,"error",""))</f>
        <v/>
      </c>
      <c r="AS199" s="335" t="str">
        <f t="shared" si="44"/>
        <v/>
      </c>
      <c r="AT199" s="335" t="str">
        <f>IF(C199="","",IF(AND(フラグ管理用!G199=1,フラグ管理用!K199=1),"",IF(AND(フラグ管理用!G199=2,フラグ管理用!K199&gt;1),"","error")))</f>
        <v/>
      </c>
      <c r="AU199" s="335" t="str">
        <f>IF(C199="","",IF(AND(フラグ管理用!K199=10,ISBLANK(L199)=FALSE),"",IF(AND(フラグ管理用!K199&lt;10,ISBLANK(L199)=TRUE),"","error")))</f>
        <v/>
      </c>
      <c r="AV199" s="331" t="str">
        <f t="shared" si="45"/>
        <v/>
      </c>
      <c r="AW199" s="331" t="str">
        <f t="shared" si="46"/>
        <v/>
      </c>
      <c r="AX199" s="331" t="str">
        <f>IF(C199="","",IF(AND(フラグ管理用!D199=2,フラグ管理用!G199=1),IF(Q199&lt;&gt;0,"error",""),""))</f>
        <v/>
      </c>
      <c r="AY199" s="331" t="str">
        <f>IF(C199="","",IF(フラグ管理用!G199=2,IF(OR(O199&lt;&gt;0,P199&lt;&gt;0,R199&lt;&gt;0),"error",""),""))</f>
        <v/>
      </c>
      <c r="AZ199" s="331" t="str">
        <f t="shared" si="47"/>
        <v/>
      </c>
      <c r="BA199" s="331" t="str">
        <f t="shared" si="48"/>
        <v/>
      </c>
      <c r="BB199" s="331" t="str">
        <f t="shared" si="49"/>
        <v/>
      </c>
      <c r="BC199" s="331" t="str">
        <f>IF(C199="","",IF(フラグ管理用!Y199=2,IF(AND(フラグ管理用!C199=2,フラグ管理用!V199=1),"","error"),""))</f>
        <v/>
      </c>
      <c r="BD199" s="331" t="str">
        <f t="shared" si="50"/>
        <v/>
      </c>
      <c r="BE199" s="331" t="str">
        <f>IF(C199="","",IF(フラグ管理用!Z199=30,"error",IF(AND(フラグ管理用!AI199="事業始期_通常",フラグ管理用!Z199&lt;18),"error",IF(AND(フラグ管理用!AI199="事業始期_補助",フラグ管理用!Z199&lt;15),"error",""))))</f>
        <v/>
      </c>
      <c r="BF199" s="331" t="str">
        <f t="shared" si="51"/>
        <v/>
      </c>
      <c r="BG199" s="331" t="str">
        <f>IF(C199="","",IF(AND(フラグ管理用!AJ199="事業終期_通常",OR(フラグ管理用!AA199&lt;18,フラグ管理用!AA199&gt;29)),"error",IF(AND(フラグ管理用!AJ199="事業終期_R3基金・R4",フラグ管理用!AA199&lt;18),"error","")))</f>
        <v/>
      </c>
      <c r="BH199" s="331" t="str">
        <f>IF(C199="","",IF(VLOOKUP(Z199,―!$X$2:$Y$31,2,FALSE)&lt;=VLOOKUP(AA199,―!$X$2:$Y$31,2,FALSE),"","error"))</f>
        <v/>
      </c>
      <c r="BI199" s="331" t="str">
        <f t="shared" si="52"/>
        <v/>
      </c>
      <c r="BJ199" s="331" t="str">
        <f t="shared" si="53"/>
        <v/>
      </c>
      <c r="BK199" s="331" t="str">
        <f t="shared" si="54"/>
        <v/>
      </c>
      <c r="BL199" s="331" t="str">
        <f>IF(C199="","",IF(AND(フラグ管理用!AK199="予算区分_地単_通常",フラグ管理用!AF199&gt;4),"error",IF(AND(フラグ管理用!AK199="予算区分_地単_協力金等",フラグ管理用!AF199&gt;9),"error",IF(AND(フラグ管理用!AK199="予算区分_補助",フラグ管理用!AF199&lt;9),"error",""))))</f>
        <v/>
      </c>
      <c r="BM199" s="346" t="str">
        <f>フラグ管理用!AO199</f>
        <v/>
      </c>
    </row>
    <row r="200" spans="1:65">
      <c r="A200" s="21">
        <v>179</v>
      </c>
      <c r="B200" s="35"/>
      <c r="C200" s="44"/>
      <c r="D200" s="44"/>
      <c r="E200" s="55"/>
      <c r="F200" s="67" t="str">
        <f>IF(C200="補",VLOOKUP(E200,'事業名一覧 '!$A$3:$C$55,3,FALSE),"")</f>
        <v/>
      </c>
      <c r="G200" s="81"/>
      <c r="H200" s="81"/>
      <c r="I200" s="81"/>
      <c r="J200" s="81"/>
      <c r="K200" s="81"/>
      <c r="L200" s="55"/>
      <c r="M200" s="132" t="str">
        <f t="shared" si="37"/>
        <v/>
      </c>
      <c r="N200" s="132" t="str">
        <f t="shared" si="38"/>
        <v/>
      </c>
      <c r="O200" s="148"/>
      <c r="P200" s="148"/>
      <c r="Q200" s="148"/>
      <c r="R200" s="148"/>
      <c r="S200" s="148"/>
      <c r="T200" s="148"/>
      <c r="U200" s="55"/>
      <c r="V200" s="81"/>
      <c r="W200" s="81"/>
      <c r="X200" s="81"/>
      <c r="Y200" s="44"/>
      <c r="Z200" s="44"/>
      <c r="AA200" s="44"/>
      <c r="AB200" s="214"/>
      <c r="AC200" s="214"/>
      <c r="AD200" s="55"/>
      <c r="AE200" s="55"/>
      <c r="AF200" s="233"/>
      <c r="AG200" s="251"/>
      <c r="AH200" s="272"/>
      <c r="AI200" s="284"/>
      <c r="AJ200" s="296" t="str">
        <f t="shared" si="39"/>
        <v/>
      </c>
      <c r="AK200" s="304" t="str">
        <f>IF(C200="","",IF(AND(フラグ管理用!B200=2,O200&gt;0),"error",IF(AND(フラグ管理用!B200=1,SUM(P200:R200)&gt;0),"error","")))</f>
        <v/>
      </c>
      <c r="AL200" s="312" t="str">
        <f t="shared" si="40"/>
        <v/>
      </c>
      <c r="AM200" s="320" t="str">
        <f t="shared" si="41"/>
        <v/>
      </c>
      <c r="AN200" s="331" t="str">
        <f>IF(C200="","",IF(フラグ管理用!AP200=1,"",IF(AND(フラグ管理用!C200=1,フラグ管理用!G200=1),"",IF(AND(フラグ管理用!C200=2,フラグ管理用!D200=1,フラグ管理用!G200=1),"",IF(AND(フラグ管理用!C200=2,フラグ管理用!D200=2),"","error")))))</f>
        <v/>
      </c>
      <c r="AO200" s="335" t="str">
        <f t="shared" si="42"/>
        <v/>
      </c>
      <c r="AP200" s="335" t="str">
        <f t="shared" si="43"/>
        <v/>
      </c>
      <c r="AQ200" s="335" t="str">
        <f>IF(C200="","",IF(AND(フラグ管理用!B200=1,フラグ管理用!I200&gt;0),"",IF(AND(フラグ管理用!B200=2,フラグ管理用!I200&gt;14),"","error")))</f>
        <v/>
      </c>
      <c r="AR200" s="335" t="str">
        <f>IF(C200="","",IF(PRODUCT(フラグ管理用!H200:J200)=0,"error",""))</f>
        <v/>
      </c>
      <c r="AS200" s="335" t="str">
        <f t="shared" si="44"/>
        <v/>
      </c>
      <c r="AT200" s="335" t="str">
        <f>IF(C200="","",IF(AND(フラグ管理用!G200=1,フラグ管理用!K200=1),"",IF(AND(フラグ管理用!G200=2,フラグ管理用!K200&gt;1),"","error")))</f>
        <v/>
      </c>
      <c r="AU200" s="335" t="str">
        <f>IF(C200="","",IF(AND(フラグ管理用!K200=10,ISBLANK(L200)=FALSE),"",IF(AND(フラグ管理用!K200&lt;10,ISBLANK(L200)=TRUE),"","error")))</f>
        <v/>
      </c>
      <c r="AV200" s="331" t="str">
        <f t="shared" si="45"/>
        <v/>
      </c>
      <c r="AW200" s="331" t="str">
        <f t="shared" si="46"/>
        <v/>
      </c>
      <c r="AX200" s="331" t="str">
        <f>IF(C200="","",IF(AND(フラグ管理用!D200=2,フラグ管理用!G200=1),IF(Q200&lt;&gt;0,"error",""),""))</f>
        <v/>
      </c>
      <c r="AY200" s="331" t="str">
        <f>IF(C200="","",IF(フラグ管理用!G200=2,IF(OR(O200&lt;&gt;0,P200&lt;&gt;0,R200&lt;&gt;0),"error",""),""))</f>
        <v/>
      </c>
      <c r="AZ200" s="331" t="str">
        <f t="shared" si="47"/>
        <v/>
      </c>
      <c r="BA200" s="331" t="str">
        <f t="shared" si="48"/>
        <v/>
      </c>
      <c r="BB200" s="331" t="str">
        <f t="shared" si="49"/>
        <v/>
      </c>
      <c r="BC200" s="331" t="str">
        <f>IF(C200="","",IF(フラグ管理用!Y200=2,IF(AND(フラグ管理用!C200=2,フラグ管理用!V200=1),"","error"),""))</f>
        <v/>
      </c>
      <c r="BD200" s="331" t="str">
        <f t="shared" si="50"/>
        <v/>
      </c>
      <c r="BE200" s="331" t="str">
        <f>IF(C200="","",IF(フラグ管理用!Z200=30,"error",IF(AND(フラグ管理用!AI200="事業始期_通常",フラグ管理用!Z200&lt;18),"error",IF(AND(フラグ管理用!AI200="事業始期_補助",フラグ管理用!Z200&lt;15),"error",""))))</f>
        <v/>
      </c>
      <c r="BF200" s="331" t="str">
        <f t="shared" si="51"/>
        <v/>
      </c>
      <c r="BG200" s="331" t="str">
        <f>IF(C200="","",IF(AND(フラグ管理用!AJ200="事業終期_通常",OR(フラグ管理用!AA200&lt;18,フラグ管理用!AA200&gt;29)),"error",IF(AND(フラグ管理用!AJ200="事業終期_R3基金・R4",フラグ管理用!AA200&lt;18),"error","")))</f>
        <v/>
      </c>
      <c r="BH200" s="331" t="str">
        <f>IF(C200="","",IF(VLOOKUP(Z200,―!$X$2:$Y$31,2,FALSE)&lt;=VLOOKUP(AA200,―!$X$2:$Y$31,2,FALSE),"","error"))</f>
        <v/>
      </c>
      <c r="BI200" s="331" t="str">
        <f t="shared" si="52"/>
        <v/>
      </c>
      <c r="BJ200" s="331" t="str">
        <f t="shared" si="53"/>
        <v/>
      </c>
      <c r="BK200" s="331" t="str">
        <f t="shared" si="54"/>
        <v/>
      </c>
      <c r="BL200" s="331" t="str">
        <f>IF(C200="","",IF(AND(フラグ管理用!AK200="予算区分_地単_通常",フラグ管理用!AF200&gt;4),"error",IF(AND(フラグ管理用!AK200="予算区分_地単_協力金等",フラグ管理用!AF200&gt;9),"error",IF(AND(フラグ管理用!AK200="予算区分_補助",フラグ管理用!AF200&lt;9),"error",""))))</f>
        <v/>
      </c>
      <c r="BM200" s="346" t="str">
        <f>フラグ管理用!AO200</f>
        <v/>
      </c>
    </row>
    <row r="201" spans="1:65">
      <c r="A201" s="21">
        <v>180</v>
      </c>
      <c r="B201" s="35"/>
      <c r="C201" s="44"/>
      <c r="D201" s="44"/>
      <c r="E201" s="55"/>
      <c r="F201" s="67" t="str">
        <f>IF(C201="補",VLOOKUP(E201,'事業名一覧 '!$A$3:$C$55,3,FALSE),"")</f>
        <v/>
      </c>
      <c r="G201" s="81"/>
      <c r="H201" s="81"/>
      <c r="I201" s="81"/>
      <c r="J201" s="81"/>
      <c r="K201" s="81"/>
      <c r="L201" s="55"/>
      <c r="M201" s="132" t="str">
        <f t="shared" si="37"/>
        <v/>
      </c>
      <c r="N201" s="132" t="str">
        <f t="shared" si="38"/>
        <v/>
      </c>
      <c r="O201" s="148"/>
      <c r="P201" s="148"/>
      <c r="Q201" s="148"/>
      <c r="R201" s="148"/>
      <c r="S201" s="148"/>
      <c r="T201" s="148"/>
      <c r="U201" s="55"/>
      <c r="V201" s="81"/>
      <c r="W201" s="81"/>
      <c r="X201" s="81"/>
      <c r="Y201" s="44"/>
      <c r="Z201" s="44"/>
      <c r="AA201" s="44"/>
      <c r="AB201" s="214"/>
      <c r="AC201" s="214"/>
      <c r="AD201" s="55"/>
      <c r="AE201" s="55"/>
      <c r="AF201" s="233"/>
      <c r="AG201" s="251"/>
      <c r="AH201" s="272"/>
      <c r="AI201" s="284"/>
      <c r="AJ201" s="296" t="str">
        <f t="shared" si="39"/>
        <v/>
      </c>
      <c r="AK201" s="304" t="str">
        <f>IF(C201="","",IF(AND(フラグ管理用!B201=2,O201&gt;0),"error",IF(AND(フラグ管理用!B201=1,SUM(P201:R201)&gt;0),"error","")))</f>
        <v/>
      </c>
      <c r="AL201" s="312" t="str">
        <f t="shared" si="40"/>
        <v/>
      </c>
      <c r="AM201" s="320" t="str">
        <f t="shared" si="41"/>
        <v/>
      </c>
      <c r="AN201" s="331" t="str">
        <f>IF(C201="","",IF(フラグ管理用!AP201=1,"",IF(AND(フラグ管理用!C201=1,フラグ管理用!G201=1),"",IF(AND(フラグ管理用!C201=2,フラグ管理用!D201=1,フラグ管理用!G201=1),"",IF(AND(フラグ管理用!C201=2,フラグ管理用!D201=2),"","error")))))</f>
        <v/>
      </c>
      <c r="AO201" s="335" t="str">
        <f t="shared" si="42"/>
        <v/>
      </c>
      <c r="AP201" s="335" t="str">
        <f t="shared" si="43"/>
        <v/>
      </c>
      <c r="AQ201" s="335" t="str">
        <f>IF(C201="","",IF(AND(フラグ管理用!B201=1,フラグ管理用!I201&gt;0),"",IF(AND(フラグ管理用!B201=2,フラグ管理用!I201&gt;14),"","error")))</f>
        <v/>
      </c>
      <c r="AR201" s="335" t="str">
        <f>IF(C201="","",IF(PRODUCT(フラグ管理用!H201:J201)=0,"error",""))</f>
        <v/>
      </c>
      <c r="AS201" s="335" t="str">
        <f t="shared" si="44"/>
        <v/>
      </c>
      <c r="AT201" s="335" t="str">
        <f>IF(C201="","",IF(AND(フラグ管理用!G201=1,フラグ管理用!K201=1),"",IF(AND(フラグ管理用!G201=2,フラグ管理用!K201&gt;1),"","error")))</f>
        <v/>
      </c>
      <c r="AU201" s="335" t="str">
        <f>IF(C201="","",IF(AND(フラグ管理用!K201=10,ISBLANK(L201)=FALSE),"",IF(AND(フラグ管理用!K201&lt;10,ISBLANK(L201)=TRUE),"","error")))</f>
        <v/>
      </c>
      <c r="AV201" s="331" t="str">
        <f t="shared" si="45"/>
        <v/>
      </c>
      <c r="AW201" s="331" t="str">
        <f t="shared" si="46"/>
        <v/>
      </c>
      <c r="AX201" s="331" t="str">
        <f>IF(C201="","",IF(AND(フラグ管理用!D201=2,フラグ管理用!G201=1),IF(Q201&lt;&gt;0,"error",""),""))</f>
        <v/>
      </c>
      <c r="AY201" s="331" t="str">
        <f>IF(C201="","",IF(フラグ管理用!G201=2,IF(OR(O201&lt;&gt;0,P201&lt;&gt;0,R201&lt;&gt;0),"error",""),""))</f>
        <v/>
      </c>
      <c r="AZ201" s="331" t="str">
        <f t="shared" si="47"/>
        <v/>
      </c>
      <c r="BA201" s="331" t="str">
        <f t="shared" si="48"/>
        <v/>
      </c>
      <c r="BB201" s="331" t="str">
        <f t="shared" si="49"/>
        <v/>
      </c>
      <c r="BC201" s="331" t="str">
        <f>IF(C201="","",IF(フラグ管理用!Y201=2,IF(AND(フラグ管理用!C201=2,フラグ管理用!V201=1),"","error"),""))</f>
        <v/>
      </c>
      <c r="BD201" s="331" t="str">
        <f t="shared" si="50"/>
        <v/>
      </c>
      <c r="BE201" s="331" t="str">
        <f>IF(C201="","",IF(フラグ管理用!Z201=30,"error",IF(AND(フラグ管理用!AI201="事業始期_通常",フラグ管理用!Z201&lt;18),"error",IF(AND(フラグ管理用!AI201="事業始期_補助",フラグ管理用!Z201&lt;15),"error",""))))</f>
        <v/>
      </c>
      <c r="BF201" s="331" t="str">
        <f t="shared" si="51"/>
        <v/>
      </c>
      <c r="BG201" s="331" t="str">
        <f>IF(C201="","",IF(AND(フラグ管理用!AJ201="事業終期_通常",OR(フラグ管理用!AA201&lt;18,フラグ管理用!AA201&gt;29)),"error",IF(AND(フラグ管理用!AJ201="事業終期_R3基金・R4",フラグ管理用!AA201&lt;18),"error","")))</f>
        <v/>
      </c>
      <c r="BH201" s="331" t="str">
        <f>IF(C201="","",IF(VLOOKUP(Z201,―!$X$2:$Y$31,2,FALSE)&lt;=VLOOKUP(AA201,―!$X$2:$Y$31,2,FALSE),"","error"))</f>
        <v/>
      </c>
      <c r="BI201" s="331" t="str">
        <f t="shared" si="52"/>
        <v/>
      </c>
      <c r="BJ201" s="331" t="str">
        <f t="shared" si="53"/>
        <v/>
      </c>
      <c r="BK201" s="331" t="str">
        <f t="shared" si="54"/>
        <v/>
      </c>
      <c r="BL201" s="331" t="str">
        <f>IF(C201="","",IF(AND(フラグ管理用!AK201="予算区分_地単_通常",フラグ管理用!AF201&gt;4),"error",IF(AND(フラグ管理用!AK201="予算区分_地単_協力金等",フラグ管理用!AF201&gt;9),"error",IF(AND(フラグ管理用!AK201="予算区分_補助",フラグ管理用!AF201&lt;9),"error",""))))</f>
        <v/>
      </c>
      <c r="BM201" s="346" t="str">
        <f>フラグ管理用!AO201</f>
        <v/>
      </c>
    </row>
    <row r="202" spans="1:65">
      <c r="A202" s="21">
        <v>181</v>
      </c>
      <c r="B202" s="35"/>
      <c r="C202" s="44"/>
      <c r="D202" s="44"/>
      <c r="E202" s="55"/>
      <c r="F202" s="67" t="str">
        <f>IF(C202="補",VLOOKUP(E202,'事業名一覧 '!$A$3:$C$55,3,FALSE),"")</f>
        <v/>
      </c>
      <c r="G202" s="81"/>
      <c r="H202" s="81"/>
      <c r="I202" s="81"/>
      <c r="J202" s="81"/>
      <c r="K202" s="81"/>
      <c r="L202" s="55"/>
      <c r="M202" s="132" t="str">
        <f t="shared" si="37"/>
        <v/>
      </c>
      <c r="N202" s="132" t="str">
        <f t="shared" si="38"/>
        <v/>
      </c>
      <c r="O202" s="148"/>
      <c r="P202" s="148"/>
      <c r="Q202" s="148"/>
      <c r="R202" s="148"/>
      <c r="S202" s="148"/>
      <c r="T202" s="148"/>
      <c r="U202" s="55"/>
      <c r="V202" s="81"/>
      <c r="W202" s="81"/>
      <c r="X202" s="81"/>
      <c r="Y202" s="44"/>
      <c r="Z202" s="44"/>
      <c r="AA202" s="44"/>
      <c r="AB202" s="214"/>
      <c r="AC202" s="214"/>
      <c r="AD202" s="55"/>
      <c r="AE202" s="55"/>
      <c r="AF202" s="233"/>
      <c r="AG202" s="251"/>
      <c r="AH202" s="272"/>
      <c r="AI202" s="284"/>
      <c r="AJ202" s="296" t="str">
        <f t="shared" si="39"/>
        <v/>
      </c>
      <c r="AK202" s="304" t="str">
        <f>IF(C202="","",IF(AND(フラグ管理用!B202=2,O202&gt;0),"error",IF(AND(フラグ管理用!B202=1,SUM(P202:R202)&gt;0),"error","")))</f>
        <v/>
      </c>
      <c r="AL202" s="312" t="str">
        <f t="shared" si="40"/>
        <v/>
      </c>
      <c r="AM202" s="320" t="str">
        <f t="shared" si="41"/>
        <v/>
      </c>
      <c r="AN202" s="331" t="str">
        <f>IF(C202="","",IF(フラグ管理用!AP202=1,"",IF(AND(フラグ管理用!C202=1,フラグ管理用!G202=1),"",IF(AND(フラグ管理用!C202=2,フラグ管理用!D202=1,フラグ管理用!G202=1),"",IF(AND(フラグ管理用!C202=2,フラグ管理用!D202=2),"","error")))))</f>
        <v/>
      </c>
      <c r="AO202" s="335" t="str">
        <f t="shared" si="42"/>
        <v/>
      </c>
      <c r="AP202" s="335" t="str">
        <f t="shared" si="43"/>
        <v/>
      </c>
      <c r="AQ202" s="335" t="str">
        <f>IF(C202="","",IF(AND(フラグ管理用!B202=1,フラグ管理用!I202&gt;0),"",IF(AND(フラグ管理用!B202=2,フラグ管理用!I202&gt;14),"","error")))</f>
        <v/>
      </c>
      <c r="AR202" s="335" t="str">
        <f>IF(C202="","",IF(PRODUCT(フラグ管理用!H202:J202)=0,"error",""))</f>
        <v/>
      </c>
      <c r="AS202" s="335" t="str">
        <f t="shared" si="44"/>
        <v/>
      </c>
      <c r="AT202" s="335" t="str">
        <f>IF(C202="","",IF(AND(フラグ管理用!G202=1,フラグ管理用!K202=1),"",IF(AND(フラグ管理用!G202=2,フラグ管理用!K202&gt;1),"","error")))</f>
        <v/>
      </c>
      <c r="AU202" s="335" t="str">
        <f>IF(C202="","",IF(AND(フラグ管理用!K202=10,ISBLANK(L202)=FALSE),"",IF(AND(フラグ管理用!K202&lt;10,ISBLANK(L202)=TRUE),"","error")))</f>
        <v/>
      </c>
      <c r="AV202" s="331" t="str">
        <f t="shared" si="45"/>
        <v/>
      </c>
      <c r="AW202" s="331" t="str">
        <f t="shared" si="46"/>
        <v/>
      </c>
      <c r="AX202" s="331" t="str">
        <f>IF(C202="","",IF(AND(フラグ管理用!D202=2,フラグ管理用!G202=1),IF(Q202&lt;&gt;0,"error",""),""))</f>
        <v/>
      </c>
      <c r="AY202" s="331" t="str">
        <f>IF(C202="","",IF(フラグ管理用!G202=2,IF(OR(O202&lt;&gt;0,P202&lt;&gt;0,R202&lt;&gt;0),"error",""),""))</f>
        <v/>
      </c>
      <c r="AZ202" s="331" t="str">
        <f t="shared" si="47"/>
        <v/>
      </c>
      <c r="BA202" s="331" t="str">
        <f t="shared" si="48"/>
        <v/>
      </c>
      <c r="BB202" s="331" t="str">
        <f t="shared" si="49"/>
        <v/>
      </c>
      <c r="BC202" s="331" t="str">
        <f>IF(C202="","",IF(フラグ管理用!Y202=2,IF(AND(フラグ管理用!C202=2,フラグ管理用!V202=1),"","error"),""))</f>
        <v/>
      </c>
      <c r="BD202" s="331" t="str">
        <f t="shared" si="50"/>
        <v/>
      </c>
      <c r="BE202" s="331" t="str">
        <f>IF(C202="","",IF(フラグ管理用!Z202=30,"error",IF(AND(フラグ管理用!AI202="事業始期_通常",フラグ管理用!Z202&lt;18),"error",IF(AND(フラグ管理用!AI202="事業始期_補助",フラグ管理用!Z202&lt;15),"error",""))))</f>
        <v/>
      </c>
      <c r="BF202" s="331" t="str">
        <f t="shared" si="51"/>
        <v/>
      </c>
      <c r="BG202" s="331" t="str">
        <f>IF(C202="","",IF(AND(フラグ管理用!AJ202="事業終期_通常",OR(フラグ管理用!AA202&lt;18,フラグ管理用!AA202&gt;29)),"error",IF(AND(フラグ管理用!AJ202="事業終期_R3基金・R4",フラグ管理用!AA202&lt;18),"error","")))</f>
        <v/>
      </c>
      <c r="BH202" s="331" t="str">
        <f>IF(C202="","",IF(VLOOKUP(Z202,―!$X$2:$Y$31,2,FALSE)&lt;=VLOOKUP(AA202,―!$X$2:$Y$31,2,FALSE),"","error"))</f>
        <v/>
      </c>
      <c r="BI202" s="331" t="str">
        <f t="shared" si="52"/>
        <v/>
      </c>
      <c r="BJ202" s="331" t="str">
        <f t="shared" si="53"/>
        <v/>
      </c>
      <c r="BK202" s="331" t="str">
        <f t="shared" si="54"/>
        <v/>
      </c>
      <c r="BL202" s="331" t="str">
        <f>IF(C202="","",IF(AND(フラグ管理用!AK202="予算区分_地単_通常",フラグ管理用!AF202&gt;4),"error",IF(AND(フラグ管理用!AK202="予算区分_地単_協力金等",フラグ管理用!AF202&gt;9),"error",IF(AND(フラグ管理用!AK202="予算区分_補助",フラグ管理用!AF202&lt;9),"error",""))))</f>
        <v/>
      </c>
      <c r="BM202" s="346" t="str">
        <f>フラグ管理用!AO202</f>
        <v/>
      </c>
    </row>
    <row r="203" spans="1:65">
      <c r="A203" s="21">
        <v>182</v>
      </c>
      <c r="B203" s="35"/>
      <c r="C203" s="44"/>
      <c r="D203" s="44"/>
      <c r="E203" s="55"/>
      <c r="F203" s="67" t="str">
        <f>IF(C203="補",VLOOKUP(E203,'事業名一覧 '!$A$3:$C$55,3,FALSE),"")</f>
        <v/>
      </c>
      <c r="G203" s="81"/>
      <c r="H203" s="81"/>
      <c r="I203" s="81"/>
      <c r="J203" s="81"/>
      <c r="K203" s="81"/>
      <c r="L203" s="55"/>
      <c r="M203" s="132" t="str">
        <f t="shared" si="37"/>
        <v/>
      </c>
      <c r="N203" s="132" t="str">
        <f t="shared" si="38"/>
        <v/>
      </c>
      <c r="O203" s="148"/>
      <c r="P203" s="148"/>
      <c r="Q203" s="148"/>
      <c r="R203" s="148"/>
      <c r="S203" s="148"/>
      <c r="T203" s="148"/>
      <c r="U203" s="55"/>
      <c r="V203" s="81"/>
      <c r="W203" s="81"/>
      <c r="X203" s="81"/>
      <c r="Y203" s="44"/>
      <c r="Z203" s="44"/>
      <c r="AA203" s="44"/>
      <c r="AB203" s="214"/>
      <c r="AC203" s="214"/>
      <c r="AD203" s="55"/>
      <c r="AE203" s="55"/>
      <c r="AF203" s="233"/>
      <c r="AG203" s="251"/>
      <c r="AH203" s="272"/>
      <c r="AI203" s="284"/>
      <c r="AJ203" s="296" t="str">
        <f t="shared" si="39"/>
        <v/>
      </c>
      <c r="AK203" s="304" t="str">
        <f>IF(C203="","",IF(AND(フラグ管理用!B203=2,O203&gt;0),"error",IF(AND(フラグ管理用!B203=1,SUM(P203:R203)&gt;0),"error","")))</f>
        <v/>
      </c>
      <c r="AL203" s="312" t="str">
        <f t="shared" si="40"/>
        <v/>
      </c>
      <c r="AM203" s="320" t="str">
        <f t="shared" si="41"/>
        <v/>
      </c>
      <c r="AN203" s="331" t="str">
        <f>IF(C203="","",IF(フラグ管理用!AP203=1,"",IF(AND(フラグ管理用!C203=1,フラグ管理用!G203=1),"",IF(AND(フラグ管理用!C203=2,フラグ管理用!D203=1,フラグ管理用!G203=1),"",IF(AND(フラグ管理用!C203=2,フラグ管理用!D203=2),"","error")))))</f>
        <v/>
      </c>
      <c r="AO203" s="335" t="str">
        <f t="shared" si="42"/>
        <v/>
      </c>
      <c r="AP203" s="335" t="str">
        <f t="shared" si="43"/>
        <v/>
      </c>
      <c r="AQ203" s="335" t="str">
        <f>IF(C203="","",IF(AND(フラグ管理用!B203=1,フラグ管理用!I203&gt;0),"",IF(AND(フラグ管理用!B203=2,フラグ管理用!I203&gt;14),"","error")))</f>
        <v/>
      </c>
      <c r="AR203" s="335" t="str">
        <f>IF(C203="","",IF(PRODUCT(フラグ管理用!H203:J203)=0,"error",""))</f>
        <v/>
      </c>
      <c r="AS203" s="335" t="str">
        <f t="shared" si="44"/>
        <v/>
      </c>
      <c r="AT203" s="335" t="str">
        <f>IF(C203="","",IF(AND(フラグ管理用!G203=1,フラグ管理用!K203=1),"",IF(AND(フラグ管理用!G203=2,フラグ管理用!K203&gt;1),"","error")))</f>
        <v/>
      </c>
      <c r="AU203" s="335" t="str">
        <f>IF(C203="","",IF(AND(フラグ管理用!K203=10,ISBLANK(L203)=FALSE),"",IF(AND(フラグ管理用!K203&lt;10,ISBLANK(L203)=TRUE),"","error")))</f>
        <v/>
      </c>
      <c r="AV203" s="331" t="str">
        <f t="shared" si="45"/>
        <v/>
      </c>
      <c r="AW203" s="331" t="str">
        <f t="shared" si="46"/>
        <v/>
      </c>
      <c r="AX203" s="331" t="str">
        <f>IF(C203="","",IF(AND(フラグ管理用!D203=2,フラグ管理用!G203=1),IF(Q203&lt;&gt;0,"error",""),""))</f>
        <v/>
      </c>
      <c r="AY203" s="331" t="str">
        <f>IF(C203="","",IF(フラグ管理用!G203=2,IF(OR(O203&lt;&gt;0,P203&lt;&gt;0,R203&lt;&gt;0),"error",""),""))</f>
        <v/>
      </c>
      <c r="AZ203" s="331" t="str">
        <f t="shared" si="47"/>
        <v/>
      </c>
      <c r="BA203" s="331" t="str">
        <f t="shared" si="48"/>
        <v/>
      </c>
      <c r="BB203" s="331" t="str">
        <f t="shared" si="49"/>
        <v/>
      </c>
      <c r="BC203" s="331" t="str">
        <f>IF(C203="","",IF(フラグ管理用!Y203=2,IF(AND(フラグ管理用!C203=2,フラグ管理用!V203=1),"","error"),""))</f>
        <v/>
      </c>
      <c r="BD203" s="331" t="str">
        <f t="shared" si="50"/>
        <v/>
      </c>
      <c r="BE203" s="331" t="str">
        <f>IF(C203="","",IF(フラグ管理用!Z203=30,"error",IF(AND(フラグ管理用!AI203="事業始期_通常",フラグ管理用!Z203&lt;18),"error",IF(AND(フラグ管理用!AI203="事業始期_補助",フラグ管理用!Z203&lt;15),"error",""))))</f>
        <v/>
      </c>
      <c r="BF203" s="331" t="str">
        <f t="shared" si="51"/>
        <v/>
      </c>
      <c r="BG203" s="331" t="str">
        <f>IF(C203="","",IF(AND(フラグ管理用!AJ203="事業終期_通常",OR(フラグ管理用!AA203&lt;18,フラグ管理用!AA203&gt;29)),"error",IF(AND(フラグ管理用!AJ203="事業終期_R3基金・R4",フラグ管理用!AA203&lt;18),"error","")))</f>
        <v/>
      </c>
      <c r="BH203" s="331" t="str">
        <f>IF(C203="","",IF(VLOOKUP(Z203,―!$X$2:$Y$31,2,FALSE)&lt;=VLOOKUP(AA203,―!$X$2:$Y$31,2,FALSE),"","error"))</f>
        <v/>
      </c>
      <c r="BI203" s="331" t="str">
        <f t="shared" si="52"/>
        <v/>
      </c>
      <c r="BJ203" s="331" t="str">
        <f t="shared" si="53"/>
        <v/>
      </c>
      <c r="BK203" s="331" t="str">
        <f t="shared" si="54"/>
        <v/>
      </c>
      <c r="BL203" s="331" t="str">
        <f>IF(C203="","",IF(AND(フラグ管理用!AK203="予算区分_地単_通常",フラグ管理用!AF203&gt;4),"error",IF(AND(フラグ管理用!AK203="予算区分_地単_協力金等",フラグ管理用!AF203&gt;9),"error",IF(AND(フラグ管理用!AK203="予算区分_補助",フラグ管理用!AF203&lt;9),"error",""))))</f>
        <v/>
      </c>
      <c r="BM203" s="346" t="str">
        <f>フラグ管理用!AO203</f>
        <v/>
      </c>
    </row>
    <row r="204" spans="1:65">
      <c r="A204" s="21">
        <v>183</v>
      </c>
      <c r="B204" s="35"/>
      <c r="C204" s="44"/>
      <c r="D204" s="44"/>
      <c r="E204" s="55"/>
      <c r="F204" s="67" t="str">
        <f>IF(C204="補",VLOOKUP(E204,'事業名一覧 '!$A$3:$C$55,3,FALSE),"")</f>
        <v/>
      </c>
      <c r="G204" s="81"/>
      <c r="H204" s="81"/>
      <c r="I204" s="81"/>
      <c r="J204" s="81"/>
      <c r="K204" s="81"/>
      <c r="L204" s="55"/>
      <c r="M204" s="132" t="str">
        <f t="shared" si="37"/>
        <v/>
      </c>
      <c r="N204" s="132" t="str">
        <f t="shared" si="38"/>
        <v/>
      </c>
      <c r="O204" s="148"/>
      <c r="P204" s="148"/>
      <c r="Q204" s="148"/>
      <c r="R204" s="148"/>
      <c r="S204" s="148"/>
      <c r="T204" s="148"/>
      <c r="U204" s="55"/>
      <c r="V204" s="81"/>
      <c r="W204" s="81"/>
      <c r="X204" s="81"/>
      <c r="Y204" s="44"/>
      <c r="Z204" s="44"/>
      <c r="AA204" s="44"/>
      <c r="AB204" s="214"/>
      <c r="AC204" s="214"/>
      <c r="AD204" s="55"/>
      <c r="AE204" s="55"/>
      <c r="AF204" s="233"/>
      <c r="AG204" s="251"/>
      <c r="AH204" s="272"/>
      <c r="AI204" s="284"/>
      <c r="AJ204" s="296" t="str">
        <f t="shared" si="39"/>
        <v/>
      </c>
      <c r="AK204" s="304" t="str">
        <f>IF(C204="","",IF(AND(フラグ管理用!B204=2,O204&gt;0),"error",IF(AND(フラグ管理用!B204=1,SUM(P204:R204)&gt;0),"error","")))</f>
        <v/>
      </c>
      <c r="AL204" s="312" t="str">
        <f t="shared" si="40"/>
        <v/>
      </c>
      <c r="AM204" s="320" t="str">
        <f t="shared" si="41"/>
        <v/>
      </c>
      <c r="AN204" s="331" t="str">
        <f>IF(C204="","",IF(フラグ管理用!AP204=1,"",IF(AND(フラグ管理用!C204=1,フラグ管理用!G204=1),"",IF(AND(フラグ管理用!C204=2,フラグ管理用!D204=1,フラグ管理用!G204=1),"",IF(AND(フラグ管理用!C204=2,フラグ管理用!D204=2),"","error")))))</f>
        <v/>
      </c>
      <c r="AO204" s="335" t="str">
        <f t="shared" si="42"/>
        <v/>
      </c>
      <c r="AP204" s="335" t="str">
        <f t="shared" si="43"/>
        <v/>
      </c>
      <c r="AQ204" s="335" t="str">
        <f>IF(C204="","",IF(AND(フラグ管理用!B204=1,フラグ管理用!I204&gt;0),"",IF(AND(フラグ管理用!B204=2,フラグ管理用!I204&gt;14),"","error")))</f>
        <v/>
      </c>
      <c r="AR204" s="335" t="str">
        <f>IF(C204="","",IF(PRODUCT(フラグ管理用!H204:J204)=0,"error",""))</f>
        <v/>
      </c>
      <c r="AS204" s="335" t="str">
        <f t="shared" si="44"/>
        <v/>
      </c>
      <c r="AT204" s="335" t="str">
        <f>IF(C204="","",IF(AND(フラグ管理用!G204=1,フラグ管理用!K204=1),"",IF(AND(フラグ管理用!G204=2,フラグ管理用!K204&gt;1),"","error")))</f>
        <v/>
      </c>
      <c r="AU204" s="335" t="str">
        <f>IF(C204="","",IF(AND(フラグ管理用!K204=10,ISBLANK(L204)=FALSE),"",IF(AND(フラグ管理用!K204&lt;10,ISBLANK(L204)=TRUE),"","error")))</f>
        <v/>
      </c>
      <c r="AV204" s="331" t="str">
        <f t="shared" si="45"/>
        <v/>
      </c>
      <c r="AW204" s="331" t="str">
        <f t="shared" si="46"/>
        <v/>
      </c>
      <c r="AX204" s="331" t="str">
        <f>IF(C204="","",IF(AND(フラグ管理用!D204=2,フラグ管理用!G204=1),IF(Q204&lt;&gt;0,"error",""),""))</f>
        <v/>
      </c>
      <c r="AY204" s="331" t="str">
        <f>IF(C204="","",IF(フラグ管理用!G204=2,IF(OR(O204&lt;&gt;0,P204&lt;&gt;0,R204&lt;&gt;0),"error",""),""))</f>
        <v/>
      </c>
      <c r="AZ204" s="331" t="str">
        <f t="shared" si="47"/>
        <v/>
      </c>
      <c r="BA204" s="331" t="str">
        <f t="shared" si="48"/>
        <v/>
      </c>
      <c r="BB204" s="331" t="str">
        <f t="shared" si="49"/>
        <v/>
      </c>
      <c r="BC204" s="331" t="str">
        <f>IF(C204="","",IF(フラグ管理用!Y204=2,IF(AND(フラグ管理用!C204=2,フラグ管理用!V204=1),"","error"),""))</f>
        <v/>
      </c>
      <c r="BD204" s="331" t="str">
        <f t="shared" si="50"/>
        <v/>
      </c>
      <c r="BE204" s="331" t="str">
        <f>IF(C204="","",IF(フラグ管理用!Z204=30,"error",IF(AND(フラグ管理用!AI204="事業始期_通常",フラグ管理用!Z204&lt;18),"error",IF(AND(フラグ管理用!AI204="事業始期_補助",フラグ管理用!Z204&lt;15),"error",""))))</f>
        <v/>
      </c>
      <c r="BF204" s="331" t="str">
        <f t="shared" si="51"/>
        <v/>
      </c>
      <c r="BG204" s="331" t="str">
        <f>IF(C204="","",IF(AND(フラグ管理用!AJ204="事業終期_通常",OR(フラグ管理用!AA204&lt;18,フラグ管理用!AA204&gt;29)),"error",IF(AND(フラグ管理用!AJ204="事業終期_R3基金・R4",フラグ管理用!AA204&lt;18),"error","")))</f>
        <v/>
      </c>
      <c r="BH204" s="331" t="str">
        <f>IF(C204="","",IF(VLOOKUP(Z204,―!$X$2:$Y$31,2,FALSE)&lt;=VLOOKUP(AA204,―!$X$2:$Y$31,2,FALSE),"","error"))</f>
        <v/>
      </c>
      <c r="BI204" s="331" t="str">
        <f t="shared" si="52"/>
        <v/>
      </c>
      <c r="BJ204" s="331" t="str">
        <f t="shared" si="53"/>
        <v/>
      </c>
      <c r="BK204" s="331" t="str">
        <f t="shared" si="54"/>
        <v/>
      </c>
      <c r="BL204" s="331" t="str">
        <f>IF(C204="","",IF(AND(フラグ管理用!AK204="予算区分_地単_通常",フラグ管理用!AF204&gt;4),"error",IF(AND(フラグ管理用!AK204="予算区分_地単_協力金等",フラグ管理用!AF204&gt;9),"error",IF(AND(フラグ管理用!AK204="予算区分_補助",フラグ管理用!AF204&lt;9),"error",""))))</f>
        <v/>
      </c>
      <c r="BM204" s="346" t="str">
        <f>フラグ管理用!AO204</f>
        <v/>
      </c>
    </row>
    <row r="205" spans="1:65">
      <c r="A205" s="21">
        <v>184</v>
      </c>
      <c r="B205" s="35"/>
      <c r="C205" s="44"/>
      <c r="D205" s="44"/>
      <c r="E205" s="55"/>
      <c r="F205" s="67" t="str">
        <f>IF(C205="補",VLOOKUP(E205,'事業名一覧 '!$A$3:$C$55,3,FALSE),"")</f>
        <v/>
      </c>
      <c r="G205" s="81"/>
      <c r="H205" s="81"/>
      <c r="I205" s="81"/>
      <c r="J205" s="81"/>
      <c r="K205" s="81"/>
      <c r="L205" s="55"/>
      <c r="M205" s="132" t="str">
        <f t="shared" si="37"/>
        <v/>
      </c>
      <c r="N205" s="132" t="str">
        <f t="shared" si="38"/>
        <v/>
      </c>
      <c r="O205" s="148"/>
      <c r="P205" s="148"/>
      <c r="Q205" s="148"/>
      <c r="R205" s="148"/>
      <c r="S205" s="148"/>
      <c r="T205" s="148"/>
      <c r="U205" s="55"/>
      <c r="V205" s="81"/>
      <c r="W205" s="81"/>
      <c r="X205" s="81"/>
      <c r="Y205" s="44"/>
      <c r="Z205" s="44"/>
      <c r="AA205" s="44"/>
      <c r="AB205" s="214"/>
      <c r="AC205" s="214"/>
      <c r="AD205" s="55"/>
      <c r="AE205" s="55"/>
      <c r="AF205" s="233"/>
      <c r="AG205" s="251"/>
      <c r="AH205" s="272"/>
      <c r="AI205" s="284"/>
      <c r="AJ205" s="296" t="str">
        <f t="shared" si="39"/>
        <v/>
      </c>
      <c r="AK205" s="304" t="str">
        <f>IF(C205="","",IF(AND(フラグ管理用!B205=2,O205&gt;0),"error",IF(AND(フラグ管理用!B205=1,SUM(P205:R205)&gt;0),"error","")))</f>
        <v/>
      </c>
      <c r="AL205" s="312" t="str">
        <f t="shared" si="40"/>
        <v/>
      </c>
      <c r="AM205" s="320" t="str">
        <f t="shared" si="41"/>
        <v/>
      </c>
      <c r="AN205" s="331" t="str">
        <f>IF(C205="","",IF(フラグ管理用!AP205=1,"",IF(AND(フラグ管理用!C205=1,フラグ管理用!G205=1),"",IF(AND(フラグ管理用!C205=2,フラグ管理用!D205=1,フラグ管理用!G205=1),"",IF(AND(フラグ管理用!C205=2,フラグ管理用!D205=2),"","error")))))</f>
        <v/>
      </c>
      <c r="AO205" s="335" t="str">
        <f t="shared" si="42"/>
        <v/>
      </c>
      <c r="AP205" s="335" t="str">
        <f t="shared" si="43"/>
        <v/>
      </c>
      <c r="AQ205" s="335" t="str">
        <f>IF(C205="","",IF(AND(フラグ管理用!B205=1,フラグ管理用!I205&gt;0),"",IF(AND(フラグ管理用!B205=2,フラグ管理用!I205&gt;14),"","error")))</f>
        <v/>
      </c>
      <c r="AR205" s="335" t="str">
        <f>IF(C205="","",IF(PRODUCT(フラグ管理用!H205:J205)=0,"error",""))</f>
        <v/>
      </c>
      <c r="AS205" s="335" t="str">
        <f t="shared" si="44"/>
        <v/>
      </c>
      <c r="AT205" s="335" t="str">
        <f>IF(C205="","",IF(AND(フラグ管理用!G205=1,フラグ管理用!K205=1),"",IF(AND(フラグ管理用!G205=2,フラグ管理用!K205&gt;1),"","error")))</f>
        <v/>
      </c>
      <c r="AU205" s="335" t="str">
        <f>IF(C205="","",IF(AND(フラグ管理用!K205=10,ISBLANK(L205)=FALSE),"",IF(AND(フラグ管理用!K205&lt;10,ISBLANK(L205)=TRUE),"","error")))</f>
        <v/>
      </c>
      <c r="AV205" s="331" t="str">
        <f t="shared" si="45"/>
        <v/>
      </c>
      <c r="AW205" s="331" t="str">
        <f t="shared" si="46"/>
        <v/>
      </c>
      <c r="AX205" s="331" t="str">
        <f>IF(C205="","",IF(AND(フラグ管理用!D205=2,フラグ管理用!G205=1),IF(Q205&lt;&gt;0,"error",""),""))</f>
        <v/>
      </c>
      <c r="AY205" s="331" t="str">
        <f>IF(C205="","",IF(フラグ管理用!G205=2,IF(OR(O205&lt;&gt;0,P205&lt;&gt;0,R205&lt;&gt;0),"error",""),""))</f>
        <v/>
      </c>
      <c r="AZ205" s="331" t="str">
        <f t="shared" si="47"/>
        <v/>
      </c>
      <c r="BA205" s="331" t="str">
        <f t="shared" si="48"/>
        <v/>
      </c>
      <c r="BB205" s="331" t="str">
        <f t="shared" si="49"/>
        <v/>
      </c>
      <c r="BC205" s="331" t="str">
        <f>IF(C205="","",IF(フラグ管理用!Y205=2,IF(AND(フラグ管理用!C205=2,フラグ管理用!V205=1),"","error"),""))</f>
        <v/>
      </c>
      <c r="BD205" s="331" t="str">
        <f t="shared" si="50"/>
        <v/>
      </c>
      <c r="BE205" s="331" t="str">
        <f>IF(C205="","",IF(フラグ管理用!Z205=30,"error",IF(AND(フラグ管理用!AI205="事業始期_通常",フラグ管理用!Z205&lt;18),"error",IF(AND(フラグ管理用!AI205="事業始期_補助",フラグ管理用!Z205&lt;15),"error",""))))</f>
        <v/>
      </c>
      <c r="BF205" s="331" t="str">
        <f t="shared" si="51"/>
        <v/>
      </c>
      <c r="BG205" s="331" t="str">
        <f>IF(C205="","",IF(AND(フラグ管理用!AJ205="事業終期_通常",OR(フラグ管理用!AA205&lt;18,フラグ管理用!AA205&gt;29)),"error",IF(AND(フラグ管理用!AJ205="事業終期_R3基金・R4",フラグ管理用!AA205&lt;18),"error","")))</f>
        <v/>
      </c>
      <c r="BH205" s="331" t="str">
        <f>IF(C205="","",IF(VLOOKUP(Z205,―!$X$2:$Y$31,2,FALSE)&lt;=VLOOKUP(AA205,―!$X$2:$Y$31,2,FALSE),"","error"))</f>
        <v/>
      </c>
      <c r="BI205" s="331" t="str">
        <f t="shared" si="52"/>
        <v/>
      </c>
      <c r="BJ205" s="331" t="str">
        <f t="shared" si="53"/>
        <v/>
      </c>
      <c r="BK205" s="331" t="str">
        <f t="shared" si="54"/>
        <v/>
      </c>
      <c r="BL205" s="331" t="str">
        <f>IF(C205="","",IF(AND(フラグ管理用!AK205="予算区分_地単_通常",フラグ管理用!AF205&gt;4),"error",IF(AND(フラグ管理用!AK205="予算区分_地単_協力金等",フラグ管理用!AF205&gt;9),"error",IF(AND(フラグ管理用!AK205="予算区分_補助",フラグ管理用!AF205&lt;9),"error",""))))</f>
        <v/>
      </c>
      <c r="BM205" s="346" t="str">
        <f>フラグ管理用!AO205</f>
        <v/>
      </c>
    </row>
    <row r="206" spans="1:65">
      <c r="A206" s="21">
        <v>185</v>
      </c>
      <c r="B206" s="35"/>
      <c r="C206" s="44"/>
      <c r="D206" s="44"/>
      <c r="E206" s="55"/>
      <c r="F206" s="67" t="str">
        <f>IF(C206="補",VLOOKUP(E206,'事業名一覧 '!$A$3:$C$55,3,FALSE),"")</f>
        <v/>
      </c>
      <c r="G206" s="81"/>
      <c r="H206" s="81"/>
      <c r="I206" s="81"/>
      <c r="J206" s="81"/>
      <c r="K206" s="81"/>
      <c r="L206" s="55"/>
      <c r="M206" s="132" t="str">
        <f t="shared" si="37"/>
        <v/>
      </c>
      <c r="N206" s="132" t="str">
        <f t="shared" si="38"/>
        <v/>
      </c>
      <c r="O206" s="148"/>
      <c r="P206" s="148"/>
      <c r="Q206" s="148"/>
      <c r="R206" s="148"/>
      <c r="S206" s="148"/>
      <c r="T206" s="148"/>
      <c r="U206" s="55"/>
      <c r="V206" s="81"/>
      <c r="W206" s="81"/>
      <c r="X206" s="81"/>
      <c r="Y206" s="44"/>
      <c r="Z206" s="44"/>
      <c r="AA206" s="44"/>
      <c r="AB206" s="214"/>
      <c r="AC206" s="214"/>
      <c r="AD206" s="55"/>
      <c r="AE206" s="55"/>
      <c r="AF206" s="233"/>
      <c r="AG206" s="251"/>
      <c r="AH206" s="272"/>
      <c r="AI206" s="284"/>
      <c r="AJ206" s="296" t="str">
        <f t="shared" si="39"/>
        <v/>
      </c>
      <c r="AK206" s="304" t="str">
        <f>IF(C206="","",IF(AND(フラグ管理用!B206=2,O206&gt;0),"error",IF(AND(フラグ管理用!B206=1,SUM(P206:R206)&gt;0),"error","")))</f>
        <v/>
      </c>
      <c r="AL206" s="312" t="str">
        <f t="shared" si="40"/>
        <v/>
      </c>
      <c r="AM206" s="320" t="str">
        <f t="shared" si="41"/>
        <v/>
      </c>
      <c r="AN206" s="331" t="str">
        <f>IF(C206="","",IF(フラグ管理用!AP206=1,"",IF(AND(フラグ管理用!C206=1,フラグ管理用!G206=1),"",IF(AND(フラグ管理用!C206=2,フラグ管理用!D206=1,フラグ管理用!G206=1),"",IF(AND(フラグ管理用!C206=2,フラグ管理用!D206=2),"","error")))))</f>
        <v/>
      </c>
      <c r="AO206" s="335" t="str">
        <f t="shared" si="42"/>
        <v/>
      </c>
      <c r="AP206" s="335" t="str">
        <f t="shared" si="43"/>
        <v/>
      </c>
      <c r="AQ206" s="335" t="str">
        <f>IF(C206="","",IF(AND(フラグ管理用!B206=1,フラグ管理用!I206&gt;0),"",IF(AND(フラグ管理用!B206=2,フラグ管理用!I206&gt;14),"","error")))</f>
        <v/>
      </c>
      <c r="AR206" s="335" t="str">
        <f>IF(C206="","",IF(PRODUCT(フラグ管理用!H206:J206)=0,"error",""))</f>
        <v/>
      </c>
      <c r="AS206" s="335" t="str">
        <f t="shared" si="44"/>
        <v/>
      </c>
      <c r="AT206" s="335" t="str">
        <f>IF(C206="","",IF(AND(フラグ管理用!G206=1,フラグ管理用!K206=1),"",IF(AND(フラグ管理用!G206=2,フラグ管理用!K206&gt;1),"","error")))</f>
        <v/>
      </c>
      <c r="AU206" s="335" t="str">
        <f>IF(C206="","",IF(AND(フラグ管理用!K206=10,ISBLANK(L206)=FALSE),"",IF(AND(フラグ管理用!K206&lt;10,ISBLANK(L206)=TRUE),"","error")))</f>
        <v/>
      </c>
      <c r="AV206" s="331" t="str">
        <f t="shared" si="45"/>
        <v/>
      </c>
      <c r="AW206" s="331" t="str">
        <f t="shared" si="46"/>
        <v/>
      </c>
      <c r="AX206" s="331" t="str">
        <f>IF(C206="","",IF(AND(フラグ管理用!D206=2,フラグ管理用!G206=1),IF(Q206&lt;&gt;0,"error",""),""))</f>
        <v/>
      </c>
      <c r="AY206" s="331" t="str">
        <f>IF(C206="","",IF(フラグ管理用!G206=2,IF(OR(O206&lt;&gt;0,P206&lt;&gt;0,R206&lt;&gt;0),"error",""),""))</f>
        <v/>
      </c>
      <c r="AZ206" s="331" t="str">
        <f t="shared" si="47"/>
        <v/>
      </c>
      <c r="BA206" s="331" t="str">
        <f t="shared" si="48"/>
        <v/>
      </c>
      <c r="BB206" s="331" t="str">
        <f t="shared" si="49"/>
        <v/>
      </c>
      <c r="BC206" s="331" t="str">
        <f>IF(C206="","",IF(フラグ管理用!Y206=2,IF(AND(フラグ管理用!C206=2,フラグ管理用!V206=1),"","error"),""))</f>
        <v/>
      </c>
      <c r="BD206" s="331" t="str">
        <f t="shared" si="50"/>
        <v/>
      </c>
      <c r="BE206" s="331" t="str">
        <f>IF(C206="","",IF(フラグ管理用!Z206=30,"error",IF(AND(フラグ管理用!AI206="事業始期_通常",フラグ管理用!Z206&lt;18),"error",IF(AND(フラグ管理用!AI206="事業始期_補助",フラグ管理用!Z206&lt;15),"error",""))))</f>
        <v/>
      </c>
      <c r="BF206" s="331" t="str">
        <f t="shared" si="51"/>
        <v/>
      </c>
      <c r="BG206" s="331" t="str">
        <f>IF(C206="","",IF(AND(フラグ管理用!AJ206="事業終期_通常",OR(フラグ管理用!AA206&lt;18,フラグ管理用!AA206&gt;29)),"error",IF(AND(フラグ管理用!AJ206="事業終期_R3基金・R4",フラグ管理用!AA206&lt;18),"error","")))</f>
        <v/>
      </c>
      <c r="BH206" s="331" t="str">
        <f>IF(C206="","",IF(VLOOKUP(Z206,―!$X$2:$Y$31,2,FALSE)&lt;=VLOOKUP(AA206,―!$X$2:$Y$31,2,FALSE),"","error"))</f>
        <v/>
      </c>
      <c r="BI206" s="331" t="str">
        <f t="shared" si="52"/>
        <v/>
      </c>
      <c r="BJ206" s="331" t="str">
        <f t="shared" si="53"/>
        <v/>
      </c>
      <c r="BK206" s="331" t="str">
        <f t="shared" si="54"/>
        <v/>
      </c>
      <c r="BL206" s="331" t="str">
        <f>IF(C206="","",IF(AND(フラグ管理用!AK206="予算区分_地単_通常",フラグ管理用!AF206&gt;4),"error",IF(AND(フラグ管理用!AK206="予算区分_地単_協力金等",フラグ管理用!AF206&gt;9),"error",IF(AND(フラグ管理用!AK206="予算区分_補助",フラグ管理用!AF206&lt;9),"error",""))))</f>
        <v/>
      </c>
      <c r="BM206" s="346" t="str">
        <f>フラグ管理用!AO206</f>
        <v/>
      </c>
    </row>
    <row r="207" spans="1:65">
      <c r="A207" s="21">
        <v>186</v>
      </c>
      <c r="B207" s="35"/>
      <c r="C207" s="44"/>
      <c r="D207" s="44"/>
      <c r="E207" s="55"/>
      <c r="F207" s="67" t="str">
        <f>IF(C207="補",VLOOKUP(E207,'事業名一覧 '!$A$3:$C$55,3,FALSE),"")</f>
        <v/>
      </c>
      <c r="G207" s="81"/>
      <c r="H207" s="81"/>
      <c r="I207" s="81"/>
      <c r="J207" s="81"/>
      <c r="K207" s="81"/>
      <c r="L207" s="55"/>
      <c r="M207" s="132" t="str">
        <f t="shared" si="37"/>
        <v/>
      </c>
      <c r="N207" s="132" t="str">
        <f t="shared" si="38"/>
        <v/>
      </c>
      <c r="O207" s="148"/>
      <c r="P207" s="148"/>
      <c r="Q207" s="148"/>
      <c r="R207" s="148"/>
      <c r="S207" s="148"/>
      <c r="T207" s="148"/>
      <c r="U207" s="55"/>
      <c r="V207" s="81"/>
      <c r="W207" s="81"/>
      <c r="X207" s="81"/>
      <c r="Y207" s="44"/>
      <c r="Z207" s="44"/>
      <c r="AA207" s="44"/>
      <c r="AB207" s="214"/>
      <c r="AC207" s="214"/>
      <c r="AD207" s="55"/>
      <c r="AE207" s="55"/>
      <c r="AF207" s="233"/>
      <c r="AG207" s="251"/>
      <c r="AH207" s="272"/>
      <c r="AI207" s="284"/>
      <c r="AJ207" s="296" t="str">
        <f t="shared" si="39"/>
        <v/>
      </c>
      <c r="AK207" s="304" t="str">
        <f>IF(C207="","",IF(AND(フラグ管理用!B207=2,O207&gt;0),"error",IF(AND(フラグ管理用!B207=1,SUM(P207:R207)&gt;0),"error","")))</f>
        <v/>
      </c>
      <c r="AL207" s="312" t="str">
        <f t="shared" si="40"/>
        <v/>
      </c>
      <c r="AM207" s="320" t="str">
        <f t="shared" si="41"/>
        <v/>
      </c>
      <c r="AN207" s="331" t="str">
        <f>IF(C207="","",IF(フラグ管理用!AP207=1,"",IF(AND(フラグ管理用!C207=1,フラグ管理用!G207=1),"",IF(AND(フラグ管理用!C207=2,フラグ管理用!D207=1,フラグ管理用!G207=1),"",IF(AND(フラグ管理用!C207=2,フラグ管理用!D207=2),"","error")))))</f>
        <v/>
      </c>
      <c r="AO207" s="335" t="str">
        <f t="shared" si="42"/>
        <v/>
      </c>
      <c r="AP207" s="335" t="str">
        <f t="shared" si="43"/>
        <v/>
      </c>
      <c r="AQ207" s="335" t="str">
        <f>IF(C207="","",IF(AND(フラグ管理用!B207=1,フラグ管理用!I207&gt;0),"",IF(AND(フラグ管理用!B207=2,フラグ管理用!I207&gt;14),"","error")))</f>
        <v/>
      </c>
      <c r="AR207" s="335" t="str">
        <f>IF(C207="","",IF(PRODUCT(フラグ管理用!H207:J207)=0,"error",""))</f>
        <v/>
      </c>
      <c r="AS207" s="335" t="str">
        <f t="shared" si="44"/>
        <v/>
      </c>
      <c r="AT207" s="335" t="str">
        <f>IF(C207="","",IF(AND(フラグ管理用!G207=1,フラグ管理用!K207=1),"",IF(AND(フラグ管理用!G207=2,フラグ管理用!K207&gt;1),"","error")))</f>
        <v/>
      </c>
      <c r="AU207" s="335" t="str">
        <f>IF(C207="","",IF(AND(フラグ管理用!K207=10,ISBLANK(L207)=FALSE),"",IF(AND(フラグ管理用!K207&lt;10,ISBLANK(L207)=TRUE),"","error")))</f>
        <v/>
      </c>
      <c r="AV207" s="331" t="str">
        <f t="shared" si="45"/>
        <v/>
      </c>
      <c r="AW207" s="331" t="str">
        <f t="shared" si="46"/>
        <v/>
      </c>
      <c r="AX207" s="331" t="str">
        <f>IF(C207="","",IF(AND(フラグ管理用!D207=2,フラグ管理用!G207=1),IF(Q207&lt;&gt;0,"error",""),""))</f>
        <v/>
      </c>
      <c r="AY207" s="331" t="str">
        <f>IF(C207="","",IF(フラグ管理用!G207=2,IF(OR(O207&lt;&gt;0,P207&lt;&gt;0,R207&lt;&gt;0),"error",""),""))</f>
        <v/>
      </c>
      <c r="AZ207" s="331" t="str">
        <f t="shared" si="47"/>
        <v/>
      </c>
      <c r="BA207" s="331" t="str">
        <f t="shared" si="48"/>
        <v/>
      </c>
      <c r="BB207" s="331" t="str">
        <f t="shared" si="49"/>
        <v/>
      </c>
      <c r="BC207" s="331" t="str">
        <f>IF(C207="","",IF(フラグ管理用!Y207=2,IF(AND(フラグ管理用!C207=2,フラグ管理用!V207=1),"","error"),""))</f>
        <v/>
      </c>
      <c r="BD207" s="331" t="str">
        <f t="shared" si="50"/>
        <v/>
      </c>
      <c r="BE207" s="331" t="str">
        <f>IF(C207="","",IF(フラグ管理用!Z207=30,"error",IF(AND(フラグ管理用!AI207="事業始期_通常",フラグ管理用!Z207&lt;18),"error",IF(AND(フラグ管理用!AI207="事業始期_補助",フラグ管理用!Z207&lt;15),"error",""))))</f>
        <v/>
      </c>
      <c r="BF207" s="331" t="str">
        <f t="shared" si="51"/>
        <v/>
      </c>
      <c r="BG207" s="331" t="str">
        <f>IF(C207="","",IF(AND(フラグ管理用!AJ207="事業終期_通常",OR(フラグ管理用!AA207&lt;18,フラグ管理用!AA207&gt;29)),"error",IF(AND(フラグ管理用!AJ207="事業終期_R3基金・R4",フラグ管理用!AA207&lt;18),"error","")))</f>
        <v/>
      </c>
      <c r="BH207" s="331" t="str">
        <f>IF(C207="","",IF(VLOOKUP(Z207,―!$X$2:$Y$31,2,FALSE)&lt;=VLOOKUP(AA207,―!$X$2:$Y$31,2,FALSE),"","error"))</f>
        <v/>
      </c>
      <c r="BI207" s="331" t="str">
        <f t="shared" si="52"/>
        <v/>
      </c>
      <c r="BJ207" s="331" t="str">
        <f t="shared" si="53"/>
        <v/>
      </c>
      <c r="BK207" s="331" t="str">
        <f t="shared" si="54"/>
        <v/>
      </c>
      <c r="BL207" s="331" t="str">
        <f>IF(C207="","",IF(AND(フラグ管理用!AK207="予算区分_地単_通常",フラグ管理用!AF207&gt;4),"error",IF(AND(フラグ管理用!AK207="予算区分_地単_協力金等",フラグ管理用!AF207&gt;9),"error",IF(AND(フラグ管理用!AK207="予算区分_補助",フラグ管理用!AF207&lt;9),"error",""))))</f>
        <v/>
      </c>
      <c r="BM207" s="346" t="str">
        <f>フラグ管理用!AO207</f>
        <v/>
      </c>
    </row>
    <row r="208" spans="1:65">
      <c r="A208" s="21">
        <v>187</v>
      </c>
      <c r="B208" s="35"/>
      <c r="C208" s="44"/>
      <c r="D208" s="44"/>
      <c r="E208" s="55"/>
      <c r="F208" s="67" t="str">
        <f>IF(C208="補",VLOOKUP(E208,'事業名一覧 '!$A$3:$C$55,3,FALSE),"")</f>
        <v/>
      </c>
      <c r="G208" s="81"/>
      <c r="H208" s="81"/>
      <c r="I208" s="81"/>
      <c r="J208" s="81"/>
      <c r="K208" s="81"/>
      <c r="L208" s="55"/>
      <c r="M208" s="132" t="str">
        <f t="shared" si="37"/>
        <v/>
      </c>
      <c r="N208" s="132" t="str">
        <f t="shared" si="38"/>
        <v/>
      </c>
      <c r="O208" s="148"/>
      <c r="P208" s="148"/>
      <c r="Q208" s="148"/>
      <c r="R208" s="148"/>
      <c r="S208" s="148"/>
      <c r="T208" s="148"/>
      <c r="U208" s="55"/>
      <c r="V208" s="81"/>
      <c r="W208" s="81"/>
      <c r="X208" s="81"/>
      <c r="Y208" s="44"/>
      <c r="Z208" s="44"/>
      <c r="AA208" s="44"/>
      <c r="AB208" s="214"/>
      <c r="AC208" s="214"/>
      <c r="AD208" s="55"/>
      <c r="AE208" s="55"/>
      <c r="AF208" s="233"/>
      <c r="AG208" s="251"/>
      <c r="AH208" s="272"/>
      <c r="AI208" s="284"/>
      <c r="AJ208" s="296" t="str">
        <f t="shared" si="39"/>
        <v/>
      </c>
      <c r="AK208" s="304" t="str">
        <f>IF(C208="","",IF(AND(フラグ管理用!B208=2,O208&gt;0),"error",IF(AND(フラグ管理用!B208=1,SUM(P208:R208)&gt;0),"error","")))</f>
        <v/>
      </c>
      <c r="AL208" s="312" t="str">
        <f t="shared" si="40"/>
        <v/>
      </c>
      <c r="AM208" s="320" t="str">
        <f t="shared" si="41"/>
        <v/>
      </c>
      <c r="AN208" s="331" t="str">
        <f>IF(C208="","",IF(フラグ管理用!AP208=1,"",IF(AND(フラグ管理用!C208=1,フラグ管理用!G208=1),"",IF(AND(フラグ管理用!C208=2,フラグ管理用!D208=1,フラグ管理用!G208=1),"",IF(AND(フラグ管理用!C208=2,フラグ管理用!D208=2),"","error")))))</f>
        <v/>
      </c>
      <c r="AO208" s="335" t="str">
        <f t="shared" si="42"/>
        <v/>
      </c>
      <c r="AP208" s="335" t="str">
        <f t="shared" si="43"/>
        <v/>
      </c>
      <c r="AQ208" s="335" t="str">
        <f>IF(C208="","",IF(AND(フラグ管理用!B208=1,フラグ管理用!I208&gt;0),"",IF(AND(フラグ管理用!B208=2,フラグ管理用!I208&gt;14),"","error")))</f>
        <v/>
      </c>
      <c r="AR208" s="335" t="str">
        <f>IF(C208="","",IF(PRODUCT(フラグ管理用!H208:J208)=0,"error",""))</f>
        <v/>
      </c>
      <c r="AS208" s="335" t="str">
        <f t="shared" si="44"/>
        <v/>
      </c>
      <c r="AT208" s="335" t="str">
        <f>IF(C208="","",IF(AND(フラグ管理用!G208=1,フラグ管理用!K208=1),"",IF(AND(フラグ管理用!G208=2,フラグ管理用!K208&gt;1),"","error")))</f>
        <v/>
      </c>
      <c r="AU208" s="335" t="str">
        <f>IF(C208="","",IF(AND(フラグ管理用!K208=10,ISBLANK(L208)=FALSE),"",IF(AND(フラグ管理用!K208&lt;10,ISBLANK(L208)=TRUE),"","error")))</f>
        <v/>
      </c>
      <c r="AV208" s="331" t="str">
        <f t="shared" si="45"/>
        <v/>
      </c>
      <c r="AW208" s="331" t="str">
        <f t="shared" si="46"/>
        <v/>
      </c>
      <c r="AX208" s="331" t="str">
        <f>IF(C208="","",IF(AND(フラグ管理用!D208=2,フラグ管理用!G208=1),IF(Q208&lt;&gt;0,"error",""),""))</f>
        <v/>
      </c>
      <c r="AY208" s="331" t="str">
        <f>IF(C208="","",IF(フラグ管理用!G208=2,IF(OR(O208&lt;&gt;0,P208&lt;&gt;0,R208&lt;&gt;0),"error",""),""))</f>
        <v/>
      </c>
      <c r="AZ208" s="331" t="str">
        <f t="shared" si="47"/>
        <v/>
      </c>
      <c r="BA208" s="331" t="str">
        <f t="shared" si="48"/>
        <v/>
      </c>
      <c r="BB208" s="331" t="str">
        <f t="shared" si="49"/>
        <v/>
      </c>
      <c r="BC208" s="331" t="str">
        <f>IF(C208="","",IF(フラグ管理用!Y208=2,IF(AND(フラグ管理用!C208=2,フラグ管理用!V208=1),"","error"),""))</f>
        <v/>
      </c>
      <c r="BD208" s="331" t="str">
        <f t="shared" si="50"/>
        <v/>
      </c>
      <c r="BE208" s="331" t="str">
        <f>IF(C208="","",IF(フラグ管理用!Z208=30,"error",IF(AND(フラグ管理用!AI208="事業始期_通常",フラグ管理用!Z208&lt;18),"error",IF(AND(フラグ管理用!AI208="事業始期_補助",フラグ管理用!Z208&lt;15),"error",""))))</f>
        <v/>
      </c>
      <c r="BF208" s="331" t="str">
        <f t="shared" si="51"/>
        <v/>
      </c>
      <c r="BG208" s="331" t="str">
        <f>IF(C208="","",IF(AND(フラグ管理用!AJ208="事業終期_通常",OR(フラグ管理用!AA208&lt;18,フラグ管理用!AA208&gt;29)),"error",IF(AND(フラグ管理用!AJ208="事業終期_R3基金・R4",フラグ管理用!AA208&lt;18),"error","")))</f>
        <v/>
      </c>
      <c r="BH208" s="331" t="str">
        <f>IF(C208="","",IF(VLOOKUP(Z208,―!$X$2:$Y$31,2,FALSE)&lt;=VLOOKUP(AA208,―!$X$2:$Y$31,2,FALSE),"","error"))</f>
        <v/>
      </c>
      <c r="BI208" s="331" t="str">
        <f t="shared" si="52"/>
        <v/>
      </c>
      <c r="BJ208" s="331" t="str">
        <f t="shared" si="53"/>
        <v/>
      </c>
      <c r="BK208" s="331" t="str">
        <f t="shared" si="54"/>
        <v/>
      </c>
      <c r="BL208" s="331" t="str">
        <f>IF(C208="","",IF(AND(フラグ管理用!AK208="予算区分_地単_通常",フラグ管理用!AF208&gt;4),"error",IF(AND(フラグ管理用!AK208="予算区分_地単_協力金等",フラグ管理用!AF208&gt;9),"error",IF(AND(フラグ管理用!AK208="予算区分_補助",フラグ管理用!AF208&lt;9),"error",""))))</f>
        <v/>
      </c>
      <c r="BM208" s="346" t="str">
        <f>フラグ管理用!AO208</f>
        <v/>
      </c>
    </row>
    <row r="209" spans="1:65">
      <c r="A209" s="21">
        <v>188</v>
      </c>
      <c r="B209" s="35"/>
      <c r="C209" s="44"/>
      <c r="D209" s="44"/>
      <c r="E209" s="55"/>
      <c r="F209" s="67" t="str">
        <f>IF(C209="補",VLOOKUP(E209,'事業名一覧 '!$A$3:$C$55,3,FALSE),"")</f>
        <v/>
      </c>
      <c r="G209" s="81"/>
      <c r="H209" s="81"/>
      <c r="I209" s="81"/>
      <c r="J209" s="81"/>
      <c r="K209" s="81"/>
      <c r="L209" s="55"/>
      <c r="M209" s="132" t="str">
        <f t="shared" si="37"/>
        <v/>
      </c>
      <c r="N209" s="132" t="str">
        <f t="shared" si="38"/>
        <v/>
      </c>
      <c r="O209" s="148"/>
      <c r="P209" s="148"/>
      <c r="Q209" s="148"/>
      <c r="R209" s="148"/>
      <c r="S209" s="148"/>
      <c r="T209" s="148"/>
      <c r="U209" s="55"/>
      <c r="V209" s="81"/>
      <c r="W209" s="81"/>
      <c r="X209" s="81"/>
      <c r="Y209" s="44"/>
      <c r="Z209" s="44"/>
      <c r="AA209" s="44"/>
      <c r="AB209" s="214"/>
      <c r="AC209" s="214"/>
      <c r="AD209" s="55"/>
      <c r="AE209" s="55"/>
      <c r="AF209" s="233"/>
      <c r="AG209" s="251"/>
      <c r="AH209" s="272"/>
      <c r="AI209" s="284"/>
      <c r="AJ209" s="296" t="str">
        <f t="shared" si="39"/>
        <v/>
      </c>
      <c r="AK209" s="304" t="str">
        <f>IF(C209="","",IF(AND(フラグ管理用!B209=2,O209&gt;0),"error",IF(AND(フラグ管理用!B209=1,SUM(P209:R209)&gt;0),"error","")))</f>
        <v/>
      </c>
      <c r="AL209" s="312" t="str">
        <f t="shared" si="40"/>
        <v/>
      </c>
      <c r="AM209" s="320" t="str">
        <f t="shared" si="41"/>
        <v/>
      </c>
      <c r="AN209" s="331" t="str">
        <f>IF(C209="","",IF(フラグ管理用!AP209=1,"",IF(AND(フラグ管理用!C209=1,フラグ管理用!G209=1),"",IF(AND(フラグ管理用!C209=2,フラグ管理用!D209=1,フラグ管理用!G209=1),"",IF(AND(フラグ管理用!C209=2,フラグ管理用!D209=2),"","error")))))</f>
        <v/>
      </c>
      <c r="AO209" s="335" t="str">
        <f t="shared" si="42"/>
        <v/>
      </c>
      <c r="AP209" s="335" t="str">
        <f t="shared" si="43"/>
        <v/>
      </c>
      <c r="AQ209" s="335" t="str">
        <f>IF(C209="","",IF(AND(フラグ管理用!B209=1,フラグ管理用!I209&gt;0),"",IF(AND(フラグ管理用!B209=2,フラグ管理用!I209&gt;14),"","error")))</f>
        <v/>
      </c>
      <c r="AR209" s="335" t="str">
        <f>IF(C209="","",IF(PRODUCT(フラグ管理用!H209:J209)=0,"error",""))</f>
        <v/>
      </c>
      <c r="AS209" s="335" t="str">
        <f t="shared" si="44"/>
        <v/>
      </c>
      <c r="AT209" s="335" t="str">
        <f>IF(C209="","",IF(AND(フラグ管理用!G209=1,フラグ管理用!K209=1),"",IF(AND(フラグ管理用!G209=2,フラグ管理用!K209&gt;1),"","error")))</f>
        <v/>
      </c>
      <c r="AU209" s="335" t="str">
        <f>IF(C209="","",IF(AND(フラグ管理用!K209=10,ISBLANK(L209)=FALSE),"",IF(AND(フラグ管理用!K209&lt;10,ISBLANK(L209)=TRUE),"","error")))</f>
        <v/>
      </c>
      <c r="AV209" s="331" t="str">
        <f t="shared" si="45"/>
        <v/>
      </c>
      <c r="AW209" s="331" t="str">
        <f t="shared" si="46"/>
        <v/>
      </c>
      <c r="AX209" s="331" t="str">
        <f>IF(C209="","",IF(AND(フラグ管理用!D209=2,フラグ管理用!G209=1),IF(Q209&lt;&gt;0,"error",""),""))</f>
        <v/>
      </c>
      <c r="AY209" s="331" t="str">
        <f>IF(C209="","",IF(フラグ管理用!G209=2,IF(OR(O209&lt;&gt;0,P209&lt;&gt;0,R209&lt;&gt;0),"error",""),""))</f>
        <v/>
      </c>
      <c r="AZ209" s="331" t="str">
        <f t="shared" si="47"/>
        <v/>
      </c>
      <c r="BA209" s="331" t="str">
        <f t="shared" si="48"/>
        <v/>
      </c>
      <c r="BB209" s="331" t="str">
        <f t="shared" si="49"/>
        <v/>
      </c>
      <c r="BC209" s="331" t="str">
        <f>IF(C209="","",IF(フラグ管理用!Y209=2,IF(AND(フラグ管理用!C209=2,フラグ管理用!V209=1),"","error"),""))</f>
        <v/>
      </c>
      <c r="BD209" s="331" t="str">
        <f t="shared" si="50"/>
        <v/>
      </c>
      <c r="BE209" s="331" t="str">
        <f>IF(C209="","",IF(フラグ管理用!Z209=30,"error",IF(AND(フラグ管理用!AI209="事業始期_通常",フラグ管理用!Z209&lt;18),"error",IF(AND(フラグ管理用!AI209="事業始期_補助",フラグ管理用!Z209&lt;15),"error",""))))</f>
        <v/>
      </c>
      <c r="BF209" s="331" t="str">
        <f t="shared" si="51"/>
        <v/>
      </c>
      <c r="BG209" s="331" t="str">
        <f>IF(C209="","",IF(AND(フラグ管理用!AJ209="事業終期_通常",OR(フラグ管理用!AA209&lt;18,フラグ管理用!AA209&gt;29)),"error",IF(AND(フラグ管理用!AJ209="事業終期_R3基金・R4",フラグ管理用!AA209&lt;18),"error","")))</f>
        <v/>
      </c>
      <c r="BH209" s="331" t="str">
        <f>IF(C209="","",IF(VLOOKUP(Z209,―!$X$2:$Y$31,2,FALSE)&lt;=VLOOKUP(AA209,―!$X$2:$Y$31,2,FALSE),"","error"))</f>
        <v/>
      </c>
      <c r="BI209" s="331" t="str">
        <f t="shared" si="52"/>
        <v/>
      </c>
      <c r="BJ209" s="331" t="str">
        <f t="shared" si="53"/>
        <v/>
      </c>
      <c r="BK209" s="331" t="str">
        <f t="shared" si="54"/>
        <v/>
      </c>
      <c r="BL209" s="331" t="str">
        <f>IF(C209="","",IF(AND(フラグ管理用!AK209="予算区分_地単_通常",フラグ管理用!AF209&gt;4),"error",IF(AND(フラグ管理用!AK209="予算区分_地単_協力金等",フラグ管理用!AF209&gt;9),"error",IF(AND(フラグ管理用!AK209="予算区分_補助",フラグ管理用!AF209&lt;9),"error",""))))</f>
        <v/>
      </c>
      <c r="BM209" s="346" t="str">
        <f>フラグ管理用!AO209</f>
        <v/>
      </c>
    </row>
    <row r="210" spans="1:65">
      <c r="A210" s="21">
        <v>189</v>
      </c>
      <c r="B210" s="35"/>
      <c r="C210" s="44"/>
      <c r="D210" s="44"/>
      <c r="E210" s="55"/>
      <c r="F210" s="67" t="str">
        <f>IF(C210="補",VLOOKUP(E210,'事業名一覧 '!$A$3:$C$55,3,FALSE),"")</f>
        <v/>
      </c>
      <c r="G210" s="81"/>
      <c r="H210" s="81"/>
      <c r="I210" s="81"/>
      <c r="J210" s="81"/>
      <c r="K210" s="81"/>
      <c r="L210" s="55"/>
      <c r="M210" s="132" t="str">
        <f t="shared" si="37"/>
        <v/>
      </c>
      <c r="N210" s="132" t="str">
        <f t="shared" si="38"/>
        <v/>
      </c>
      <c r="O210" s="148"/>
      <c r="P210" s="148"/>
      <c r="Q210" s="148"/>
      <c r="R210" s="148"/>
      <c r="S210" s="148"/>
      <c r="T210" s="148"/>
      <c r="U210" s="55"/>
      <c r="V210" s="81"/>
      <c r="W210" s="81"/>
      <c r="X210" s="81"/>
      <c r="Y210" s="44"/>
      <c r="Z210" s="44"/>
      <c r="AA210" s="44"/>
      <c r="AB210" s="214"/>
      <c r="AC210" s="214"/>
      <c r="AD210" s="55"/>
      <c r="AE210" s="55"/>
      <c r="AF210" s="233"/>
      <c r="AG210" s="251"/>
      <c r="AH210" s="272"/>
      <c r="AI210" s="284"/>
      <c r="AJ210" s="296" t="str">
        <f t="shared" si="39"/>
        <v/>
      </c>
      <c r="AK210" s="304" t="str">
        <f>IF(C210="","",IF(AND(フラグ管理用!B210=2,O210&gt;0),"error",IF(AND(フラグ管理用!B210=1,SUM(P210:R210)&gt;0),"error","")))</f>
        <v/>
      </c>
      <c r="AL210" s="312" t="str">
        <f t="shared" si="40"/>
        <v/>
      </c>
      <c r="AM210" s="320" t="str">
        <f t="shared" si="41"/>
        <v/>
      </c>
      <c r="AN210" s="331" t="str">
        <f>IF(C210="","",IF(フラグ管理用!AP210=1,"",IF(AND(フラグ管理用!C210=1,フラグ管理用!G210=1),"",IF(AND(フラグ管理用!C210=2,フラグ管理用!D210=1,フラグ管理用!G210=1),"",IF(AND(フラグ管理用!C210=2,フラグ管理用!D210=2),"","error")))))</f>
        <v/>
      </c>
      <c r="AO210" s="335" t="str">
        <f t="shared" si="42"/>
        <v/>
      </c>
      <c r="AP210" s="335" t="str">
        <f t="shared" si="43"/>
        <v/>
      </c>
      <c r="AQ210" s="335" t="str">
        <f>IF(C210="","",IF(AND(フラグ管理用!B210=1,フラグ管理用!I210&gt;0),"",IF(AND(フラグ管理用!B210=2,フラグ管理用!I210&gt;14),"","error")))</f>
        <v/>
      </c>
      <c r="AR210" s="335" t="str">
        <f>IF(C210="","",IF(PRODUCT(フラグ管理用!H210:J210)=0,"error",""))</f>
        <v/>
      </c>
      <c r="AS210" s="335" t="str">
        <f t="shared" si="44"/>
        <v/>
      </c>
      <c r="AT210" s="335" t="str">
        <f>IF(C210="","",IF(AND(フラグ管理用!G210=1,フラグ管理用!K210=1),"",IF(AND(フラグ管理用!G210=2,フラグ管理用!K210&gt;1),"","error")))</f>
        <v/>
      </c>
      <c r="AU210" s="335" t="str">
        <f>IF(C210="","",IF(AND(フラグ管理用!K210=10,ISBLANK(L210)=FALSE),"",IF(AND(フラグ管理用!K210&lt;10,ISBLANK(L210)=TRUE),"","error")))</f>
        <v/>
      </c>
      <c r="AV210" s="331" t="str">
        <f t="shared" si="45"/>
        <v/>
      </c>
      <c r="AW210" s="331" t="str">
        <f t="shared" si="46"/>
        <v/>
      </c>
      <c r="AX210" s="331" t="str">
        <f>IF(C210="","",IF(AND(フラグ管理用!D210=2,フラグ管理用!G210=1),IF(Q210&lt;&gt;0,"error",""),""))</f>
        <v/>
      </c>
      <c r="AY210" s="331" t="str">
        <f>IF(C210="","",IF(フラグ管理用!G210=2,IF(OR(O210&lt;&gt;0,P210&lt;&gt;0,R210&lt;&gt;0),"error",""),""))</f>
        <v/>
      </c>
      <c r="AZ210" s="331" t="str">
        <f t="shared" si="47"/>
        <v/>
      </c>
      <c r="BA210" s="331" t="str">
        <f t="shared" si="48"/>
        <v/>
      </c>
      <c r="BB210" s="331" t="str">
        <f t="shared" si="49"/>
        <v/>
      </c>
      <c r="BC210" s="331" t="str">
        <f>IF(C210="","",IF(フラグ管理用!Y210=2,IF(AND(フラグ管理用!C210=2,フラグ管理用!V210=1),"","error"),""))</f>
        <v/>
      </c>
      <c r="BD210" s="331" t="str">
        <f t="shared" si="50"/>
        <v/>
      </c>
      <c r="BE210" s="331" t="str">
        <f>IF(C210="","",IF(フラグ管理用!Z210=30,"error",IF(AND(フラグ管理用!AI210="事業始期_通常",フラグ管理用!Z210&lt;18),"error",IF(AND(フラグ管理用!AI210="事業始期_補助",フラグ管理用!Z210&lt;15),"error",""))))</f>
        <v/>
      </c>
      <c r="BF210" s="331" t="str">
        <f t="shared" si="51"/>
        <v/>
      </c>
      <c r="BG210" s="331" t="str">
        <f>IF(C210="","",IF(AND(フラグ管理用!AJ210="事業終期_通常",OR(フラグ管理用!AA210&lt;18,フラグ管理用!AA210&gt;29)),"error",IF(AND(フラグ管理用!AJ210="事業終期_R3基金・R4",フラグ管理用!AA210&lt;18),"error","")))</f>
        <v/>
      </c>
      <c r="BH210" s="331" t="str">
        <f>IF(C210="","",IF(VLOOKUP(Z210,―!$X$2:$Y$31,2,FALSE)&lt;=VLOOKUP(AA210,―!$X$2:$Y$31,2,FALSE),"","error"))</f>
        <v/>
      </c>
      <c r="BI210" s="331" t="str">
        <f t="shared" si="52"/>
        <v/>
      </c>
      <c r="BJ210" s="331" t="str">
        <f t="shared" si="53"/>
        <v/>
      </c>
      <c r="BK210" s="331" t="str">
        <f t="shared" si="54"/>
        <v/>
      </c>
      <c r="BL210" s="331" t="str">
        <f>IF(C210="","",IF(AND(フラグ管理用!AK210="予算区分_地単_通常",フラグ管理用!AF210&gt;4),"error",IF(AND(フラグ管理用!AK210="予算区分_地単_協力金等",フラグ管理用!AF210&gt;9),"error",IF(AND(フラグ管理用!AK210="予算区分_補助",フラグ管理用!AF210&lt;9),"error",""))))</f>
        <v/>
      </c>
      <c r="BM210" s="346" t="str">
        <f>フラグ管理用!AO210</f>
        <v/>
      </c>
    </row>
    <row r="211" spans="1:65">
      <c r="A211" s="21">
        <v>190</v>
      </c>
      <c r="B211" s="35"/>
      <c r="C211" s="44"/>
      <c r="D211" s="44"/>
      <c r="E211" s="55"/>
      <c r="F211" s="67" t="str">
        <f>IF(C211="補",VLOOKUP(E211,'事業名一覧 '!$A$3:$C$55,3,FALSE),"")</f>
        <v/>
      </c>
      <c r="G211" s="81"/>
      <c r="H211" s="81"/>
      <c r="I211" s="81"/>
      <c r="J211" s="81"/>
      <c r="K211" s="81"/>
      <c r="L211" s="55"/>
      <c r="M211" s="132" t="str">
        <f t="shared" si="37"/>
        <v/>
      </c>
      <c r="N211" s="132" t="str">
        <f t="shared" si="38"/>
        <v/>
      </c>
      <c r="O211" s="148"/>
      <c r="P211" s="148"/>
      <c r="Q211" s="148"/>
      <c r="R211" s="148"/>
      <c r="S211" s="148"/>
      <c r="T211" s="148"/>
      <c r="U211" s="55"/>
      <c r="V211" s="81"/>
      <c r="W211" s="81"/>
      <c r="X211" s="81"/>
      <c r="Y211" s="44"/>
      <c r="Z211" s="44"/>
      <c r="AA211" s="44"/>
      <c r="AB211" s="214"/>
      <c r="AC211" s="214"/>
      <c r="AD211" s="55"/>
      <c r="AE211" s="55"/>
      <c r="AF211" s="233"/>
      <c r="AG211" s="251"/>
      <c r="AH211" s="272"/>
      <c r="AI211" s="284"/>
      <c r="AJ211" s="296" t="str">
        <f t="shared" si="39"/>
        <v/>
      </c>
      <c r="AK211" s="304" t="str">
        <f>IF(C211="","",IF(AND(フラグ管理用!B211=2,O211&gt;0),"error",IF(AND(フラグ管理用!B211=1,SUM(P211:R211)&gt;0),"error","")))</f>
        <v/>
      </c>
      <c r="AL211" s="312" t="str">
        <f t="shared" si="40"/>
        <v/>
      </c>
      <c r="AM211" s="320" t="str">
        <f t="shared" si="41"/>
        <v/>
      </c>
      <c r="AN211" s="331" t="str">
        <f>IF(C211="","",IF(フラグ管理用!AP211=1,"",IF(AND(フラグ管理用!C211=1,フラグ管理用!G211=1),"",IF(AND(フラグ管理用!C211=2,フラグ管理用!D211=1,フラグ管理用!G211=1),"",IF(AND(フラグ管理用!C211=2,フラグ管理用!D211=2),"","error")))))</f>
        <v/>
      </c>
      <c r="AO211" s="335" t="str">
        <f t="shared" si="42"/>
        <v/>
      </c>
      <c r="AP211" s="335" t="str">
        <f t="shared" si="43"/>
        <v/>
      </c>
      <c r="AQ211" s="335" t="str">
        <f>IF(C211="","",IF(AND(フラグ管理用!B211=1,フラグ管理用!I211&gt;0),"",IF(AND(フラグ管理用!B211=2,フラグ管理用!I211&gt;14),"","error")))</f>
        <v/>
      </c>
      <c r="AR211" s="335" t="str">
        <f>IF(C211="","",IF(PRODUCT(フラグ管理用!H211:J211)=0,"error",""))</f>
        <v/>
      </c>
      <c r="AS211" s="335" t="str">
        <f t="shared" si="44"/>
        <v/>
      </c>
      <c r="AT211" s="335" t="str">
        <f>IF(C211="","",IF(AND(フラグ管理用!G211=1,フラグ管理用!K211=1),"",IF(AND(フラグ管理用!G211=2,フラグ管理用!K211&gt;1),"","error")))</f>
        <v/>
      </c>
      <c r="AU211" s="335" t="str">
        <f>IF(C211="","",IF(AND(フラグ管理用!K211=10,ISBLANK(L211)=FALSE),"",IF(AND(フラグ管理用!K211&lt;10,ISBLANK(L211)=TRUE),"","error")))</f>
        <v/>
      </c>
      <c r="AV211" s="331" t="str">
        <f t="shared" si="45"/>
        <v/>
      </c>
      <c r="AW211" s="331" t="str">
        <f t="shared" si="46"/>
        <v/>
      </c>
      <c r="AX211" s="331" t="str">
        <f>IF(C211="","",IF(AND(フラグ管理用!D211=2,フラグ管理用!G211=1),IF(Q211&lt;&gt;0,"error",""),""))</f>
        <v/>
      </c>
      <c r="AY211" s="331" t="str">
        <f>IF(C211="","",IF(フラグ管理用!G211=2,IF(OR(O211&lt;&gt;0,P211&lt;&gt;0,R211&lt;&gt;0),"error",""),""))</f>
        <v/>
      </c>
      <c r="AZ211" s="331" t="str">
        <f t="shared" si="47"/>
        <v/>
      </c>
      <c r="BA211" s="331" t="str">
        <f t="shared" si="48"/>
        <v/>
      </c>
      <c r="BB211" s="331" t="str">
        <f t="shared" si="49"/>
        <v/>
      </c>
      <c r="BC211" s="331" t="str">
        <f>IF(C211="","",IF(フラグ管理用!Y211=2,IF(AND(フラグ管理用!C211=2,フラグ管理用!V211=1),"","error"),""))</f>
        <v/>
      </c>
      <c r="BD211" s="331" t="str">
        <f t="shared" si="50"/>
        <v/>
      </c>
      <c r="BE211" s="331" t="str">
        <f>IF(C211="","",IF(フラグ管理用!Z211=30,"error",IF(AND(フラグ管理用!AI211="事業始期_通常",フラグ管理用!Z211&lt;18),"error",IF(AND(フラグ管理用!AI211="事業始期_補助",フラグ管理用!Z211&lt;15),"error",""))))</f>
        <v/>
      </c>
      <c r="BF211" s="331" t="str">
        <f t="shared" si="51"/>
        <v/>
      </c>
      <c r="BG211" s="331" t="str">
        <f>IF(C211="","",IF(AND(フラグ管理用!AJ211="事業終期_通常",OR(フラグ管理用!AA211&lt;18,フラグ管理用!AA211&gt;29)),"error",IF(AND(フラグ管理用!AJ211="事業終期_R3基金・R4",フラグ管理用!AA211&lt;18),"error","")))</f>
        <v/>
      </c>
      <c r="BH211" s="331" t="str">
        <f>IF(C211="","",IF(VLOOKUP(Z211,―!$X$2:$Y$31,2,FALSE)&lt;=VLOOKUP(AA211,―!$X$2:$Y$31,2,FALSE),"","error"))</f>
        <v/>
      </c>
      <c r="BI211" s="331" t="str">
        <f t="shared" si="52"/>
        <v/>
      </c>
      <c r="BJ211" s="331" t="str">
        <f t="shared" si="53"/>
        <v/>
      </c>
      <c r="BK211" s="331" t="str">
        <f t="shared" si="54"/>
        <v/>
      </c>
      <c r="BL211" s="331" t="str">
        <f>IF(C211="","",IF(AND(フラグ管理用!AK211="予算区分_地単_通常",フラグ管理用!AF211&gt;4),"error",IF(AND(フラグ管理用!AK211="予算区分_地単_協力金等",フラグ管理用!AF211&gt;9),"error",IF(AND(フラグ管理用!AK211="予算区分_補助",フラグ管理用!AF211&lt;9),"error",""))))</f>
        <v/>
      </c>
      <c r="BM211" s="346" t="str">
        <f>フラグ管理用!AO211</f>
        <v/>
      </c>
    </row>
    <row r="212" spans="1:65">
      <c r="A212" s="21">
        <v>191</v>
      </c>
      <c r="B212" s="35"/>
      <c r="C212" s="44"/>
      <c r="D212" s="44"/>
      <c r="E212" s="55"/>
      <c r="F212" s="67" t="str">
        <f>IF(C212="補",VLOOKUP(E212,'事業名一覧 '!$A$3:$C$55,3,FALSE),"")</f>
        <v/>
      </c>
      <c r="G212" s="81"/>
      <c r="H212" s="81"/>
      <c r="I212" s="81"/>
      <c r="J212" s="81"/>
      <c r="K212" s="81"/>
      <c r="L212" s="55"/>
      <c r="M212" s="132" t="str">
        <f t="shared" si="37"/>
        <v/>
      </c>
      <c r="N212" s="132" t="str">
        <f t="shared" si="38"/>
        <v/>
      </c>
      <c r="O212" s="148"/>
      <c r="P212" s="148"/>
      <c r="Q212" s="148"/>
      <c r="R212" s="148"/>
      <c r="S212" s="148"/>
      <c r="T212" s="148"/>
      <c r="U212" s="55"/>
      <c r="V212" s="81"/>
      <c r="W212" s="81"/>
      <c r="X212" s="81"/>
      <c r="Y212" s="44"/>
      <c r="Z212" s="44"/>
      <c r="AA212" s="44"/>
      <c r="AB212" s="214"/>
      <c r="AC212" s="214"/>
      <c r="AD212" s="55"/>
      <c r="AE212" s="55"/>
      <c r="AF212" s="233"/>
      <c r="AG212" s="251"/>
      <c r="AH212" s="272"/>
      <c r="AI212" s="284"/>
      <c r="AJ212" s="296" t="str">
        <f t="shared" si="39"/>
        <v/>
      </c>
      <c r="AK212" s="304" t="str">
        <f>IF(C212="","",IF(AND(フラグ管理用!B212=2,O212&gt;0),"error",IF(AND(フラグ管理用!B212=1,SUM(P212:R212)&gt;0),"error","")))</f>
        <v/>
      </c>
      <c r="AL212" s="312" t="str">
        <f t="shared" si="40"/>
        <v/>
      </c>
      <c r="AM212" s="320" t="str">
        <f t="shared" si="41"/>
        <v/>
      </c>
      <c r="AN212" s="331" t="str">
        <f>IF(C212="","",IF(フラグ管理用!AP212=1,"",IF(AND(フラグ管理用!C212=1,フラグ管理用!G212=1),"",IF(AND(フラグ管理用!C212=2,フラグ管理用!D212=1,フラグ管理用!G212=1),"",IF(AND(フラグ管理用!C212=2,フラグ管理用!D212=2),"","error")))))</f>
        <v/>
      </c>
      <c r="AO212" s="335" t="str">
        <f t="shared" si="42"/>
        <v/>
      </c>
      <c r="AP212" s="335" t="str">
        <f t="shared" si="43"/>
        <v/>
      </c>
      <c r="AQ212" s="335" t="str">
        <f>IF(C212="","",IF(AND(フラグ管理用!B212=1,フラグ管理用!I212&gt;0),"",IF(AND(フラグ管理用!B212=2,フラグ管理用!I212&gt;14),"","error")))</f>
        <v/>
      </c>
      <c r="AR212" s="335" t="str">
        <f>IF(C212="","",IF(PRODUCT(フラグ管理用!H212:J212)=0,"error",""))</f>
        <v/>
      </c>
      <c r="AS212" s="335" t="str">
        <f t="shared" si="44"/>
        <v/>
      </c>
      <c r="AT212" s="335" t="str">
        <f>IF(C212="","",IF(AND(フラグ管理用!G212=1,フラグ管理用!K212=1),"",IF(AND(フラグ管理用!G212=2,フラグ管理用!K212&gt;1),"","error")))</f>
        <v/>
      </c>
      <c r="AU212" s="335" t="str">
        <f>IF(C212="","",IF(AND(フラグ管理用!K212=10,ISBLANK(L212)=FALSE),"",IF(AND(フラグ管理用!K212&lt;10,ISBLANK(L212)=TRUE),"","error")))</f>
        <v/>
      </c>
      <c r="AV212" s="331" t="str">
        <f t="shared" si="45"/>
        <v/>
      </c>
      <c r="AW212" s="331" t="str">
        <f t="shared" si="46"/>
        <v/>
      </c>
      <c r="AX212" s="331" t="str">
        <f>IF(C212="","",IF(AND(フラグ管理用!D212=2,フラグ管理用!G212=1),IF(Q212&lt;&gt;0,"error",""),""))</f>
        <v/>
      </c>
      <c r="AY212" s="331" t="str">
        <f>IF(C212="","",IF(フラグ管理用!G212=2,IF(OR(O212&lt;&gt;0,P212&lt;&gt;0,R212&lt;&gt;0),"error",""),""))</f>
        <v/>
      </c>
      <c r="AZ212" s="331" t="str">
        <f t="shared" si="47"/>
        <v/>
      </c>
      <c r="BA212" s="331" t="str">
        <f t="shared" si="48"/>
        <v/>
      </c>
      <c r="BB212" s="331" t="str">
        <f t="shared" si="49"/>
        <v/>
      </c>
      <c r="BC212" s="331" t="str">
        <f>IF(C212="","",IF(フラグ管理用!Y212=2,IF(AND(フラグ管理用!C212=2,フラグ管理用!V212=1),"","error"),""))</f>
        <v/>
      </c>
      <c r="BD212" s="331" t="str">
        <f t="shared" si="50"/>
        <v/>
      </c>
      <c r="BE212" s="331" t="str">
        <f>IF(C212="","",IF(フラグ管理用!Z212=30,"error",IF(AND(フラグ管理用!AI212="事業始期_通常",フラグ管理用!Z212&lt;18),"error",IF(AND(フラグ管理用!AI212="事業始期_補助",フラグ管理用!Z212&lt;15),"error",""))))</f>
        <v/>
      </c>
      <c r="BF212" s="331" t="str">
        <f t="shared" si="51"/>
        <v/>
      </c>
      <c r="BG212" s="331" t="str">
        <f>IF(C212="","",IF(AND(フラグ管理用!AJ212="事業終期_通常",OR(フラグ管理用!AA212&lt;18,フラグ管理用!AA212&gt;29)),"error",IF(AND(フラグ管理用!AJ212="事業終期_R3基金・R4",フラグ管理用!AA212&lt;18),"error","")))</f>
        <v/>
      </c>
      <c r="BH212" s="331" t="str">
        <f>IF(C212="","",IF(VLOOKUP(Z212,―!$X$2:$Y$31,2,FALSE)&lt;=VLOOKUP(AA212,―!$X$2:$Y$31,2,FALSE),"","error"))</f>
        <v/>
      </c>
      <c r="BI212" s="331" t="str">
        <f t="shared" si="52"/>
        <v/>
      </c>
      <c r="BJ212" s="331" t="str">
        <f t="shared" si="53"/>
        <v/>
      </c>
      <c r="BK212" s="331" t="str">
        <f t="shared" si="54"/>
        <v/>
      </c>
      <c r="BL212" s="331" t="str">
        <f>IF(C212="","",IF(AND(フラグ管理用!AK212="予算区分_地単_通常",フラグ管理用!AF212&gt;4),"error",IF(AND(フラグ管理用!AK212="予算区分_地単_協力金等",フラグ管理用!AF212&gt;9),"error",IF(AND(フラグ管理用!AK212="予算区分_補助",フラグ管理用!AF212&lt;9),"error",""))))</f>
        <v/>
      </c>
      <c r="BM212" s="346" t="str">
        <f>フラグ管理用!AO212</f>
        <v/>
      </c>
    </row>
    <row r="213" spans="1:65">
      <c r="A213" s="21">
        <v>192</v>
      </c>
      <c r="B213" s="35"/>
      <c r="C213" s="44"/>
      <c r="D213" s="44"/>
      <c r="E213" s="55"/>
      <c r="F213" s="67" t="str">
        <f>IF(C213="補",VLOOKUP(E213,'事業名一覧 '!$A$3:$C$55,3,FALSE),"")</f>
        <v/>
      </c>
      <c r="G213" s="81"/>
      <c r="H213" s="81"/>
      <c r="I213" s="81"/>
      <c r="J213" s="81"/>
      <c r="K213" s="81"/>
      <c r="L213" s="55"/>
      <c r="M213" s="132" t="str">
        <f t="shared" si="37"/>
        <v/>
      </c>
      <c r="N213" s="132" t="str">
        <f t="shared" si="38"/>
        <v/>
      </c>
      <c r="O213" s="148"/>
      <c r="P213" s="148"/>
      <c r="Q213" s="148"/>
      <c r="R213" s="148"/>
      <c r="S213" s="148"/>
      <c r="T213" s="148"/>
      <c r="U213" s="55"/>
      <c r="V213" s="81"/>
      <c r="W213" s="81"/>
      <c r="X213" s="81"/>
      <c r="Y213" s="44"/>
      <c r="Z213" s="44"/>
      <c r="AA213" s="44"/>
      <c r="AB213" s="214"/>
      <c r="AC213" s="214"/>
      <c r="AD213" s="55"/>
      <c r="AE213" s="55"/>
      <c r="AF213" s="233"/>
      <c r="AG213" s="251"/>
      <c r="AH213" s="272"/>
      <c r="AI213" s="284"/>
      <c r="AJ213" s="296" t="str">
        <f t="shared" si="39"/>
        <v/>
      </c>
      <c r="AK213" s="304" t="str">
        <f>IF(C213="","",IF(AND(フラグ管理用!B213=2,O213&gt;0),"error",IF(AND(フラグ管理用!B213=1,SUM(P213:R213)&gt;0),"error","")))</f>
        <v/>
      </c>
      <c r="AL213" s="312" t="str">
        <f t="shared" si="40"/>
        <v/>
      </c>
      <c r="AM213" s="320" t="str">
        <f t="shared" si="41"/>
        <v/>
      </c>
      <c r="AN213" s="331" t="str">
        <f>IF(C213="","",IF(フラグ管理用!AP213=1,"",IF(AND(フラグ管理用!C213=1,フラグ管理用!G213=1),"",IF(AND(フラグ管理用!C213=2,フラグ管理用!D213=1,フラグ管理用!G213=1),"",IF(AND(フラグ管理用!C213=2,フラグ管理用!D213=2),"","error")))))</f>
        <v/>
      </c>
      <c r="AO213" s="335" t="str">
        <f t="shared" si="42"/>
        <v/>
      </c>
      <c r="AP213" s="335" t="str">
        <f t="shared" si="43"/>
        <v/>
      </c>
      <c r="AQ213" s="335" t="str">
        <f>IF(C213="","",IF(AND(フラグ管理用!B213=1,フラグ管理用!I213&gt;0),"",IF(AND(フラグ管理用!B213=2,フラグ管理用!I213&gt;14),"","error")))</f>
        <v/>
      </c>
      <c r="AR213" s="335" t="str">
        <f>IF(C213="","",IF(PRODUCT(フラグ管理用!H213:J213)=0,"error",""))</f>
        <v/>
      </c>
      <c r="AS213" s="335" t="str">
        <f t="shared" si="44"/>
        <v/>
      </c>
      <c r="AT213" s="335" t="str">
        <f>IF(C213="","",IF(AND(フラグ管理用!G213=1,フラグ管理用!K213=1),"",IF(AND(フラグ管理用!G213=2,フラグ管理用!K213&gt;1),"","error")))</f>
        <v/>
      </c>
      <c r="AU213" s="335" t="str">
        <f>IF(C213="","",IF(AND(フラグ管理用!K213=10,ISBLANK(L213)=FALSE),"",IF(AND(フラグ管理用!K213&lt;10,ISBLANK(L213)=TRUE),"","error")))</f>
        <v/>
      </c>
      <c r="AV213" s="331" t="str">
        <f t="shared" si="45"/>
        <v/>
      </c>
      <c r="AW213" s="331" t="str">
        <f t="shared" si="46"/>
        <v/>
      </c>
      <c r="AX213" s="331" t="str">
        <f>IF(C213="","",IF(AND(フラグ管理用!D213=2,フラグ管理用!G213=1),IF(Q213&lt;&gt;0,"error",""),""))</f>
        <v/>
      </c>
      <c r="AY213" s="331" t="str">
        <f>IF(C213="","",IF(フラグ管理用!G213=2,IF(OR(O213&lt;&gt;0,P213&lt;&gt;0,R213&lt;&gt;0),"error",""),""))</f>
        <v/>
      </c>
      <c r="AZ213" s="331" t="str">
        <f t="shared" si="47"/>
        <v/>
      </c>
      <c r="BA213" s="331" t="str">
        <f t="shared" si="48"/>
        <v/>
      </c>
      <c r="BB213" s="331" t="str">
        <f t="shared" si="49"/>
        <v/>
      </c>
      <c r="BC213" s="331" t="str">
        <f>IF(C213="","",IF(フラグ管理用!Y213=2,IF(AND(フラグ管理用!C213=2,フラグ管理用!V213=1),"","error"),""))</f>
        <v/>
      </c>
      <c r="BD213" s="331" t="str">
        <f t="shared" si="50"/>
        <v/>
      </c>
      <c r="BE213" s="331" t="str">
        <f>IF(C213="","",IF(フラグ管理用!Z213=30,"error",IF(AND(フラグ管理用!AI213="事業始期_通常",フラグ管理用!Z213&lt;18),"error",IF(AND(フラグ管理用!AI213="事業始期_補助",フラグ管理用!Z213&lt;15),"error",""))))</f>
        <v/>
      </c>
      <c r="BF213" s="331" t="str">
        <f t="shared" si="51"/>
        <v/>
      </c>
      <c r="BG213" s="331" t="str">
        <f>IF(C213="","",IF(AND(フラグ管理用!AJ213="事業終期_通常",OR(フラグ管理用!AA213&lt;18,フラグ管理用!AA213&gt;29)),"error",IF(AND(フラグ管理用!AJ213="事業終期_R3基金・R4",フラグ管理用!AA213&lt;18),"error","")))</f>
        <v/>
      </c>
      <c r="BH213" s="331" t="str">
        <f>IF(C213="","",IF(VLOOKUP(Z213,―!$X$2:$Y$31,2,FALSE)&lt;=VLOOKUP(AA213,―!$X$2:$Y$31,2,FALSE),"","error"))</f>
        <v/>
      </c>
      <c r="BI213" s="331" t="str">
        <f t="shared" si="52"/>
        <v/>
      </c>
      <c r="BJ213" s="331" t="str">
        <f t="shared" si="53"/>
        <v/>
      </c>
      <c r="BK213" s="331" t="str">
        <f t="shared" si="54"/>
        <v/>
      </c>
      <c r="BL213" s="331" t="str">
        <f>IF(C213="","",IF(AND(フラグ管理用!AK213="予算区分_地単_通常",フラグ管理用!AF213&gt;4),"error",IF(AND(フラグ管理用!AK213="予算区分_地単_協力金等",フラグ管理用!AF213&gt;9),"error",IF(AND(フラグ管理用!AK213="予算区分_補助",フラグ管理用!AF213&lt;9),"error",""))))</f>
        <v/>
      </c>
      <c r="BM213" s="346" t="str">
        <f>フラグ管理用!AO213</f>
        <v/>
      </c>
    </row>
    <row r="214" spans="1:65">
      <c r="A214" s="21">
        <v>193</v>
      </c>
      <c r="B214" s="35"/>
      <c r="C214" s="44"/>
      <c r="D214" s="44"/>
      <c r="E214" s="55"/>
      <c r="F214" s="67" t="str">
        <f>IF(C214="補",VLOOKUP(E214,'事業名一覧 '!$A$3:$C$55,3,FALSE),"")</f>
        <v/>
      </c>
      <c r="G214" s="81"/>
      <c r="H214" s="81"/>
      <c r="I214" s="81"/>
      <c r="J214" s="81"/>
      <c r="K214" s="81"/>
      <c r="L214" s="55"/>
      <c r="M214" s="132" t="str">
        <f t="shared" ref="M214:M277" si="55">IF(C214="","",SUM(N214,S214,T214))</f>
        <v/>
      </c>
      <c r="N214" s="132" t="str">
        <f t="shared" ref="N214:N277" si="56">IF(C214="","",SUM(O214:R214))</f>
        <v/>
      </c>
      <c r="O214" s="148"/>
      <c r="P214" s="148"/>
      <c r="Q214" s="148"/>
      <c r="R214" s="148"/>
      <c r="S214" s="148"/>
      <c r="T214" s="148"/>
      <c r="U214" s="55"/>
      <c r="V214" s="81"/>
      <c r="W214" s="81"/>
      <c r="X214" s="81"/>
      <c r="Y214" s="44"/>
      <c r="Z214" s="44"/>
      <c r="AA214" s="44"/>
      <c r="AB214" s="214"/>
      <c r="AC214" s="214"/>
      <c r="AD214" s="55"/>
      <c r="AE214" s="55"/>
      <c r="AF214" s="233"/>
      <c r="AG214" s="251"/>
      <c r="AH214" s="272"/>
      <c r="AI214" s="284"/>
      <c r="AJ214" s="296" t="str">
        <f t="shared" ref="AJ214:AJ277" si="57">IF(C214="","",IF(B214="","error",""))</f>
        <v/>
      </c>
      <c r="AK214" s="304" t="str">
        <f>IF(C214="","",IF(AND(フラグ管理用!B214=2,O214&gt;0),"error",IF(AND(フラグ管理用!B214=1,SUM(P214:R214)&gt;0),"error","")))</f>
        <v/>
      </c>
      <c r="AL214" s="312" t="str">
        <f t="shared" ref="AL214:AL277" si="58">IF(C214="","",IF(D214="","error",""))</f>
        <v/>
      </c>
      <c r="AM214" s="320" t="str">
        <f t="shared" ref="AM214:AM277" si="59">IF(C214="","",IF(G214="","error",""))</f>
        <v/>
      </c>
      <c r="AN214" s="331" t="str">
        <f>IF(C214="","",IF(フラグ管理用!AP214=1,"",IF(AND(フラグ管理用!C214=1,フラグ管理用!G214=1),"",IF(AND(フラグ管理用!C214=2,フラグ管理用!D214=1,フラグ管理用!G214=1),"",IF(AND(フラグ管理用!C214=2,フラグ管理用!D214=2),"","error")))))</f>
        <v/>
      </c>
      <c r="AO214" s="335" t="str">
        <f t="shared" ref="AO214:AO277" si="60">IF(C214="","",IF(ISERROR(F214)=TRUE,"error",""))</f>
        <v/>
      </c>
      <c r="AP214" s="335" t="str">
        <f t="shared" ref="AP214:AP277" si="61">IF(C214="","",IF(OR(H214="",I214="",J214=""),"error",""))</f>
        <v/>
      </c>
      <c r="AQ214" s="335" t="str">
        <f>IF(C214="","",IF(AND(フラグ管理用!B214=1,フラグ管理用!I214&gt;0),"",IF(AND(フラグ管理用!B214=2,フラグ管理用!I214&gt;14),"","error")))</f>
        <v/>
      </c>
      <c r="AR214" s="335" t="str">
        <f>IF(C214="","",IF(PRODUCT(フラグ管理用!H214:J214)=0,"error",""))</f>
        <v/>
      </c>
      <c r="AS214" s="335" t="str">
        <f t="shared" ref="AS214:AS277" si="62">IF(C214="","",IF(K214="","error",""))</f>
        <v/>
      </c>
      <c r="AT214" s="335" t="str">
        <f>IF(C214="","",IF(AND(フラグ管理用!G214=1,フラグ管理用!K214=1),"",IF(AND(フラグ管理用!G214=2,フラグ管理用!K214&gt;1),"","error")))</f>
        <v/>
      </c>
      <c r="AU214" s="335" t="str">
        <f>IF(C214="","",IF(AND(フラグ管理用!K214=10,ISBLANK(L214)=FALSE),"",IF(AND(フラグ管理用!K214&lt;10,ISBLANK(L214)=TRUE),"","error")))</f>
        <v/>
      </c>
      <c r="AV214" s="331" t="str">
        <f t="shared" ref="AV214:AV277" si="63">IF(C214="","",IF(C214="単",IF(S214&lt;&gt;0,"error",""),""))</f>
        <v/>
      </c>
      <c r="AW214" s="331" t="str">
        <f t="shared" ref="AW214:AW277" si="64">IF(C214="","",IF(D214="－",IF(OR(P214&lt;&gt;0,Q214&lt;&gt;0),"error",""),""))</f>
        <v/>
      </c>
      <c r="AX214" s="331" t="str">
        <f>IF(C214="","",IF(AND(フラグ管理用!D214=2,フラグ管理用!G214=1),IF(Q214&lt;&gt;0,"error",""),""))</f>
        <v/>
      </c>
      <c r="AY214" s="331" t="str">
        <f>IF(C214="","",IF(フラグ管理用!G214=2,IF(OR(O214&lt;&gt;0,P214&lt;&gt;0,R214&lt;&gt;0),"error",""),""))</f>
        <v/>
      </c>
      <c r="AZ214" s="331" t="str">
        <f t="shared" ref="AZ214:AZ277" si="65">IF(C214="","",IF(OR(AND(O214&lt;&gt;0,P214&lt;&gt;0),AND(O214&lt;&gt;0,Q214&lt;&gt;0),AND(O214&lt;&gt;0,R214&lt;&gt;0),AND(P214&lt;&gt;0,Q214&lt;&gt;0),AND(P214&lt;&gt;0,R214&lt;&gt;0),AND(Q214&lt;&gt;0,R214&lt;&gt;0)),"error",""))</f>
        <v/>
      </c>
      <c r="BA214" s="331" t="str">
        <f t="shared" ref="BA214:BA277" si="66">IF(C214="","",IF(N214&gt;0,"","error"))</f>
        <v/>
      </c>
      <c r="BB214" s="331" t="str">
        <f t="shared" ref="BB214:BB277" si="67">IF(C214="","",IF(OR(V214="",W214="",X214="",Y214=""),"error",""))</f>
        <v/>
      </c>
      <c r="BC214" s="331" t="str">
        <f>IF(C214="","",IF(フラグ管理用!Y214=2,IF(AND(フラグ管理用!C214=2,フラグ管理用!V214=1),"","error"),""))</f>
        <v/>
      </c>
      <c r="BD214" s="331" t="str">
        <f t="shared" ref="BD214:BD277" si="68">IF(C214="","",IF(Z214="","error",""))</f>
        <v/>
      </c>
      <c r="BE214" s="331" t="str">
        <f>IF(C214="","",IF(フラグ管理用!Z214=30,"error",IF(AND(フラグ管理用!AI214="事業始期_通常",フラグ管理用!Z214&lt;18),"error",IF(AND(フラグ管理用!AI214="事業始期_補助",フラグ管理用!Z214&lt;15),"error",""))))</f>
        <v/>
      </c>
      <c r="BF214" s="331" t="str">
        <f t="shared" ref="BF214:BF277" si="69">IF(C214="","",IF(AA214="","error",""))</f>
        <v/>
      </c>
      <c r="BG214" s="331" t="str">
        <f>IF(C214="","",IF(AND(フラグ管理用!AJ214="事業終期_通常",OR(フラグ管理用!AA214&lt;18,フラグ管理用!AA214&gt;29)),"error",IF(AND(フラグ管理用!AJ214="事業終期_R3基金・R4",フラグ管理用!AA214&lt;18),"error","")))</f>
        <v/>
      </c>
      <c r="BH214" s="331" t="str">
        <f>IF(C214="","",IF(VLOOKUP(Z214,―!$X$2:$Y$31,2,FALSE)&lt;=VLOOKUP(AA214,―!$X$2:$Y$31,2,FALSE),"","error"))</f>
        <v/>
      </c>
      <c r="BI214" s="331" t="str">
        <f t="shared" ref="BI214:BI277" si="70">IF(C214="","",IF(OR(AB214="",AC214=""),"error",""))</f>
        <v/>
      </c>
      <c r="BJ214" s="331" t="str">
        <f t="shared" ref="BJ214:BJ277" si="71">IF(C214="","",IF(AND(Y214="－",AA214="R5.4以降",AF214=""),"error",""))</f>
        <v/>
      </c>
      <c r="BK214" s="331" t="str">
        <f t="shared" ref="BK214:BK277" si="72">IF(C214="","",IF(AG214="","error",""))</f>
        <v/>
      </c>
      <c r="BL214" s="331" t="str">
        <f>IF(C214="","",IF(AND(フラグ管理用!AK214="予算区分_地単_通常",フラグ管理用!AF214&gt;4),"error",IF(AND(フラグ管理用!AK214="予算区分_地単_協力金等",フラグ管理用!AF214&gt;9),"error",IF(AND(フラグ管理用!AK214="予算区分_補助",フラグ管理用!AF214&lt;9),"error",""))))</f>
        <v/>
      </c>
      <c r="BM214" s="346" t="str">
        <f>フラグ管理用!AO214</f>
        <v/>
      </c>
    </row>
    <row r="215" spans="1:65">
      <c r="A215" s="21">
        <v>194</v>
      </c>
      <c r="B215" s="35"/>
      <c r="C215" s="44"/>
      <c r="D215" s="44"/>
      <c r="E215" s="55"/>
      <c r="F215" s="67" t="str">
        <f>IF(C215="補",VLOOKUP(E215,'事業名一覧 '!$A$3:$C$55,3,FALSE),"")</f>
        <v/>
      </c>
      <c r="G215" s="81"/>
      <c r="H215" s="81"/>
      <c r="I215" s="81"/>
      <c r="J215" s="81"/>
      <c r="K215" s="81"/>
      <c r="L215" s="55"/>
      <c r="M215" s="132" t="str">
        <f t="shared" si="55"/>
        <v/>
      </c>
      <c r="N215" s="132" t="str">
        <f t="shared" si="56"/>
        <v/>
      </c>
      <c r="O215" s="148"/>
      <c r="P215" s="148"/>
      <c r="Q215" s="148"/>
      <c r="R215" s="148"/>
      <c r="S215" s="148"/>
      <c r="T215" s="148"/>
      <c r="U215" s="55"/>
      <c r="V215" s="81"/>
      <c r="W215" s="81"/>
      <c r="X215" s="81"/>
      <c r="Y215" s="44"/>
      <c r="Z215" s="44"/>
      <c r="AA215" s="44"/>
      <c r="AB215" s="214"/>
      <c r="AC215" s="214"/>
      <c r="AD215" s="55"/>
      <c r="AE215" s="55"/>
      <c r="AF215" s="233"/>
      <c r="AG215" s="251"/>
      <c r="AH215" s="272"/>
      <c r="AI215" s="284"/>
      <c r="AJ215" s="296" t="str">
        <f t="shared" si="57"/>
        <v/>
      </c>
      <c r="AK215" s="304" t="str">
        <f>IF(C215="","",IF(AND(フラグ管理用!B215=2,O215&gt;0),"error",IF(AND(フラグ管理用!B215=1,SUM(P215:R215)&gt;0),"error","")))</f>
        <v/>
      </c>
      <c r="AL215" s="312" t="str">
        <f t="shared" si="58"/>
        <v/>
      </c>
      <c r="AM215" s="320" t="str">
        <f t="shared" si="59"/>
        <v/>
      </c>
      <c r="AN215" s="331" t="str">
        <f>IF(C215="","",IF(フラグ管理用!AP215=1,"",IF(AND(フラグ管理用!C215=1,フラグ管理用!G215=1),"",IF(AND(フラグ管理用!C215=2,フラグ管理用!D215=1,フラグ管理用!G215=1),"",IF(AND(フラグ管理用!C215=2,フラグ管理用!D215=2),"","error")))))</f>
        <v/>
      </c>
      <c r="AO215" s="335" t="str">
        <f t="shared" si="60"/>
        <v/>
      </c>
      <c r="AP215" s="335" t="str">
        <f t="shared" si="61"/>
        <v/>
      </c>
      <c r="AQ215" s="335" t="str">
        <f>IF(C215="","",IF(AND(フラグ管理用!B215=1,フラグ管理用!I215&gt;0),"",IF(AND(フラグ管理用!B215=2,フラグ管理用!I215&gt;14),"","error")))</f>
        <v/>
      </c>
      <c r="AR215" s="335" t="str">
        <f>IF(C215="","",IF(PRODUCT(フラグ管理用!H215:J215)=0,"error",""))</f>
        <v/>
      </c>
      <c r="AS215" s="335" t="str">
        <f t="shared" si="62"/>
        <v/>
      </c>
      <c r="AT215" s="335" t="str">
        <f>IF(C215="","",IF(AND(フラグ管理用!G215=1,フラグ管理用!K215=1),"",IF(AND(フラグ管理用!G215=2,フラグ管理用!K215&gt;1),"","error")))</f>
        <v/>
      </c>
      <c r="AU215" s="335" t="str">
        <f>IF(C215="","",IF(AND(フラグ管理用!K215=10,ISBLANK(L215)=FALSE),"",IF(AND(フラグ管理用!K215&lt;10,ISBLANK(L215)=TRUE),"","error")))</f>
        <v/>
      </c>
      <c r="AV215" s="331" t="str">
        <f t="shared" si="63"/>
        <v/>
      </c>
      <c r="AW215" s="331" t="str">
        <f t="shared" si="64"/>
        <v/>
      </c>
      <c r="AX215" s="331" t="str">
        <f>IF(C215="","",IF(AND(フラグ管理用!D215=2,フラグ管理用!G215=1),IF(Q215&lt;&gt;0,"error",""),""))</f>
        <v/>
      </c>
      <c r="AY215" s="331" t="str">
        <f>IF(C215="","",IF(フラグ管理用!G215=2,IF(OR(O215&lt;&gt;0,P215&lt;&gt;0,R215&lt;&gt;0),"error",""),""))</f>
        <v/>
      </c>
      <c r="AZ215" s="331" t="str">
        <f t="shared" si="65"/>
        <v/>
      </c>
      <c r="BA215" s="331" t="str">
        <f t="shared" si="66"/>
        <v/>
      </c>
      <c r="BB215" s="331" t="str">
        <f t="shared" si="67"/>
        <v/>
      </c>
      <c r="BC215" s="331" t="str">
        <f>IF(C215="","",IF(フラグ管理用!Y215=2,IF(AND(フラグ管理用!C215=2,フラグ管理用!V215=1),"","error"),""))</f>
        <v/>
      </c>
      <c r="BD215" s="331" t="str">
        <f t="shared" si="68"/>
        <v/>
      </c>
      <c r="BE215" s="331" t="str">
        <f>IF(C215="","",IF(フラグ管理用!Z215=30,"error",IF(AND(フラグ管理用!AI215="事業始期_通常",フラグ管理用!Z215&lt;18),"error",IF(AND(フラグ管理用!AI215="事業始期_補助",フラグ管理用!Z215&lt;15),"error",""))))</f>
        <v/>
      </c>
      <c r="BF215" s="331" t="str">
        <f t="shared" si="69"/>
        <v/>
      </c>
      <c r="BG215" s="331" t="str">
        <f>IF(C215="","",IF(AND(フラグ管理用!AJ215="事業終期_通常",OR(フラグ管理用!AA215&lt;18,フラグ管理用!AA215&gt;29)),"error",IF(AND(フラグ管理用!AJ215="事業終期_R3基金・R4",フラグ管理用!AA215&lt;18),"error","")))</f>
        <v/>
      </c>
      <c r="BH215" s="331" t="str">
        <f>IF(C215="","",IF(VLOOKUP(Z215,―!$X$2:$Y$31,2,FALSE)&lt;=VLOOKUP(AA215,―!$X$2:$Y$31,2,FALSE),"","error"))</f>
        <v/>
      </c>
      <c r="BI215" s="331" t="str">
        <f t="shared" si="70"/>
        <v/>
      </c>
      <c r="BJ215" s="331" t="str">
        <f t="shared" si="71"/>
        <v/>
      </c>
      <c r="BK215" s="331" t="str">
        <f t="shared" si="72"/>
        <v/>
      </c>
      <c r="BL215" s="331" t="str">
        <f>IF(C215="","",IF(AND(フラグ管理用!AK215="予算区分_地単_通常",フラグ管理用!AF215&gt;4),"error",IF(AND(フラグ管理用!AK215="予算区分_地単_協力金等",フラグ管理用!AF215&gt;9),"error",IF(AND(フラグ管理用!AK215="予算区分_補助",フラグ管理用!AF215&lt;9),"error",""))))</f>
        <v/>
      </c>
      <c r="BM215" s="346" t="str">
        <f>フラグ管理用!AO215</f>
        <v/>
      </c>
    </row>
    <row r="216" spans="1:65">
      <c r="A216" s="21">
        <v>195</v>
      </c>
      <c r="B216" s="35"/>
      <c r="C216" s="44"/>
      <c r="D216" s="44"/>
      <c r="E216" s="55"/>
      <c r="F216" s="67" t="str">
        <f>IF(C216="補",VLOOKUP(E216,'事業名一覧 '!$A$3:$C$55,3,FALSE),"")</f>
        <v/>
      </c>
      <c r="G216" s="81"/>
      <c r="H216" s="81"/>
      <c r="I216" s="81"/>
      <c r="J216" s="81"/>
      <c r="K216" s="81"/>
      <c r="L216" s="55"/>
      <c r="M216" s="132" t="str">
        <f t="shared" si="55"/>
        <v/>
      </c>
      <c r="N216" s="132" t="str">
        <f t="shared" si="56"/>
        <v/>
      </c>
      <c r="O216" s="148"/>
      <c r="P216" s="148"/>
      <c r="Q216" s="148"/>
      <c r="R216" s="148"/>
      <c r="S216" s="148"/>
      <c r="T216" s="148"/>
      <c r="U216" s="55"/>
      <c r="V216" s="81"/>
      <c r="W216" s="81"/>
      <c r="X216" s="81"/>
      <c r="Y216" s="44"/>
      <c r="Z216" s="44"/>
      <c r="AA216" s="44"/>
      <c r="AB216" s="214"/>
      <c r="AC216" s="214"/>
      <c r="AD216" s="55"/>
      <c r="AE216" s="55"/>
      <c r="AF216" s="233"/>
      <c r="AG216" s="251"/>
      <c r="AH216" s="272"/>
      <c r="AI216" s="284"/>
      <c r="AJ216" s="296" t="str">
        <f t="shared" si="57"/>
        <v/>
      </c>
      <c r="AK216" s="304" t="str">
        <f>IF(C216="","",IF(AND(フラグ管理用!B216=2,O216&gt;0),"error",IF(AND(フラグ管理用!B216=1,SUM(P216:R216)&gt;0),"error","")))</f>
        <v/>
      </c>
      <c r="AL216" s="312" t="str">
        <f t="shared" si="58"/>
        <v/>
      </c>
      <c r="AM216" s="320" t="str">
        <f t="shared" si="59"/>
        <v/>
      </c>
      <c r="AN216" s="331" t="str">
        <f>IF(C216="","",IF(フラグ管理用!AP216=1,"",IF(AND(フラグ管理用!C216=1,フラグ管理用!G216=1),"",IF(AND(フラグ管理用!C216=2,フラグ管理用!D216=1,フラグ管理用!G216=1),"",IF(AND(フラグ管理用!C216=2,フラグ管理用!D216=2),"","error")))))</f>
        <v/>
      </c>
      <c r="AO216" s="335" t="str">
        <f t="shared" si="60"/>
        <v/>
      </c>
      <c r="AP216" s="335" t="str">
        <f t="shared" si="61"/>
        <v/>
      </c>
      <c r="AQ216" s="335" t="str">
        <f>IF(C216="","",IF(AND(フラグ管理用!B216=1,フラグ管理用!I216&gt;0),"",IF(AND(フラグ管理用!B216=2,フラグ管理用!I216&gt;14),"","error")))</f>
        <v/>
      </c>
      <c r="AR216" s="335" t="str">
        <f>IF(C216="","",IF(PRODUCT(フラグ管理用!H216:J216)=0,"error",""))</f>
        <v/>
      </c>
      <c r="AS216" s="335" t="str">
        <f t="shared" si="62"/>
        <v/>
      </c>
      <c r="AT216" s="335" t="str">
        <f>IF(C216="","",IF(AND(フラグ管理用!G216=1,フラグ管理用!K216=1),"",IF(AND(フラグ管理用!G216=2,フラグ管理用!K216&gt;1),"","error")))</f>
        <v/>
      </c>
      <c r="AU216" s="335" t="str">
        <f>IF(C216="","",IF(AND(フラグ管理用!K216=10,ISBLANK(L216)=FALSE),"",IF(AND(フラグ管理用!K216&lt;10,ISBLANK(L216)=TRUE),"","error")))</f>
        <v/>
      </c>
      <c r="AV216" s="331" t="str">
        <f t="shared" si="63"/>
        <v/>
      </c>
      <c r="AW216" s="331" t="str">
        <f t="shared" si="64"/>
        <v/>
      </c>
      <c r="AX216" s="331" t="str">
        <f>IF(C216="","",IF(AND(フラグ管理用!D216=2,フラグ管理用!G216=1),IF(Q216&lt;&gt;0,"error",""),""))</f>
        <v/>
      </c>
      <c r="AY216" s="331" t="str">
        <f>IF(C216="","",IF(フラグ管理用!G216=2,IF(OR(O216&lt;&gt;0,P216&lt;&gt;0,R216&lt;&gt;0),"error",""),""))</f>
        <v/>
      </c>
      <c r="AZ216" s="331" t="str">
        <f t="shared" si="65"/>
        <v/>
      </c>
      <c r="BA216" s="331" t="str">
        <f t="shared" si="66"/>
        <v/>
      </c>
      <c r="BB216" s="331" t="str">
        <f t="shared" si="67"/>
        <v/>
      </c>
      <c r="BC216" s="331" t="str">
        <f>IF(C216="","",IF(フラグ管理用!Y216=2,IF(AND(フラグ管理用!C216=2,フラグ管理用!V216=1),"","error"),""))</f>
        <v/>
      </c>
      <c r="BD216" s="331" t="str">
        <f t="shared" si="68"/>
        <v/>
      </c>
      <c r="BE216" s="331" t="str">
        <f>IF(C216="","",IF(フラグ管理用!Z216=30,"error",IF(AND(フラグ管理用!AI216="事業始期_通常",フラグ管理用!Z216&lt;18),"error",IF(AND(フラグ管理用!AI216="事業始期_補助",フラグ管理用!Z216&lt;15),"error",""))))</f>
        <v/>
      </c>
      <c r="BF216" s="331" t="str">
        <f t="shared" si="69"/>
        <v/>
      </c>
      <c r="BG216" s="331" t="str">
        <f>IF(C216="","",IF(AND(フラグ管理用!AJ216="事業終期_通常",OR(フラグ管理用!AA216&lt;18,フラグ管理用!AA216&gt;29)),"error",IF(AND(フラグ管理用!AJ216="事業終期_R3基金・R4",フラグ管理用!AA216&lt;18),"error","")))</f>
        <v/>
      </c>
      <c r="BH216" s="331" t="str">
        <f>IF(C216="","",IF(VLOOKUP(Z216,―!$X$2:$Y$31,2,FALSE)&lt;=VLOOKUP(AA216,―!$X$2:$Y$31,2,FALSE),"","error"))</f>
        <v/>
      </c>
      <c r="BI216" s="331" t="str">
        <f t="shared" si="70"/>
        <v/>
      </c>
      <c r="BJ216" s="331" t="str">
        <f t="shared" si="71"/>
        <v/>
      </c>
      <c r="BK216" s="331" t="str">
        <f t="shared" si="72"/>
        <v/>
      </c>
      <c r="BL216" s="331" t="str">
        <f>IF(C216="","",IF(AND(フラグ管理用!AK216="予算区分_地単_通常",フラグ管理用!AF216&gt;4),"error",IF(AND(フラグ管理用!AK216="予算区分_地単_協力金等",フラグ管理用!AF216&gt;9),"error",IF(AND(フラグ管理用!AK216="予算区分_補助",フラグ管理用!AF216&lt;9),"error",""))))</f>
        <v/>
      </c>
      <c r="BM216" s="346" t="str">
        <f>フラグ管理用!AO216</f>
        <v/>
      </c>
    </row>
    <row r="217" spans="1:65">
      <c r="A217" s="21">
        <v>196</v>
      </c>
      <c r="B217" s="35"/>
      <c r="C217" s="44"/>
      <c r="D217" s="44"/>
      <c r="E217" s="55"/>
      <c r="F217" s="67" t="str">
        <f>IF(C217="補",VLOOKUP(E217,'事業名一覧 '!$A$3:$C$55,3,FALSE),"")</f>
        <v/>
      </c>
      <c r="G217" s="81"/>
      <c r="H217" s="81"/>
      <c r="I217" s="81"/>
      <c r="J217" s="81"/>
      <c r="K217" s="81"/>
      <c r="L217" s="55"/>
      <c r="M217" s="132" t="str">
        <f t="shared" si="55"/>
        <v/>
      </c>
      <c r="N217" s="132" t="str">
        <f t="shared" si="56"/>
        <v/>
      </c>
      <c r="O217" s="148"/>
      <c r="P217" s="148"/>
      <c r="Q217" s="148"/>
      <c r="R217" s="148"/>
      <c r="S217" s="148"/>
      <c r="T217" s="148"/>
      <c r="U217" s="55"/>
      <c r="V217" s="81"/>
      <c r="W217" s="81"/>
      <c r="X217" s="81"/>
      <c r="Y217" s="44"/>
      <c r="Z217" s="44"/>
      <c r="AA217" s="44"/>
      <c r="AB217" s="214"/>
      <c r="AC217" s="214"/>
      <c r="AD217" s="55"/>
      <c r="AE217" s="55"/>
      <c r="AF217" s="233"/>
      <c r="AG217" s="251"/>
      <c r="AH217" s="272"/>
      <c r="AI217" s="284"/>
      <c r="AJ217" s="296" t="str">
        <f t="shared" si="57"/>
        <v/>
      </c>
      <c r="AK217" s="304" t="str">
        <f>IF(C217="","",IF(AND(フラグ管理用!B217=2,O217&gt;0),"error",IF(AND(フラグ管理用!B217=1,SUM(P217:R217)&gt;0),"error","")))</f>
        <v/>
      </c>
      <c r="AL217" s="312" t="str">
        <f t="shared" si="58"/>
        <v/>
      </c>
      <c r="AM217" s="320" t="str">
        <f t="shared" si="59"/>
        <v/>
      </c>
      <c r="AN217" s="331" t="str">
        <f>IF(C217="","",IF(フラグ管理用!AP217=1,"",IF(AND(フラグ管理用!C217=1,フラグ管理用!G217=1),"",IF(AND(フラグ管理用!C217=2,フラグ管理用!D217=1,フラグ管理用!G217=1),"",IF(AND(フラグ管理用!C217=2,フラグ管理用!D217=2),"","error")))))</f>
        <v/>
      </c>
      <c r="AO217" s="335" t="str">
        <f t="shared" si="60"/>
        <v/>
      </c>
      <c r="AP217" s="335" t="str">
        <f t="shared" si="61"/>
        <v/>
      </c>
      <c r="AQ217" s="335" t="str">
        <f>IF(C217="","",IF(AND(フラグ管理用!B217=1,フラグ管理用!I217&gt;0),"",IF(AND(フラグ管理用!B217=2,フラグ管理用!I217&gt;14),"","error")))</f>
        <v/>
      </c>
      <c r="AR217" s="335" t="str">
        <f>IF(C217="","",IF(PRODUCT(フラグ管理用!H217:J217)=0,"error",""))</f>
        <v/>
      </c>
      <c r="AS217" s="335" t="str">
        <f t="shared" si="62"/>
        <v/>
      </c>
      <c r="AT217" s="335" t="str">
        <f>IF(C217="","",IF(AND(フラグ管理用!G217=1,フラグ管理用!K217=1),"",IF(AND(フラグ管理用!G217=2,フラグ管理用!K217&gt;1),"","error")))</f>
        <v/>
      </c>
      <c r="AU217" s="335" t="str">
        <f>IF(C217="","",IF(AND(フラグ管理用!K217=10,ISBLANK(L217)=FALSE),"",IF(AND(フラグ管理用!K217&lt;10,ISBLANK(L217)=TRUE),"","error")))</f>
        <v/>
      </c>
      <c r="AV217" s="331" t="str">
        <f t="shared" si="63"/>
        <v/>
      </c>
      <c r="AW217" s="331" t="str">
        <f t="shared" si="64"/>
        <v/>
      </c>
      <c r="AX217" s="331" t="str">
        <f>IF(C217="","",IF(AND(フラグ管理用!D217=2,フラグ管理用!G217=1),IF(Q217&lt;&gt;0,"error",""),""))</f>
        <v/>
      </c>
      <c r="AY217" s="331" t="str">
        <f>IF(C217="","",IF(フラグ管理用!G217=2,IF(OR(O217&lt;&gt;0,P217&lt;&gt;0,R217&lt;&gt;0),"error",""),""))</f>
        <v/>
      </c>
      <c r="AZ217" s="331" t="str">
        <f t="shared" si="65"/>
        <v/>
      </c>
      <c r="BA217" s="331" t="str">
        <f t="shared" si="66"/>
        <v/>
      </c>
      <c r="BB217" s="331" t="str">
        <f t="shared" si="67"/>
        <v/>
      </c>
      <c r="BC217" s="331" t="str">
        <f>IF(C217="","",IF(フラグ管理用!Y217=2,IF(AND(フラグ管理用!C217=2,フラグ管理用!V217=1),"","error"),""))</f>
        <v/>
      </c>
      <c r="BD217" s="331" t="str">
        <f t="shared" si="68"/>
        <v/>
      </c>
      <c r="BE217" s="331" t="str">
        <f>IF(C217="","",IF(フラグ管理用!Z217=30,"error",IF(AND(フラグ管理用!AI217="事業始期_通常",フラグ管理用!Z217&lt;18),"error",IF(AND(フラグ管理用!AI217="事業始期_補助",フラグ管理用!Z217&lt;15),"error",""))))</f>
        <v/>
      </c>
      <c r="BF217" s="331" t="str">
        <f t="shared" si="69"/>
        <v/>
      </c>
      <c r="BG217" s="331" t="str">
        <f>IF(C217="","",IF(AND(フラグ管理用!AJ217="事業終期_通常",OR(フラグ管理用!AA217&lt;18,フラグ管理用!AA217&gt;29)),"error",IF(AND(フラグ管理用!AJ217="事業終期_R3基金・R4",フラグ管理用!AA217&lt;18),"error","")))</f>
        <v/>
      </c>
      <c r="BH217" s="331" t="str">
        <f>IF(C217="","",IF(VLOOKUP(Z217,―!$X$2:$Y$31,2,FALSE)&lt;=VLOOKUP(AA217,―!$X$2:$Y$31,2,FALSE),"","error"))</f>
        <v/>
      </c>
      <c r="BI217" s="331" t="str">
        <f t="shared" si="70"/>
        <v/>
      </c>
      <c r="BJ217" s="331" t="str">
        <f t="shared" si="71"/>
        <v/>
      </c>
      <c r="BK217" s="331" t="str">
        <f t="shared" si="72"/>
        <v/>
      </c>
      <c r="BL217" s="331" t="str">
        <f>IF(C217="","",IF(AND(フラグ管理用!AK217="予算区分_地単_通常",フラグ管理用!AF217&gt;4),"error",IF(AND(フラグ管理用!AK217="予算区分_地単_協力金等",フラグ管理用!AF217&gt;9),"error",IF(AND(フラグ管理用!AK217="予算区分_補助",フラグ管理用!AF217&lt;9),"error",""))))</f>
        <v/>
      </c>
      <c r="BM217" s="346" t="str">
        <f>フラグ管理用!AO217</f>
        <v/>
      </c>
    </row>
    <row r="218" spans="1:65">
      <c r="A218" s="21">
        <v>197</v>
      </c>
      <c r="B218" s="35"/>
      <c r="C218" s="44"/>
      <c r="D218" s="44"/>
      <c r="E218" s="55"/>
      <c r="F218" s="67" t="str">
        <f>IF(C218="補",VLOOKUP(E218,'事業名一覧 '!$A$3:$C$55,3,FALSE),"")</f>
        <v/>
      </c>
      <c r="G218" s="81"/>
      <c r="H218" s="81"/>
      <c r="I218" s="81"/>
      <c r="J218" s="81"/>
      <c r="K218" s="81"/>
      <c r="L218" s="55"/>
      <c r="M218" s="132" t="str">
        <f t="shared" si="55"/>
        <v/>
      </c>
      <c r="N218" s="132" t="str">
        <f t="shared" si="56"/>
        <v/>
      </c>
      <c r="O218" s="148"/>
      <c r="P218" s="148"/>
      <c r="Q218" s="148"/>
      <c r="R218" s="148"/>
      <c r="S218" s="148"/>
      <c r="T218" s="148"/>
      <c r="U218" s="55"/>
      <c r="V218" s="81"/>
      <c r="W218" s="81"/>
      <c r="X218" s="81"/>
      <c r="Y218" s="44"/>
      <c r="Z218" s="44"/>
      <c r="AA218" s="44"/>
      <c r="AB218" s="214"/>
      <c r="AC218" s="214"/>
      <c r="AD218" s="55"/>
      <c r="AE218" s="55"/>
      <c r="AF218" s="233"/>
      <c r="AG218" s="251"/>
      <c r="AH218" s="272"/>
      <c r="AI218" s="284"/>
      <c r="AJ218" s="296" t="str">
        <f t="shared" si="57"/>
        <v/>
      </c>
      <c r="AK218" s="304" t="str">
        <f>IF(C218="","",IF(AND(フラグ管理用!B218=2,O218&gt;0),"error",IF(AND(フラグ管理用!B218=1,SUM(P218:R218)&gt;0),"error","")))</f>
        <v/>
      </c>
      <c r="AL218" s="312" t="str">
        <f t="shared" si="58"/>
        <v/>
      </c>
      <c r="AM218" s="320" t="str">
        <f t="shared" si="59"/>
        <v/>
      </c>
      <c r="AN218" s="331" t="str">
        <f>IF(C218="","",IF(フラグ管理用!AP218=1,"",IF(AND(フラグ管理用!C218=1,フラグ管理用!G218=1),"",IF(AND(フラグ管理用!C218=2,フラグ管理用!D218=1,フラグ管理用!G218=1),"",IF(AND(フラグ管理用!C218=2,フラグ管理用!D218=2),"","error")))))</f>
        <v/>
      </c>
      <c r="AO218" s="335" t="str">
        <f t="shared" si="60"/>
        <v/>
      </c>
      <c r="AP218" s="335" t="str">
        <f t="shared" si="61"/>
        <v/>
      </c>
      <c r="AQ218" s="335" t="str">
        <f>IF(C218="","",IF(AND(フラグ管理用!B218=1,フラグ管理用!I218&gt;0),"",IF(AND(フラグ管理用!B218=2,フラグ管理用!I218&gt;14),"","error")))</f>
        <v/>
      </c>
      <c r="AR218" s="335" t="str">
        <f>IF(C218="","",IF(PRODUCT(フラグ管理用!H218:J218)=0,"error",""))</f>
        <v/>
      </c>
      <c r="AS218" s="335" t="str">
        <f t="shared" si="62"/>
        <v/>
      </c>
      <c r="AT218" s="335" t="str">
        <f>IF(C218="","",IF(AND(フラグ管理用!G218=1,フラグ管理用!K218=1),"",IF(AND(フラグ管理用!G218=2,フラグ管理用!K218&gt;1),"","error")))</f>
        <v/>
      </c>
      <c r="AU218" s="335" t="str">
        <f>IF(C218="","",IF(AND(フラグ管理用!K218=10,ISBLANK(L218)=FALSE),"",IF(AND(フラグ管理用!K218&lt;10,ISBLANK(L218)=TRUE),"","error")))</f>
        <v/>
      </c>
      <c r="AV218" s="331" t="str">
        <f t="shared" si="63"/>
        <v/>
      </c>
      <c r="AW218" s="331" t="str">
        <f t="shared" si="64"/>
        <v/>
      </c>
      <c r="AX218" s="331" t="str">
        <f>IF(C218="","",IF(AND(フラグ管理用!D218=2,フラグ管理用!G218=1),IF(Q218&lt;&gt;0,"error",""),""))</f>
        <v/>
      </c>
      <c r="AY218" s="331" t="str">
        <f>IF(C218="","",IF(フラグ管理用!G218=2,IF(OR(O218&lt;&gt;0,P218&lt;&gt;0,R218&lt;&gt;0),"error",""),""))</f>
        <v/>
      </c>
      <c r="AZ218" s="331" t="str">
        <f t="shared" si="65"/>
        <v/>
      </c>
      <c r="BA218" s="331" t="str">
        <f t="shared" si="66"/>
        <v/>
      </c>
      <c r="BB218" s="331" t="str">
        <f t="shared" si="67"/>
        <v/>
      </c>
      <c r="BC218" s="331" t="str">
        <f>IF(C218="","",IF(フラグ管理用!Y218=2,IF(AND(フラグ管理用!C218=2,フラグ管理用!V218=1),"","error"),""))</f>
        <v/>
      </c>
      <c r="BD218" s="331" t="str">
        <f t="shared" si="68"/>
        <v/>
      </c>
      <c r="BE218" s="331" t="str">
        <f>IF(C218="","",IF(フラグ管理用!Z218=30,"error",IF(AND(フラグ管理用!AI218="事業始期_通常",フラグ管理用!Z218&lt;18),"error",IF(AND(フラグ管理用!AI218="事業始期_補助",フラグ管理用!Z218&lt;15),"error",""))))</f>
        <v/>
      </c>
      <c r="BF218" s="331" t="str">
        <f t="shared" si="69"/>
        <v/>
      </c>
      <c r="BG218" s="331" t="str">
        <f>IF(C218="","",IF(AND(フラグ管理用!AJ218="事業終期_通常",OR(フラグ管理用!AA218&lt;18,フラグ管理用!AA218&gt;29)),"error",IF(AND(フラグ管理用!AJ218="事業終期_R3基金・R4",フラグ管理用!AA218&lt;18),"error","")))</f>
        <v/>
      </c>
      <c r="BH218" s="331" t="str">
        <f>IF(C218="","",IF(VLOOKUP(Z218,―!$X$2:$Y$31,2,FALSE)&lt;=VLOOKUP(AA218,―!$X$2:$Y$31,2,FALSE),"","error"))</f>
        <v/>
      </c>
      <c r="BI218" s="331" t="str">
        <f t="shared" si="70"/>
        <v/>
      </c>
      <c r="BJ218" s="331" t="str">
        <f t="shared" si="71"/>
        <v/>
      </c>
      <c r="BK218" s="331" t="str">
        <f t="shared" si="72"/>
        <v/>
      </c>
      <c r="BL218" s="331" t="str">
        <f>IF(C218="","",IF(AND(フラグ管理用!AK218="予算区分_地単_通常",フラグ管理用!AF218&gt;4),"error",IF(AND(フラグ管理用!AK218="予算区分_地単_協力金等",フラグ管理用!AF218&gt;9),"error",IF(AND(フラグ管理用!AK218="予算区分_補助",フラグ管理用!AF218&lt;9),"error",""))))</f>
        <v/>
      </c>
      <c r="BM218" s="346" t="str">
        <f>フラグ管理用!AO218</f>
        <v/>
      </c>
    </row>
    <row r="219" spans="1:65">
      <c r="A219" s="21">
        <v>198</v>
      </c>
      <c r="B219" s="35"/>
      <c r="C219" s="44"/>
      <c r="D219" s="44"/>
      <c r="E219" s="55"/>
      <c r="F219" s="67" t="str">
        <f>IF(C219="補",VLOOKUP(E219,'事業名一覧 '!$A$3:$C$55,3,FALSE),"")</f>
        <v/>
      </c>
      <c r="G219" s="81"/>
      <c r="H219" s="81"/>
      <c r="I219" s="81"/>
      <c r="J219" s="81"/>
      <c r="K219" s="81"/>
      <c r="L219" s="55"/>
      <c r="M219" s="132" t="str">
        <f t="shared" si="55"/>
        <v/>
      </c>
      <c r="N219" s="132" t="str">
        <f t="shared" si="56"/>
        <v/>
      </c>
      <c r="O219" s="148"/>
      <c r="P219" s="148"/>
      <c r="Q219" s="148"/>
      <c r="R219" s="148"/>
      <c r="S219" s="148"/>
      <c r="T219" s="148"/>
      <c r="U219" s="55"/>
      <c r="V219" s="81"/>
      <c r="W219" s="81"/>
      <c r="X219" s="81"/>
      <c r="Y219" s="44"/>
      <c r="Z219" s="44"/>
      <c r="AA219" s="44"/>
      <c r="AB219" s="214"/>
      <c r="AC219" s="214"/>
      <c r="AD219" s="55"/>
      <c r="AE219" s="55"/>
      <c r="AF219" s="233"/>
      <c r="AG219" s="251"/>
      <c r="AH219" s="272"/>
      <c r="AI219" s="284"/>
      <c r="AJ219" s="296" t="str">
        <f t="shared" si="57"/>
        <v/>
      </c>
      <c r="AK219" s="304" t="str">
        <f>IF(C219="","",IF(AND(フラグ管理用!B219=2,O219&gt;0),"error",IF(AND(フラグ管理用!B219=1,SUM(P219:R219)&gt;0),"error","")))</f>
        <v/>
      </c>
      <c r="AL219" s="312" t="str">
        <f t="shared" si="58"/>
        <v/>
      </c>
      <c r="AM219" s="320" t="str">
        <f t="shared" si="59"/>
        <v/>
      </c>
      <c r="AN219" s="331" t="str">
        <f>IF(C219="","",IF(フラグ管理用!AP219=1,"",IF(AND(フラグ管理用!C219=1,フラグ管理用!G219=1),"",IF(AND(フラグ管理用!C219=2,フラグ管理用!D219=1,フラグ管理用!G219=1),"",IF(AND(フラグ管理用!C219=2,フラグ管理用!D219=2),"","error")))))</f>
        <v/>
      </c>
      <c r="AO219" s="335" t="str">
        <f t="shared" si="60"/>
        <v/>
      </c>
      <c r="AP219" s="335" t="str">
        <f t="shared" si="61"/>
        <v/>
      </c>
      <c r="AQ219" s="335" t="str">
        <f>IF(C219="","",IF(AND(フラグ管理用!B219=1,フラグ管理用!I219&gt;0),"",IF(AND(フラグ管理用!B219=2,フラグ管理用!I219&gt;14),"","error")))</f>
        <v/>
      </c>
      <c r="AR219" s="335" t="str">
        <f>IF(C219="","",IF(PRODUCT(フラグ管理用!H219:J219)=0,"error",""))</f>
        <v/>
      </c>
      <c r="AS219" s="335" t="str">
        <f t="shared" si="62"/>
        <v/>
      </c>
      <c r="AT219" s="335" t="str">
        <f>IF(C219="","",IF(AND(フラグ管理用!G219=1,フラグ管理用!K219=1),"",IF(AND(フラグ管理用!G219=2,フラグ管理用!K219&gt;1),"","error")))</f>
        <v/>
      </c>
      <c r="AU219" s="335" t="str">
        <f>IF(C219="","",IF(AND(フラグ管理用!K219=10,ISBLANK(L219)=FALSE),"",IF(AND(フラグ管理用!K219&lt;10,ISBLANK(L219)=TRUE),"","error")))</f>
        <v/>
      </c>
      <c r="AV219" s="331" t="str">
        <f t="shared" si="63"/>
        <v/>
      </c>
      <c r="AW219" s="331" t="str">
        <f t="shared" si="64"/>
        <v/>
      </c>
      <c r="AX219" s="331" t="str">
        <f>IF(C219="","",IF(AND(フラグ管理用!D219=2,フラグ管理用!G219=1),IF(Q219&lt;&gt;0,"error",""),""))</f>
        <v/>
      </c>
      <c r="AY219" s="331" t="str">
        <f>IF(C219="","",IF(フラグ管理用!G219=2,IF(OR(O219&lt;&gt;0,P219&lt;&gt;0,R219&lt;&gt;0),"error",""),""))</f>
        <v/>
      </c>
      <c r="AZ219" s="331" t="str">
        <f t="shared" si="65"/>
        <v/>
      </c>
      <c r="BA219" s="331" t="str">
        <f t="shared" si="66"/>
        <v/>
      </c>
      <c r="BB219" s="331" t="str">
        <f t="shared" si="67"/>
        <v/>
      </c>
      <c r="BC219" s="331" t="str">
        <f>IF(C219="","",IF(フラグ管理用!Y219=2,IF(AND(フラグ管理用!C219=2,フラグ管理用!V219=1),"","error"),""))</f>
        <v/>
      </c>
      <c r="BD219" s="331" t="str">
        <f t="shared" si="68"/>
        <v/>
      </c>
      <c r="BE219" s="331" t="str">
        <f>IF(C219="","",IF(フラグ管理用!Z219=30,"error",IF(AND(フラグ管理用!AI219="事業始期_通常",フラグ管理用!Z219&lt;18),"error",IF(AND(フラグ管理用!AI219="事業始期_補助",フラグ管理用!Z219&lt;15),"error",""))))</f>
        <v/>
      </c>
      <c r="BF219" s="331" t="str">
        <f t="shared" si="69"/>
        <v/>
      </c>
      <c r="BG219" s="331" t="str">
        <f>IF(C219="","",IF(AND(フラグ管理用!AJ219="事業終期_通常",OR(フラグ管理用!AA219&lt;18,フラグ管理用!AA219&gt;29)),"error",IF(AND(フラグ管理用!AJ219="事業終期_R3基金・R4",フラグ管理用!AA219&lt;18),"error","")))</f>
        <v/>
      </c>
      <c r="BH219" s="331" t="str">
        <f>IF(C219="","",IF(VLOOKUP(Z219,―!$X$2:$Y$31,2,FALSE)&lt;=VLOOKUP(AA219,―!$X$2:$Y$31,2,FALSE),"","error"))</f>
        <v/>
      </c>
      <c r="BI219" s="331" t="str">
        <f t="shared" si="70"/>
        <v/>
      </c>
      <c r="BJ219" s="331" t="str">
        <f t="shared" si="71"/>
        <v/>
      </c>
      <c r="BK219" s="331" t="str">
        <f t="shared" si="72"/>
        <v/>
      </c>
      <c r="BL219" s="331" t="str">
        <f>IF(C219="","",IF(AND(フラグ管理用!AK219="予算区分_地単_通常",フラグ管理用!AF219&gt;4),"error",IF(AND(フラグ管理用!AK219="予算区分_地単_協力金等",フラグ管理用!AF219&gt;9),"error",IF(AND(フラグ管理用!AK219="予算区分_補助",フラグ管理用!AF219&lt;9),"error",""))))</f>
        <v/>
      </c>
      <c r="BM219" s="346" t="str">
        <f>フラグ管理用!AO219</f>
        <v/>
      </c>
    </row>
    <row r="220" spans="1:65">
      <c r="A220" s="21">
        <v>199</v>
      </c>
      <c r="B220" s="35"/>
      <c r="C220" s="44"/>
      <c r="D220" s="44"/>
      <c r="E220" s="55"/>
      <c r="F220" s="67" t="str">
        <f>IF(C220="補",VLOOKUP(E220,'事業名一覧 '!$A$3:$C$55,3,FALSE),"")</f>
        <v/>
      </c>
      <c r="G220" s="81"/>
      <c r="H220" s="81"/>
      <c r="I220" s="81"/>
      <c r="J220" s="81"/>
      <c r="K220" s="81"/>
      <c r="L220" s="55"/>
      <c r="M220" s="132" t="str">
        <f t="shared" si="55"/>
        <v/>
      </c>
      <c r="N220" s="132" t="str">
        <f t="shared" si="56"/>
        <v/>
      </c>
      <c r="O220" s="148"/>
      <c r="P220" s="148"/>
      <c r="Q220" s="148"/>
      <c r="R220" s="148"/>
      <c r="S220" s="148"/>
      <c r="T220" s="148"/>
      <c r="U220" s="55"/>
      <c r="V220" s="81"/>
      <c r="W220" s="81"/>
      <c r="X220" s="81"/>
      <c r="Y220" s="44"/>
      <c r="Z220" s="44"/>
      <c r="AA220" s="44"/>
      <c r="AB220" s="214"/>
      <c r="AC220" s="214"/>
      <c r="AD220" s="55"/>
      <c r="AE220" s="55"/>
      <c r="AF220" s="233"/>
      <c r="AG220" s="251"/>
      <c r="AH220" s="272"/>
      <c r="AI220" s="284"/>
      <c r="AJ220" s="296" t="str">
        <f t="shared" si="57"/>
        <v/>
      </c>
      <c r="AK220" s="304" t="str">
        <f>IF(C220="","",IF(AND(フラグ管理用!B220=2,O220&gt;0),"error",IF(AND(フラグ管理用!B220=1,SUM(P220:R220)&gt;0),"error","")))</f>
        <v/>
      </c>
      <c r="AL220" s="312" t="str">
        <f t="shared" si="58"/>
        <v/>
      </c>
      <c r="AM220" s="320" t="str">
        <f t="shared" si="59"/>
        <v/>
      </c>
      <c r="AN220" s="331" t="str">
        <f>IF(C220="","",IF(フラグ管理用!AP220=1,"",IF(AND(フラグ管理用!C220=1,フラグ管理用!G220=1),"",IF(AND(フラグ管理用!C220=2,フラグ管理用!D220=1,フラグ管理用!G220=1),"",IF(AND(フラグ管理用!C220=2,フラグ管理用!D220=2),"","error")))))</f>
        <v/>
      </c>
      <c r="AO220" s="335" t="str">
        <f t="shared" si="60"/>
        <v/>
      </c>
      <c r="AP220" s="335" t="str">
        <f t="shared" si="61"/>
        <v/>
      </c>
      <c r="AQ220" s="335" t="str">
        <f>IF(C220="","",IF(AND(フラグ管理用!B220=1,フラグ管理用!I220&gt;0),"",IF(AND(フラグ管理用!B220=2,フラグ管理用!I220&gt;14),"","error")))</f>
        <v/>
      </c>
      <c r="AR220" s="335" t="str">
        <f>IF(C220="","",IF(PRODUCT(フラグ管理用!H220:J220)=0,"error",""))</f>
        <v/>
      </c>
      <c r="AS220" s="335" t="str">
        <f t="shared" si="62"/>
        <v/>
      </c>
      <c r="AT220" s="335" t="str">
        <f>IF(C220="","",IF(AND(フラグ管理用!G220=1,フラグ管理用!K220=1),"",IF(AND(フラグ管理用!G220=2,フラグ管理用!K220&gt;1),"","error")))</f>
        <v/>
      </c>
      <c r="AU220" s="335" t="str">
        <f>IF(C220="","",IF(AND(フラグ管理用!K220=10,ISBLANK(L220)=FALSE),"",IF(AND(フラグ管理用!K220&lt;10,ISBLANK(L220)=TRUE),"","error")))</f>
        <v/>
      </c>
      <c r="AV220" s="331" t="str">
        <f t="shared" si="63"/>
        <v/>
      </c>
      <c r="AW220" s="331" t="str">
        <f t="shared" si="64"/>
        <v/>
      </c>
      <c r="AX220" s="331" t="str">
        <f>IF(C220="","",IF(AND(フラグ管理用!D220=2,フラグ管理用!G220=1),IF(Q220&lt;&gt;0,"error",""),""))</f>
        <v/>
      </c>
      <c r="AY220" s="331" t="str">
        <f>IF(C220="","",IF(フラグ管理用!G220=2,IF(OR(O220&lt;&gt;0,P220&lt;&gt;0,R220&lt;&gt;0),"error",""),""))</f>
        <v/>
      </c>
      <c r="AZ220" s="331" t="str">
        <f t="shared" si="65"/>
        <v/>
      </c>
      <c r="BA220" s="331" t="str">
        <f t="shared" si="66"/>
        <v/>
      </c>
      <c r="BB220" s="331" t="str">
        <f t="shared" si="67"/>
        <v/>
      </c>
      <c r="BC220" s="331" t="str">
        <f>IF(C220="","",IF(フラグ管理用!Y220=2,IF(AND(フラグ管理用!C220=2,フラグ管理用!V220=1),"","error"),""))</f>
        <v/>
      </c>
      <c r="BD220" s="331" t="str">
        <f t="shared" si="68"/>
        <v/>
      </c>
      <c r="BE220" s="331" t="str">
        <f>IF(C220="","",IF(フラグ管理用!Z220=30,"error",IF(AND(フラグ管理用!AI220="事業始期_通常",フラグ管理用!Z220&lt;18),"error",IF(AND(フラグ管理用!AI220="事業始期_補助",フラグ管理用!Z220&lt;15),"error",""))))</f>
        <v/>
      </c>
      <c r="BF220" s="331" t="str">
        <f t="shared" si="69"/>
        <v/>
      </c>
      <c r="BG220" s="331" t="str">
        <f>IF(C220="","",IF(AND(フラグ管理用!AJ220="事業終期_通常",OR(フラグ管理用!AA220&lt;18,フラグ管理用!AA220&gt;29)),"error",IF(AND(フラグ管理用!AJ220="事業終期_R3基金・R4",フラグ管理用!AA220&lt;18),"error","")))</f>
        <v/>
      </c>
      <c r="BH220" s="331" t="str">
        <f>IF(C220="","",IF(VLOOKUP(Z220,―!$X$2:$Y$31,2,FALSE)&lt;=VLOOKUP(AA220,―!$X$2:$Y$31,2,FALSE),"","error"))</f>
        <v/>
      </c>
      <c r="BI220" s="331" t="str">
        <f t="shared" si="70"/>
        <v/>
      </c>
      <c r="BJ220" s="331" t="str">
        <f t="shared" si="71"/>
        <v/>
      </c>
      <c r="BK220" s="331" t="str">
        <f t="shared" si="72"/>
        <v/>
      </c>
      <c r="BL220" s="331" t="str">
        <f>IF(C220="","",IF(AND(フラグ管理用!AK220="予算区分_地単_通常",フラグ管理用!AF220&gt;4),"error",IF(AND(フラグ管理用!AK220="予算区分_地単_協力金等",フラグ管理用!AF220&gt;9),"error",IF(AND(フラグ管理用!AK220="予算区分_補助",フラグ管理用!AF220&lt;9),"error",""))))</f>
        <v/>
      </c>
      <c r="BM220" s="346" t="str">
        <f>フラグ管理用!AO220</f>
        <v/>
      </c>
    </row>
    <row r="221" spans="1:65">
      <c r="A221" s="21">
        <v>200</v>
      </c>
      <c r="B221" s="35"/>
      <c r="C221" s="44"/>
      <c r="D221" s="44"/>
      <c r="E221" s="55"/>
      <c r="F221" s="67" t="str">
        <f>IF(C221="補",VLOOKUP(E221,'事業名一覧 '!$A$3:$C$55,3,FALSE),"")</f>
        <v/>
      </c>
      <c r="G221" s="81"/>
      <c r="H221" s="81"/>
      <c r="I221" s="81"/>
      <c r="J221" s="81"/>
      <c r="K221" s="81"/>
      <c r="L221" s="55"/>
      <c r="M221" s="132" t="str">
        <f t="shared" si="55"/>
        <v/>
      </c>
      <c r="N221" s="132" t="str">
        <f t="shared" si="56"/>
        <v/>
      </c>
      <c r="O221" s="148"/>
      <c r="P221" s="148"/>
      <c r="Q221" s="148"/>
      <c r="R221" s="148"/>
      <c r="S221" s="148"/>
      <c r="T221" s="148"/>
      <c r="U221" s="55"/>
      <c r="V221" s="81"/>
      <c r="W221" s="81"/>
      <c r="X221" s="81"/>
      <c r="Y221" s="44"/>
      <c r="Z221" s="44"/>
      <c r="AA221" s="44"/>
      <c r="AB221" s="214"/>
      <c r="AC221" s="214"/>
      <c r="AD221" s="55"/>
      <c r="AE221" s="55"/>
      <c r="AF221" s="233"/>
      <c r="AG221" s="251"/>
      <c r="AH221" s="272"/>
      <c r="AI221" s="284"/>
      <c r="AJ221" s="296" t="str">
        <f t="shared" si="57"/>
        <v/>
      </c>
      <c r="AK221" s="304" t="str">
        <f>IF(C221="","",IF(AND(フラグ管理用!B221=2,O221&gt;0),"error",IF(AND(フラグ管理用!B221=1,SUM(P221:R221)&gt;0),"error","")))</f>
        <v/>
      </c>
      <c r="AL221" s="312" t="str">
        <f t="shared" si="58"/>
        <v/>
      </c>
      <c r="AM221" s="320" t="str">
        <f t="shared" si="59"/>
        <v/>
      </c>
      <c r="AN221" s="331" t="str">
        <f>IF(C221="","",IF(フラグ管理用!AP221=1,"",IF(AND(フラグ管理用!C221=1,フラグ管理用!G221=1),"",IF(AND(フラグ管理用!C221=2,フラグ管理用!D221=1,フラグ管理用!G221=1),"",IF(AND(フラグ管理用!C221=2,フラグ管理用!D221=2),"","error")))))</f>
        <v/>
      </c>
      <c r="AO221" s="335" t="str">
        <f t="shared" si="60"/>
        <v/>
      </c>
      <c r="AP221" s="335" t="str">
        <f t="shared" si="61"/>
        <v/>
      </c>
      <c r="AQ221" s="335" t="str">
        <f>IF(C221="","",IF(AND(フラグ管理用!B221=1,フラグ管理用!I221&gt;0),"",IF(AND(フラグ管理用!B221=2,フラグ管理用!I221&gt;14),"","error")))</f>
        <v/>
      </c>
      <c r="AR221" s="335" t="str">
        <f>IF(C221="","",IF(PRODUCT(フラグ管理用!H221:J221)=0,"error",""))</f>
        <v/>
      </c>
      <c r="AS221" s="335" t="str">
        <f t="shared" si="62"/>
        <v/>
      </c>
      <c r="AT221" s="335" t="str">
        <f>IF(C221="","",IF(AND(フラグ管理用!G221=1,フラグ管理用!K221=1),"",IF(AND(フラグ管理用!G221=2,フラグ管理用!K221&gt;1),"","error")))</f>
        <v/>
      </c>
      <c r="AU221" s="335" t="str">
        <f>IF(C221="","",IF(AND(フラグ管理用!K221=10,ISBLANK(L221)=FALSE),"",IF(AND(フラグ管理用!K221&lt;10,ISBLANK(L221)=TRUE),"","error")))</f>
        <v/>
      </c>
      <c r="AV221" s="331" t="str">
        <f t="shared" si="63"/>
        <v/>
      </c>
      <c r="AW221" s="331" t="str">
        <f t="shared" si="64"/>
        <v/>
      </c>
      <c r="AX221" s="331" t="str">
        <f>IF(C221="","",IF(AND(フラグ管理用!D221=2,フラグ管理用!G221=1),IF(Q221&lt;&gt;0,"error",""),""))</f>
        <v/>
      </c>
      <c r="AY221" s="331" t="str">
        <f>IF(C221="","",IF(フラグ管理用!G221=2,IF(OR(O221&lt;&gt;0,P221&lt;&gt;0,R221&lt;&gt;0),"error",""),""))</f>
        <v/>
      </c>
      <c r="AZ221" s="331" t="str">
        <f t="shared" si="65"/>
        <v/>
      </c>
      <c r="BA221" s="331" t="str">
        <f t="shared" si="66"/>
        <v/>
      </c>
      <c r="BB221" s="331" t="str">
        <f t="shared" si="67"/>
        <v/>
      </c>
      <c r="BC221" s="331" t="str">
        <f>IF(C221="","",IF(フラグ管理用!Y221=2,IF(AND(フラグ管理用!C221=2,フラグ管理用!V221=1),"","error"),""))</f>
        <v/>
      </c>
      <c r="BD221" s="331" t="str">
        <f t="shared" si="68"/>
        <v/>
      </c>
      <c r="BE221" s="331" t="str">
        <f>IF(C221="","",IF(フラグ管理用!Z221=30,"error",IF(AND(フラグ管理用!AI221="事業始期_通常",フラグ管理用!Z221&lt;18),"error",IF(AND(フラグ管理用!AI221="事業始期_補助",フラグ管理用!Z221&lt;15),"error",""))))</f>
        <v/>
      </c>
      <c r="BF221" s="331" t="str">
        <f t="shared" si="69"/>
        <v/>
      </c>
      <c r="BG221" s="331" t="str">
        <f>IF(C221="","",IF(AND(フラグ管理用!AJ221="事業終期_通常",OR(フラグ管理用!AA221&lt;18,フラグ管理用!AA221&gt;29)),"error",IF(AND(フラグ管理用!AJ221="事業終期_R3基金・R4",フラグ管理用!AA221&lt;18),"error","")))</f>
        <v/>
      </c>
      <c r="BH221" s="331" t="str">
        <f>IF(C221="","",IF(VLOOKUP(Z221,―!$X$2:$Y$31,2,FALSE)&lt;=VLOOKUP(AA221,―!$X$2:$Y$31,2,FALSE),"","error"))</f>
        <v/>
      </c>
      <c r="BI221" s="331" t="str">
        <f t="shared" si="70"/>
        <v/>
      </c>
      <c r="BJ221" s="331" t="str">
        <f t="shared" si="71"/>
        <v/>
      </c>
      <c r="BK221" s="331" t="str">
        <f t="shared" si="72"/>
        <v/>
      </c>
      <c r="BL221" s="331" t="str">
        <f>IF(C221="","",IF(AND(フラグ管理用!AK221="予算区分_地単_通常",フラグ管理用!AF221&gt;4),"error",IF(AND(フラグ管理用!AK221="予算区分_地単_協力金等",フラグ管理用!AF221&gt;9),"error",IF(AND(フラグ管理用!AK221="予算区分_補助",フラグ管理用!AF221&lt;9),"error",""))))</f>
        <v/>
      </c>
      <c r="BM221" s="346" t="str">
        <f>フラグ管理用!AO221</f>
        <v/>
      </c>
    </row>
    <row r="222" spans="1:65">
      <c r="A222" s="21">
        <v>201</v>
      </c>
      <c r="B222" s="35"/>
      <c r="C222" s="44"/>
      <c r="D222" s="44"/>
      <c r="E222" s="55"/>
      <c r="F222" s="67" t="str">
        <f>IF(C222="補",VLOOKUP(E222,'事業名一覧 '!$A$3:$C$55,3,FALSE),"")</f>
        <v/>
      </c>
      <c r="G222" s="81"/>
      <c r="H222" s="81"/>
      <c r="I222" s="81"/>
      <c r="J222" s="81"/>
      <c r="K222" s="81"/>
      <c r="L222" s="55"/>
      <c r="M222" s="132" t="str">
        <f t="shared" si="55"/>
        <v/>
      </c>
      <c r="N222" s="132" t="str">
        <f t="shared" si="56"/>
        <v/>
      </c>
      <c r="O222" s="148"/>
      <c r="P222" s="148"/>
      <c r="Q222" s="148"/>
      <c r="R222" s="148"/>
      <c r="S222" s="148"/>
      <c r="T222" s="148"/>
      <c r="U222" s="55"/>
      <c r="V222" s="81"/>
      <c r="W222" s="81"/>
      <c r="X222" s="81"/>
      <c r="Y222" s="44"/>
      <c r="Z222" s="44"/>
      <c r="AA222" s="44"/>
      <c r="AB222" s="214"/>
      <c r="AC222" s="214"/>
      <c r="AD222" s="55"/>
      <c r="AE222" s="55"/>
      <c r="AF222" s="233"/>
      <c r="AG222" s="251"/>
      <c r="AH222" s="272"/>
      <c r="AI222" s="284"/>
      <c r="AJ222" s="296" t="str">
        <f t="shared" si="57"/>
        <v/>
      </c>
      <c r="AK222" s="304" t="str">
        <f>IF(C222="","",IF(AND(フラグ管理用!B222=2,O222&gt;0),"error",IF(AND(フラグ管理用!B222=1,SUM(P222:R222)&gt;0),"error","")))</f>
        <v/>
      </c>
      <c r="AL222" s="312" t="str">
        <f t="shared" si="58"/>
        <v/>
      </c>
      <c r="AM222" s="320" t="str">
        <f t="shared" si="59"/>
        <v/>
      </c>
      <c r="AN222" s="331" t="str">
        <f>IF(C222="","",IF(フラグ管理用!AP222=1,"",IF(AND(フラグ管理用!C222=1,フラグ管理用!G222=1),"",IF(AND(フラグ管理用!C222=2,フラグ管理用!D222=1,フラグ管理用!G222=1),"",IF(AND(フラグ管理用!C222=2,フラグ管理用!D222=2),"","error")))))</f>
        <v/>
      </c>
      <c r="AO222" s="335" t="str">
        <f t="shared" si="60"/>
        <v/>
      </c>
      <c r="AP222" s="335" t="str">
        <f t="shared" si="61"/>
        <v/>
      </c>
      <c r="AQ222" s="335" t="str">
        <f>IF(C222="","",IF(AND(フラグ管理用!B222=1,フラグ管理用!I222&gt;0),"",IF(AND(フラグ管理用!B222=2,フラグ管理用!I222&gt;14),"","error")))</f>
        <v/>
      </c>
      <c r="AR222" s="335" t="str">
        <f>IF(C222="","",IF(PRODUCT(フラグ管理用!H222:J222)=0,"error",""))</f>
        <v/>
      </c>
      <c r="AS222" s="335" t="str">
        <f t="shared" si="62"/>
        <v/>
      </c>
      <c r="AT222" s="335" t="str">
        <f>IF(C222="","",IF(AND(フラグ管理用!G222=1,フラグ管理用!K222=1),"",IF(AND(フラグ管理用!G222=2,フラグ管理用!K222&gt;1),"","error")))</f>
        <v/>
      </c>
      <c r="AU222" s="335" t="str">
        <f>IF(C222="","",IF(AND(フラグ管理用!K222=10,ISBLANK(L222)=FALSE),"",IF(AND(フラグ管理用!K222&lt;10,ISBLANK(L222)=TRUE),"","error")))</f>
        <v/>
      </c>
      <c r="AV222" s="331" t="str">
        <f t="shared" si="63"/>
        <v/>
      </c>
      <c r="AW222" s="331" t="str">
        <f t="shared" si="64"/>
        <v/>
      </c>
      <c r="AX222" s="331" t="str">
        <f>IF(C222="","",IF(AND(フラグ管理用!D222=2,フラグ管理用!G222=1),IF(Q222&lt;&gt;0,"error",""),""))</f>
        <v/>
      </c>
      <c r="AY222" s="331" t="str">
        <f>IF(C222="","",IF(フラグ管理用!G222=2,IF(OR(O222&lt;&gt;0,P222&lt;&gt;0,R222&lt;&gt;0),"error",""),""))</f>
        <v/>
      </c>
      <c r="AZ222" s="331" t="str">
        <f t="shared" si="65"/>
        <v/>
      </c>
      <c r="BA222" s="331" t="str">
        <f t="shared" si="66"/>
        <v/>
      </c>
      <c r="BB222" s="331" t="str">
        <f t="shared" si="67"/>
        <v/>
      </c>
      <c r="BC222" s="331" t="str">
        <f>IF(C222="","",IF(フラグ管理用!Y222=2,IF(AND(フラグ管理用!C222=2,フラグ管理用!V222=1),"","error"),""))</f>
        <v/>
      </c>
      <c r="BD222" s="331" t="str">
        <f t="shared" si="68"/>
        <v/>
      </c>
      <c r="BE222" s="331" t="str">
        <f>IF(C222="","",IF(フラグ管理用!Z222=30,"error",IF(AND(フラグ管理用!AI222="事業始期_通常",フラグ管理用!Z222&lt;18),"error",IF(AND(フラグ管理用!AI222="事業始期_補助",フラグ管理用!Z222&lt;15),"error",""))))</f>
        <v/>
      </c>
      <c r="BF222" s="331" t="str">
        <f t="shared" si="69"/>
        <v/>
      </c>
      <c r="BG222" s="331" t="str">
        <f>IF(C222="","",IF(AND(フラグ管理用!AJ222="事業終期_通常",OR(フラグ管理用!AA222&lt;18,フラグ管理用!AA222&gt;29)),"error",IF(AND(フラグ管理用!AJ222="事業終期_R3基金・R4",フラグ管理用!AA222&lt;18),"error","")))</f>
        <v/>
      </c>
      <c r="BH222" s="331" t="str">
        <f>IF(C222="","",IF(VLOOKUP(Z222,―!$X$2:$Y$31,2,FALSE)&lt;=VLOOKUP(AA222,―!$X$2:$Y$31,2,FALSE),"","error"))</f>
        <v/>
      </c>
      <c r="BI222" s="331" t="str">
        <f t="shared" si="70"/>
        <v/>
      </c>
      <c r="BJ222" s="331" t="str">
        <f t="shared" si="71"/>
        <v/>
      </c>
      <c r="BK222" s="331" t="str">
        <f t="shared" si="72"/>
        <v/>
      </c>
      <c r="BL222" s="331" t="str">
        <f>IF(C222="","",IF(AND(フラグ管理用!AK222="予算区分_地単_通常",フラグ管理用!AF222&gt;4),"error",IF(AND(フラグ管理用!AK222="予算区分_地単_協力金等",フラグ管理用!AF222&gt;9),"error",IF(AND(フラグ管理用!AK222="予算区分_補助",フラグ管理用!AF222&lt;9),"error",""))))</f>
        <v/>
      </c>
      <c r="BM222" s="346" t="str">
        <f>フラグ管理用!AO222</f>
        <v/>
      </c>
    </row>
    <row r="223" spans="1:65">
      <c r="A223" s="21">
        <v>202</v>
      </c>
      <c r="B223" s="35"/>
      <c r="C223" s="44"/>
      <c r="D223" s="44"/>
      <c r="E223" s="55"/>
      <c r="F223" s="67" t="str">
        <f>IF(C223="補",VLOOKUP(E223,'事業名一覧 '!$A$3:$C$55,3,FALSE),"")</f>
        <v/>
      </c>
      <c r="G223" s="81"/>
      <c r="H223" s="81"/>
      <c r="I223" s="81"/>
      <c r="J223" s="81"/>
      <c r="K223" s="81"/>
      <c r="L223" s="55"/>
      <c r="M223" s="132" t="str">
        <f t="shared" si="55"/>
        <v/>
      </c>
      <c r="N223" s="132" t="str">
        <f t="shared" si="56"/>
        <v/>
      </c>
      <c r="O223" s="148"/>
      <c r="P223" s="148"/>
      <c r="Q223" s="148"/>
      <c r="R223" s="148"/>
      <c r="S223" s="148"/>
      <c r="T223" s="148"/>
      <c r="U223" s="55"/>
      <c r="V223" s="81"/>
      <c r="W223" s="81"/>
      <c r="X223" s="81"/>
      <c r="Y223" s="44"/>
      <c r="Z223" s="44"/>
      <c r="AA223" s="44"/>
      <c r="AB223" s="214"/>
      <c r="AC223" s="214"/>
      <c r="AD223" s="55"/>
      <c r="AE223" s="55"/>
      <c r="AF223" s="233"/>
      <c r="AG223" s="251"/>
      <c r="AH223" s="272"/>
      <c r="AI223" s="284"/>
      <c r="AJ223" s="296" t="str">
        <f t="shared" si="57"/>
        <v/>
      </c>
      <c r="AK223" s="304" t="str">
        <f>IF(C223="","",IF(AND(フラグ管理用!B223=2,O223&gt;0),"error",IF(AND(フラグ管理用!B223=1,SUM(P223:R223)&gt;0),"error","")))</f>
        <v/>
      </c>
      <c r="AL223" s="312" t="str">
        <f t="shared" si="58"/>
        <v/>
      </c>
      <c r="AM223" s="320" t="str">
        <f t="shared" si="59"/>
        <v/>
      </c>
      <c r="AN223" s="331" t="str">
        <f>IF(C223="","",IF(フラグ管理用!AP223=1,"",IF(AND(フラグ管理用!C223=1,フラグ管理用!G223=1),"",IF(AND(フラグ管理用!C223=2,フラグ管理用!D223=1,フラグ管理用!G223=1),"",IF(AND(フラグ管理用!C223=2,フラグ管理用!D223=2),"","error")))))</f>
        <v/>
      </c>
      <c r="AO223" s="335" t="str">
        <f t="shared" si="60"/>
        <v/>
      </c>
      <c r="AP223" s="335" t="str">
        <f t="shared" si="61"/>
        <v/>
      </c>
      <c r="AQ223" s="335" t="str">
        <f>IF(C223="","",IF(AND(フラグ管理用!B223=1,フラグ管理用!I223&gt;0),"",IF(AND(フラグ管理用!B223=2,フラグ管理用!I223&gt;14),"","error")))</f>
        <v/>
      </c>
      <c r="AR223" s="335" t="str">
        <f>IF(C223="","",IF(PRODUCT(フラグ管理用!H223:J223)=0,"error",""))</f>
        <v/>
      </c>
      <c r="AS223" s="335" t="str">
        <f t="shared" si="62"/>
        <v/>
      </c>
      <c r="AT223" s="335" t="str">
        <f>IF(C223="","",IF(AND(フラグ管理用!G223=1,フラグ管理用!K223=1),"",IF(AND(フラグ管理用!G223=2,フラグ管理用!K223&gt;1),"","error")))</f>
        <v/>
      </c>
      <c r="AU223" s="335" t="str">
        <f>IF(C223="","",IF(AND(フラグ管理用!K223=10,ISBLANK(L223)=FALSE),"",IF(AND(フラグ管理用!K223&lt;10,ISBLANK(L223)=TRUE),"","error")))</f>
        <v/>
      </c>
      <c r="AV223" s="331" t="str">
        <f t="shared" si="63"/>
        <v/>
      </c>
      <c r="AW223" s="331" t="str">
        <f t="shared" si="64"/>
        <v/>
      </c>
      <c r="AX223" s="331" t="str">
        <f>IF(C223="","",IF(AND(フラグ管理用!D223=2,フラグ管理用!G223=1),IF(Q223&lt;&gt;0,"error",""),""))</f>
        <v/>
      </c>
      <c r="AY223" s="331" t="str">
        <f>IF(C223="","",IF(フラグ管理用!G223=2,IF(OR(O223&lt;&gt;0,P223&lt;&gt;0,R223&lt;&gt;0),"error",""),""))</f>
        <v/>
      </c>
      <c r="AZ223" s="331" t="str">
        <f t="shared" si="65"/>
        <v/>
      </c>
      <c r="BA223" s="331" t="str">
        <f t="shared" si="66"/>
        <v/>
      </c>
      <c r="BB223" s="331" t="str">
        <f t="shared" si="67"/>
        <v/>
      </c>
      <c r="BC223" s="331" t="str">
        <f>IF(C223="","",IF(フラグ管理用!Y223=2,IF(AND(フラグ管理用!C223=2,フラグ管理用!V223=1),"","error"),""))</f>
        <v/>
      </c>
      <c r="BD223" s="331" t="str">
        <f t="shared" si="68"/>
        <v/>
      </c>
      <c r="BE223" s="331" t="str">
        <f>IF(C223="","",IF(フラグ管理用!Z223=30,"error",IF(AND(フラグ管理用!AI223="事業始期_通常",フラグ管理用!Z223&lt;18),"error",IF(AND(フラグ管理用!AI223="事業始期_補助",フラグ管理用!Z223&lt;15),"error",""))))</f>
        <v/>
      </c>
      <c r="BF223" s="331" t="str">
        <f t="shared" si="69"/>
        <v/>
      </c>
      <c r="BG223" s="331" t="str">
        <f>IF(C223="","",IF(AND(フラグ管理用!AJ223="事業終期_通常",OR(フラグ管理用!AA223&lt;18,フラグ管理用!AA223&gt;29)),"error",IF(AND(フラグ管理用!AJ223="事業終期_R3基金・R4",フラグ管理用!AA223&lt;18),"error","")))</f>
        <v/>
      </c>
      <c r="BH223" s="331" t="str">
        <f>IF(C223="","",IF(VLOOKUP(Z223,―!$X$2:$Y$31,2,FALSE)&lt;=VLOOKUP(AA223,―!$X$2:$Y$31,2,FALSE),"","error"))</f>
        <v/>
      </c>
      <c r="BI223" s="331" t="str">
        <f t="shared" si="70"/>
        <v/>
      </c>
      <c r="BJ223" s="331" t="str">
        <f t="shared" si="71"/>
        <v/>
      </c>
      <c r="BK223" s="331" t="str">
        <f t="shared" si="72"/>
        <v/>
      </c>
      <c r="BL223" s="331" t="str">
        <f>IF(C223="","",IF(AND(フラグ管理用!AK223="予算区分_地単_通常",フラグ管理用!AF223&gt;4),"error",IF(AND(フラグ管理用!AK223="予算区分_地単_協力金等",フラグ管理用!AF223&gt;9),"error",IF(AND(フラグ管理用!AK223="予算区分_補助",フラグ管理用!AF223&lt;9),"error",""))))</f>
        <v/>
      </c>
      <c r="BM223" s="346" t="str">
        <f>フラグ管理用!AO223</f>
        <v/>
      </c>
    </row>
    <row r="224" spans="1:65">
      <c r="A224" s="21">
        <v>203</v>
      </c>
      <c r="B224" s="35"/>
      <c r="C224" s="44"/>
      <c r="D224" s="44"/>
      <c r="E224" s="55"/>
      <c r="F224" s="67" t="str">
        <f>IF(C224="補",VLOOKUP(E224,'事業名一覧 '!$A$3:$C$55,3,FALSE),"")</f>
        <v/>
      </c>
      <c r="G224" s="81"/>
      <c r="H224" s="81"/>
      <c r="I224" s="81"/>
      <c r="J224" s="81"/>
      <c r="K224" s="81"/>
      <c r="L224" s="55"/>
      <c r="M224" s="132" t="str">
        <f t="shared" si="55"/>
        <v/>
      </c>
      <c r="N224" s="132" t="str">
        <f t="shared" si="56"/>
        <v/>
      </c>
      <c r="O224" s="148"/>
      <c r="P224" s="148"/>
      <c r="Q224" s="148"/>
      <c r="R224" s="148"/>
      <c r="S224" s="148"/>
      <c r="T224" s="148"/>
      <c r="U224" s="55"/>
      <c r="V224" s="81"/>
      <c r="W224" s="81"/>
      <c r="X224" s="81"/>
      <c r="Y224" s="44"/>
      <c r="Z224" s="44"/>
      <c r="AA224" s="44"/>
      <c r="AB224" s="214"/>
      <c r="AC224" s="214"/>
      <c r="AD224" s="55"/>
      <c r="AE224" s="55"/>
      <c r="AF224" s="233"/>
      <c r="AG224" s="251"/>
      <c r="AH224" s="272"/>
      <c r="AI224" s="284"/>
      <c r="AJ224" s="296" t="str">
        <f t="shared" si="57"/>
        <v/>
      </c>
      <c r="AK224" s="304" t="str">
        <f>IF(C224="","",IF(AND(フラグ管理用!B224=2,O224&gt;0),"error",IF(AND(フラグ管理用!B224=1,SUM(P224:R224)&gt;0),"error","")))</f>
        <v/>
      </c>
      <c r="AL224" s="312" t="str">
        <f t="shared" si="58"/>
        <v/>
      </c>
      <c r="AM224" s="320" t="str">
        <f t="shared" si="59"/>
        <v/>
      </c>
      <c r="AN224" s="331" t="str">
        <f>IF(C224="","",IF(フラグ管理用!AP224=1,"",IF(AND(フラグ管理用!C224=1,フラグ管理用!G224=1),"",IF(AND(フラグ管理用!C224=2,フラグ管理用!D224=1,フラグ管理用!G224=1),"",IF(AND(フラグ管理用!C224=2,フラグ管理用!D224=2),"","error")))))</f>
        <v/>
      </c>
      <c r="AO224" s="335" t="str">
        <f t="shared" si="60"/>
        <v/>
      </c>
      <c r="AP224" s="335" t="str">
        <f t="shared" si="61"/>
        <v/>
      </c>
      <c r="AQ224" s="335" t="str">
        <f>IF(C224="","",IF(AND(フラグ管理用!B224=1,フラグ管理用!I224&gt;0),"",IF(AND(フラグ管理用!B224=2,フラグ管理用!I224&gt;14),"","error")))</f>
        <v/>
      </c>
      <c r="AR224" s="335" t="str">
        <f>IF(C224="","",IF(PRODUCT(フラグ管理用!H224:J224)=0,"error",""))</f>
        <v/>
      </c>
      <c r="AS224" s="335" t="str">
        <f t="shared" si="62"/>
        <v/>
      </c>
      <c r="AT224" s="335" t="str">
        <f>IF(C224="","",IF(AND(フラグ管理用!G224=1,フラグ管理用!K224=1),"",IF(AND(フラグ管理用!G224=2,フラグ管理用!K224&gt;1),"","error")))</f>
        <v/>
      </c>
      <c r="AU224" s="335" t="str">
        <f>IF(C224="","",IF(AND(フラグ管理用!K224=10,ISBLANK(L224)=FALSE),"",IF(AND(フラグ管理用!K224&lt;10,ISBLANK(L224)=TRUE),"","error")))</f>
        <v/>
      </c>
      <c r="AV224" s="331" t="str">
        <f t="shared" si="63"/>
        <v/>
      </c>
      <c r="AW224" s="331" t="str">
        <f t="shared" si="64"/>
        <v/>
      </c>
      <c r="AX224" s="331" t="str">
        <f>IF(C224="","",IF(AND(フラグ管理用!D224=2,フラグ管理用!G224=1),IF(Q224&lt;&gt;0,"error",""),""))</f>
        <v/>
      </c>
      <c r="AY224" s="331" t="str">
        <f>IF(C224="","",IF(フラグ管理用!G224=2,IF(OR(O224&lt;&gt;0,P224&lt;&gt;0,R224&lt;&gt;0),"error",""),""))</f>
        <v/>
      </c>
      <c r="AZ224" s="331" t="str">
        <f t="shared" si="65"/>
        <v/>
      </c>
      <c r="BA224" s="331" t="str">
        <f t="shared" si="66"/>
        <v/>
      </c>
      <c r="BB224" s="331" t="str">
        <f t="shared" si="67"/>
        <v/>
      </c>
      <c r="BC224" s="331" t="str">
        <f>IF(C224="","",IF(フラグ管理用!Y224=2,IF(AND(フラグ管理用!C224=2,フラグ管理用!V224=1),"","error"),""))</f>
        <v/>
      </c>
      <c r="BD224" s="331" t="str">
        <f t="shared" si="68"/>
        <v/>
      </c>
      <c r="BE224" s="331" t="str">
        <f>IF(C224="","",IF(フラグ管理用!Z224=30,"error",IF(AND(フラグ管理用!AI224="事業始期_通常",フラグ管理用!Z224&lt;18),"error",IF(AND(フラグ管理用!AI224="事業始期_補助",フラグ管理用!Z224&lt;15),"error",""))))</f>
        <v/>
      </c>
      <c r="BF224" s="331" t="str">
        <f t="shared" si="69"/>
        <v/>
      </c>
      <c r="BG224" s="331" t="str">
        <f>IF(C224="","",IF(AND(フラグ管理用!AJ224="事業終期_通常",OR(フラグ管理用!AA224&lt;18,フラグ管理用!AA224&gt;29)),"error",IF(AND(フラグ管理用!AJ224="事業終期_R3基金・R4",フラグ管理用!AA224&lt;18),"error","")))</f>
        <v/>
      </c>
      <c r="BH224" s="331" t="str">
        <f>IF(C224="","",IF(VLOOKUP(Z224,―!$X$2:$Y$31,2,FALSE)&lt;=VLOOKUP(AA224,―!$X$2:$Y$31,2,FALSE),"","error"))</f>
        <v/>
      </c>
      <c r="BI224" s="331" t="str">
        <f t="shared" si="70"/>
        <v/>
      </c>
      <c r="BJ224" s="331" t="str">
        <f t="shared" si="71"/>
        <v/>
      </c>
      <c r="BK224" s="331" t="str">
        <f t="shared" si="72"/>
        <v/>
      </c>
      <c r="BL224" s="331" t="str">
        <f>IF(C224="","",IF(AND(フラグ管理用!AK224="予算区分_地単_通常",フラグ管理用!AF224&gt;4),"error",IF(AND(フラグ管理用!AK224="予算区分_地単_協力金等",フラグ管理用!AF224&gt;9),"error",IF(AND(フラグ管理用!AK224="予算区分_補助",フラグ管理用!AF224&lt;9),"error",""))))</f>
        <v/>
      </c>
      <c r="BM224" s="346" t="str">
        <f>フラグ管理用!AO224</f>
        <v/>
      </c>
    </row>
    <row r="225" spans="1:65">
      <c r="A225" s="21">
        <v>204</v>
      </c>
      <c r="B225" s="35"/>
      <c r="C225" s="44"/>
      <c r="D225" s="44"/>
      <c r="E225" s="55"/>
      <c r="F225" s="67" t="str">
        <f>IF(C225="補",VLOOKUP(E225,'事業名一覧 '!$A$3:$C$55,3,FALSE),"")</f>
        <v/>
      </c>
      <c r="G225" s="81"/>
      <c r="H225" s="81"/>
      <c r="I225" s="81"/>
      <c r="J225" s="81"/>
      <c r="K225" s="81"/>
      <c r="L225" s="55"/>
      <c r="M225" s="132" t="str">
        <f t="shared" si="55"/>
        <v/>
      </c>
      <c r="N225" s="132" t="str">
        <f t="shared" si="56"/>
        <v/>
      </c>
      <c r="O225" s="148"/>
      <c r="P225" s="148"/>
      <c r="Q225" s="148"/>
      <c r="R225" s="148"/>
      <c r="S225" s="148"/>
      <c r="T225" s="148"/>
      <c r="U225" s="55"/>
      <c r="V225" s="81"/>
      <c r="W225" s="81"/>
      <c r="X225" s="81"/>
      <c r="Y225" s="44"/>
      <c r="Z225" s="44"/>
      <c r="AA225" s="44"/>
      <c r="AB225" s="214"/>
      <c r="AC225" s="214"/>
      <c r="AD225" s="55"/>
      <c r="AE225" s="55"/>
      <c r="AF225" s="233"/>
      <c r="AG225" s="251"/>
      <c r="AH225" s="272"/>
      <c r="AI225" s="284"/>
      <c r="AJ225" s="296" t="str">
        <f t="shared" si="57"/>
        <v/>
      </c>
      <c r="AK225" s="304" t="str">
        <f>IF(C225="","",IF(AND(フラグ管理用!B225=2,O225&gt;0),"error",IF(AND(フラグ管理用!B225=1,SUM(P225:R225)&gt;0),"error","")))</f>
        <v/>
      </c>
      <c r="AL225" s="312" t="str">
        <f t="shared" si="58"/>
        <v/>
      </c>
      <c r="AM225" s="320" t="str">
        <f t="shared" si="59"/>
        <v/>
      </c>
      <c r="AN225" s="331" t="str">
        <f>IF(C225="","",IF(フラグ管理用!AP225=1,"",IF(AND(フラグ管理用!C225=1,フラグ管理用!G225=1),"",IF(AND(フラグ管理用!C225=2,フラグ管理用!D225=1,フラグ管理用!G225=1),"",IF(AND(フラグ管理用!C225=2,フラグ管理用!D225=2),"","error")))))</f>
        <v/>
      </c>
      <c r="AO225" s="335" t="str">
        <f t="shared" si="60"/>
        <v/>
      </c>
      <c r="AP225" s="335" t="str">
        <f t="shared" si="61"/>
        <v/>
      </c>
      <c r="AQ225" s="335" t="str">
        <f>IF(C225="","",IF(AND(フラグ管理用!B225=1,フラグ管理用!I225&gt;0),"",IF(AND(フラグ管理用!B225=2,フラグ管理用!I225&gt;14),"","error")))</f>
        <v/>
      </c>
      <c r="AR225" s="335" t="str">
        <f>IF(C225="","",IF(PRODUCT(フラグ管理用!H225:J225)=0,"error",""))</f>
        <v/>
      </c>
      <c r="AS225" s="335" t="str">
        <f t="shared" si="62"/>
        <v/>
      </c>
      <c r="AT225" s="335" t="str">
        <f>IF(C225="","",IF(AND(フラグ管理用!G225=1,フラグ管理用!K225=1),"",IF(AND(フラグ管理用!G225=2,フラグ管理用!K225&gt;1),"","error")))</f>
        <v/>
      </c>
      <c r="AU225" s="335" t="str">
        <f>IF(C225="","",IF(AND(フラグ管理用!K225=10,ISBLANK(L225)=FALSE),"",IF(AND(フラグ管理用!K225&lt;10,ISBLANK(L225)=TRUE),"","error")))</f>
        <v/>
      </c>
      <c r="AV225" s="331" t="str">
        <f t="shared" si="63"/>
        <v/>
      </c>
      <c r="AW225" s="331" t="str">
        <f t="shared" si="64"/>
        <v/>
      </c>
      <c r="AX225" s="331" t="str">
        <f>IF(C225="","",IF(AND(フラグ管理用!D225=2,フラグ管理用!G225=1),IF(Q225&lt;&gt;0,"error",""),""))</f>
        <v/>
      </c>
      <c r="AY225" s="331" t="str">
        <f>IF(C225="","",IF(フラグ管理用!G225=2,IF(OR(O225&lt;&gt;0,P225&lt;&gt;0,R225&lt;&gt;0),"error",""),""))</f>
        <v/>
      </c>
      <c r="AZ225" s="331" t="str">
        <f t="shared" si="65"/>
        <v/>
      </c>
      <c r="BA225" s="331" t="str">
        <f t="shared" si="66"/>
        <v/>
      </c>
      <c r="BB225" s="331" t="str">
        <f t="shared" si="67"/>
        <v/>
      </c>
      <c r="BC225" s="331" t="str">
        <f>IF(C225="","",IF(フラグ管理用!Y225=2,IF(AND(フラグ管理用!C225=2,フラグ管理用!V225=1),"","error"),""))</f>
        <v/>
      </c>
      <c r="BD225" s="331" t="str">
        <f t="shared" si="68"/>
        <v/>
      </c>
      <c r="BE225" s="331" t="str">
        <f>IF(C225="","",IF(フラグ管理用!Z225=30,"error",IF(AND(フラグ管理用!AI225="事業始期_通常",フラグ管理用!Z225&lt;18),"error",IF(AND(フラグ管理用!AI225="事業始期_補助",フラグ管理用!Z225&lt;15),"error",""))))</f>
        <v/>
      </c>
      <c r="BF225" s="331" t="str">
        <f t="shared" si="69"/>
        <v/>
      </c>
      <c r="BG225" s="331" t="str">
        <f>IF(C225="","",IF(AND(フラグ管理用!AJ225="事業終期_通常",OR(フラグ管理用!AA225&lt;18,フラグ管理用!AA225&gt;29)),"error",IF(AND(フラグ管理用!AJ225="事業終期_R3基金・R4",フラグ管理用!AA225&lt;18),"error","")))</f>
        <v/>
      </c>
      <c r="BH225" s="331" t="str">
        <f>IF(C225="","",IF(VLOOKUP(Z225,―!$X$2:$Y$31,2,FALSE)&lt;=VLOOKUP(AA225,―!$X$2:$Y$31,2,FALSE),"","error"))</f>
        <v/>
      </c>
      <c r="BI225" s="331" t="str">
        <f t="shared" si="70"/>
        <v/>
      </c>
      <c r="BJ225" s="331" t="str">
        <f t="shared" si="71"/>
        <v/>
      </c>
      <c r="BK225" s="331" t="str">
        <f t="shared" si="72"/>
        <v/>
      </c>
      <c r="BL225" s="331" t="str">
        <f>IF(C225="","",IF(AND(フラグ管理用!AK225="予算区分_地単_通常",フラグ管理用!AF225&gt;4),"error",IF(AND(フラグ管理用!AK225="予算区分_地単_協力金等",フラグ管理用!AF225&gt;9),"error",IF(AND(フラグ管理用!AK225="予算区分_補助",フラグ管理用!AF225&lt;9),"error",""))))</f>
        <v/>
      </c>
      <c r="BM225" s="346" t="str">
        <f>フラグ管理用!AO225</f>
        <v/>
      </c>
    </row>
    <row r="226" spans="1:65">
      <c r="A226" s="21">
        <v>205</v>
      </c>
      <c r="B226" s="35"/>
      <c r="C226" s="44"/>
      <c r="D226" s="44"/>
      <c r="E226" s="55"/>
      <c r="F226" s="67" t="str">
        <f>IF(C226="補",VLOOKUP(E226,'事業名一覧 '!$A$3:$C$55,3,FALSE),"")</f>
        <v/>
      </c>
      <c r="G226" s="81"/>
      <c r="H226" s="81"/>
      <c r="I226" s="81"/>
      <c r="J226" s="81"/>
      <c r="K226" s="81"/>
      <c r="L226" s="55"/>
      <c r="M226" s="132" t="str">
        <f t="shared" si="55"/>
        <v/>
      </c>
      <c r="N226" s="132" t="str">
        <f t="shared" si="56"/>
        <v/>
      </c>
      <c r="O226" s="148"/>
      <c r="P226" s="148"/>
      <c r="Q226" s="148"/>
      <c r="R226" s="148"/>
      <c r="S226" s="148"/>
      <c r="T226" s="148"/>
      <c r="U226" s="55"/>
      <c r="V226" s="81"/>
      <c r="W226" s="81"/>
      <c r="X226" s="81"/>
      <c r="Y226" s="44"/>
      <c r="Z226" s="44"/>
      <c r="AA226" s="44"/>
      <c r="AB226" s="214"/>
      <c r="AC226" s="214"/>
      <c r="AD226" s="55"/>
      <c r="AE226" s="55"/>
      <c r="AF226" s="233"/>
      <c r="AG226" s="251"/>
      <c r="AH226" s="272"/>
      <c r="AI226" s="284"/>
      <c r="AJ226" s="296" t="str">
        <f t="shared" si="57"/>
        <v/>
      </c>
      <c r="AK226" s="304" t="str">
        <f>IF(C226="","",IF(AND(フラグ管理用!B226=2,O226&gt;0),"error",IF(AND(フラグ管理用!B226=1,SUM(P226:R226)&gt;0),"error","")))</f>
        <v/>
      </c>
      <c r="AL226" s="312" t="str">
        <f t="shared" si="58"/>
        <v/>
      </c>
      <c r="AM226" s="320" t="str">
        <f t="shared" si="59"/>
        <v/>
      </c>
      <c r="AN226" s="331" t="str">
        <f>IF(C226="","",IF(フラグ管理用!AP226=1,"",IF(AND(フラグ管理用!C226=1,フラグ管理用!G226=1),"",IF(AND(フラグ管理用!C226=2,フラグ管理用!D226=1,フラグ管理用!G226=1),"",IF(AND(フラグ管理用!C226=2,フラグ管理用!D226=2),"","error")))))</f>
        <v/>
      </c>
      <c r="AO226" s="335" t="str">
        <f t="shared" si="60"/>
        <v/>
      </c>
      <c r="AP226" s="335" t="str">
        <f t="shared" si="61"/>
        <v/>
      </c>
      <c r="AQ226" s="335" t="str">
        <f>IF(C226="","",IF(AND(フラグ管理用!B226=1,フラグ管理用!I226&gt;0),"",IF(AND(フラグ管理用!B226=2,フラグ管理用!I226&gt;14),"","error")))</f>
        <v/>
      </c>
      <c r="AR226" s="335" t="str">
        <f>IF(C226="","",IF(PRODUCT(フラグ管理用!H226:J226)=0,"error",""))</f>
        <v/>
      </c>
      <c r="AS226" s="335" t="str">
        <f t="shared" si="62"/>
        <v/>
      </c>
      <c r="AT226" s="335" t="str">
        <f>IF(C226="","",IF(AND(フラグ管理用!G226=1,フラグ管理用!K226=1),"",IF(AND(フラグ管理用!G226=2,フラグ管理用!K226&gt;1),"","error")))</f>
        <v/>
      </c>
      <c r="AU226" s="335" t="str">
        <f>IF(C226="","",IF(AND(フラグ管理用!K226=10,ISBLANK(L226)=FALSE),"",IF(AND(フラグ管理用!K226&lt;10,ISBLANK(L226)=TRUE),"","error")))</f>
        <v/>
      </c>
      <c r="AV226" s="331" t="str">
        <f t="shared" si="63"/>
        <v/>
      </c>
      <c r="AW226" s="331" t="str">
        <f t="shared" si="64"/>
        <v/>
      </c>
      <c r="AX226" s="331" t="str">
        <f>IF(C226="","",IF(AND(フラグ管理用!D226=2,フラグ管理用!G226=1),IF(Q226&lt;&gt;0,"error",""),""))</f>
        <v/>
      </c>
      <c r="AY226" s="331" t="str">
        <f>IF(C226="","",IF(フラグ管理用!G226=2,IF(OR(O226&lt;&gt;0,P226&lt;&gt;0,R226&lt;&gt;0),"error",""),""))</f>
        <v/>
      </c>
      <c r="AZ226" s="331" t="str">
        <f t="shared" si="65"/>
        <v/>
      </c>
      <c r="BA226" s="331" t="str">
        <f t="shared" si="66"/>
        <v/>
      </c>
      <c r="BB226" s="331" t="str">
        <f t="shared" si="67"/>
        <v/>
      </c>
      <c r="BC226" s="331" t="str">
        <f>IF(C226="","",IF(フラグ管理用!Y226=2,IF(AND(フラグ管理用!C226=2,フラグ管理用!V226=1),"","error"),""))</f>
        <v/>
      </c>
      <c r="BD226" s="331" t="str">
        <f t="shared" si="68"/>
        <v/>
      </c>
      <c r="BE226" s="331" t="str">
        <f>IF(C226="","",IF(フラグ管理用!Z226=30,"error",IF(AND(フラグ管理用!AI226="事業始期_通常",フラグ管理用!Z226&lt;18),"error",IF(AND(フラグ管理用!AI226="事業始期_補助",フラグ管理用!Z226&lt;15),"error",""))))</f>
        <v/>
      </c>
      <c r="BF226" s="331" t="str">
        <f t="shared" si="69"/>
        <v/>
      </c>
      <c r="BG226" s="331" t="str">
        <f>IF(C226="","",IF(AND(フラグ管理用!AJ226="事業終期_通常",OR(フラグ管理用!AA226&lt;18,フラグ管理用!AA226&gt;29)),"error",IF(AND(フラグ管理用!AJ226="事業終期_R3基金・R4",フラグ管理用!AA226&lt;18),"error","")))</f>
        <v/>
      </c>
      <c r="BH226" s="331" t="str">
        <f>IF(C226="","",IF(VLOOKUP(Z226,―!$X$2:$Y$31,2,FALSE)&lt;=VLOOKUP(AA226,―!$X$2:$Y$31,2,FALSE),"","error"))</f>
        <v/>
      </c>
      <c r="BI226" s="331" t="str">
        <f t="shared" si="70"/>
        <v/>
      </c>
      <c r="BJ226" s="331" t="str">
        <f t="shared" si="71"/>
        <v/>
      </c>
      <c r="BK226" s="331" t="str">
        <f t="shared" si="72"/>
        <v/>
      </c>
      <c r="BL226" s="331" t="str">
        <f>IF(C226="","",IF(AND(フラグ管理用!AK226="予算区分_地単_通常",フラグ管理用!AF226&gt;4),"error",IF(AND(フラグ管理用!AK226="予算区分_地単_協力金等",フラグ管理用!AF226&gt;9),"error",IF(AND(フラグ管理用!AK226="予算区分_補助",フラグ管理用!AF226&lt;9),"error",""))))</f>
        <v/>
      </c>
      <c r="BM226" s="346" t="str">
        <f>フラグ管理用!AO226</f>
        <v/>
      </c>
    </row>
    <row r="227" spans="1:65">
      <c r="A227" s="21">
        <v>206</v>
      </c>
      <c r="B227" s="35"/>
      <c r="C227" s="44"/>
      <c r="D227" s="44"/>
      <c r="E227" s="55"/>
      <c r="F227" s="67" t="str">
        <f>IF(C227="補",VLOOKUP(E227,'事業名一覧 '!$A$3:$C$55,3,FALSE),"")</f>
        <v/>
      </c>
      <c r="G227" s="81"/>
      <c r="H227" s="81"/>
      <c r="I227" s="81"/>
      <c r="J227" s="81"/>
      <c r="K227" s="81"/>
      <c r="L227" s="55"/>
      <c r="M227" s="132" t="str">
        <f t="shared" si="55"/>
        <v/>
      </c>
      <c r="N227" s="132" t="str">
        <f t="shared" si="56"/>
        <v/>
      </c>
      <c r="O227" s="148"/>
      <c r="P227" s="148"/>
      <c r="Q227" s="148"/>
      <c r="R227" s="148"/>
      <c r="S227" s="148"/>
      <c r="T227" s="148"/>
      <c r="U227" s="55"/>
      <c r="V227" s="81"/>
      <c r="W227" s="81"/>
      <c r="X227" s="81"/>
      <c r="Y227" s="44"/>
      <c r="Z227" s="44"/>
      <c r="AA227" s="44"/>
      <c r="AB227" s="214"/>
      <c r="AC227" s="214"/>
      <c r="AD227" s="55"/>
      <c r="AE227" s="55"/>
      <c r="AF227" s="233"/>
      <c r="AG227" s="251"/>
      <c r="AH227" s="272"/>
      <c r="AI227" s="284"/>
      <c r="AJ227" s="296" t="str">
        <f t="shared" si="57"/>
        <v/>
      </c>
      <c r="AK227" s="304" t="str">
        <f>IF(C227="","",IF(AND(フラグ管理用!B227=2,O227&gt;0),"error",IF(AND(フラグ管理用!B227=1,SUM(P227:R227)&gt;0),"error","")))</f>
        <v/>
      </c>
      <c r="AL227" s="312" t="str">
        <f t="shared" si="58"/>
        <v/>
      </c>
      <c r="AM227" s="320" t="str">
        <f t="shared" si="59"/>
        <v/>
      </c>
      <c r="AN227" s="331" t="str">
        <f>IF(C227="","",IF(フラグ管理用!AP227=1,"",IF(AND(フラグ管理用!C227=1,フラグ管理用!G227=1),"",IF(AND(フラグ管理用!C227=2,フラグ管理用!D227=1,フラグ管理用!G227=1),"",IF(AND(フラグ管理用!C227=2,フラグ管理用!D227=2),"","error")))))</f>
        <v/>
      </c>
      <c r="AO227" s="335" t="str">
        <f t="shared" si="60"/>
        <v/>
      </c>
      <c r="AP227" s="335" t="str">
        <f t="shared" si="61"/>
        <v/>
      </c>
      <c r="AQ227" s="335" t="str">
        <f>IF(C227="","",IF(AND(フラグ管理用!B227=1,フラグ管理用!I227&gt;0),"",IF(AND(フラグ管理用!B227=2,フラグ管理用!I227&gt;14),"","error")))</f>
        <v/>
      </c>
      <c r="AR227" s="335" t="str">
        <f>IF(C227="","",IF(PRODUCT(フラグ管理用!H227:J227)=0,"error",""))</f>
        <v/>
      </c>
      <c r="AS227" s="335" t="str">
        <f t="shared" si="62"/>
        <v/>
      </c>
      <c r="AT227" s="335" t="str">
        <f>IF(C227="","",IF(AND(フラグ管理用!G227=1,フラグ管理用!K227=1),"",IF(AND(フラグ管理用!G227=2,フラグ管理用!K227&gt;1),"","error")))</f>
        <v/>
      </c>
      <c r="AU227" s="335" t="str">
        <f>IF(C227="","",IF(AND(フラグ管理用!K227=10,ISBLANK(L227)=FALSE),"",IF(AND(フラグ管理用!K227&lt;10,ISBLANK(L227)=TRUE),"","error")))</f>
        <v/>
      </c>
      <c r="AV227" s="331" t="str">
        <f t="shared" si="63"/>
        <v/>
      </c>
      <c r="AW227" s="331" t="str">
        <f t="shared" si="64"/>
        <v/>
      </c>
      <c r="AX227" s="331" t="str">
        <f>IF(C227="","",IF(AND(フラグ管理用!D227=2,フラグ管理用!G227=1),IF(Q227&lt;&gt;0,"error",""),""))</f>
        <v/>
      </c>
      <c r="AY227" s="331" t="str">
        <f>IF(C227="","",IF(フラグ管理用!G227=2,IF(OR(O227&lt;&gt;0,P227&lt;&gt;0,R227&lt;&gt;0),"error",""),""))</f>
        <v/>
      </c>
      <c r="AZ227" s="331" t="str">
        <f t="shared" si="65"/>
        <v/>
      </c>
      <c r="BA227" s="331" t="str">
        <f t="shared" si="66"/>
        <v/>
      </c>
      <c r="BB227" s="331" t="str">
        <f t="shared" si="67"/>
        <v/>
      </c>
      <c r="BC227" s="331" t="str">
        <f>IF(C227="","",IF(フラグ管理用!Y227=2,IF(AND(フラグ管理用!C227=2,フラグ管理用!V227=1),"","error"),""))</f>
        <v/>
      </c>
      <c r="BD227" s="331" t="str">
        <f t="shared" si="68"/>
        <v/>
      </c>
      <c r="BE227" s="331" t="str">
        <f>IF(C227="","",IF(フラグ管理用!Z227=30,"error",IF(AND(フラグ管理用!AI227="事業始期_通常",フラグ管理用!Z227&lt;18),"error",IF(AND(フラグ管理用!AI227="事業始期_補助",フラグ管理用!Z227&lt;15),"error",""))))</f>
        <v/>
      </c>
      <c r="BF227" s="331" t="str">
        <f t="shared" si="69"/>
        <v/>
      </c>
      <c r="BG227" s="331" t="str">
        <f>IF(C227="","",IF(AND(フラグ管理用!AJ227="事業終期_通常",OR(フラグ管理用!AA227&lt;18,フラグ管理用!AA227&gt;29)),"error",IF(AND(フラグ管理用!AJ227="事業終期_R3基金・R4",フラグ管理用!AA227&lt;18),"error","")))</f>
        <v/>
      </c>
      <c r="BH227" s="331" t="str">
        <f>IF(C227="","",IF(VLOOKUP(Z227,―!$X$2:$Y$31,2,FALSE)&lt;=VLOOKUP(AA227,―!$X$2:$Y$31,2,FALSE),"","error"))</f>
        <v/>
      </c>
      <c r="BI227" s="331" t="str">
        <f t="shared" si="70"/>
        <v/>
      </c>
      <c r="BJ227" s="331" t="str">
        <f t="shared" si="71"/>
        <v/>
      </c>
      <c r="BK227" s="331" t="str">
        <f t="shared" si="72"/>
        <v/>
      </c>
      <c r="BL227" s="331" t="str">
        <f>IF(C227="","",IF(AND(フラグ管理用!AK227="予算区分_地単_通常",フラグ管理用!AF227&gt;4),"error",IF(AND(フラグ管理用!AK227="予算区分_地単_協力金等",フラグ管理用!AF227&gt;9),"error",IF(AND(フラグ管理用!AK227="予算区分_補助",フラグ管理用!AF227&lt;9),"error",""))))</f>
        <v/>
      </c>
      <c r="BM227" s="346" t="str">
        <f>フラグ管理用!AO227</f>
        <v/>
      </c>
    </row>
    <row r="228" spans="1:65">
      <c r="A228" s="21">
        <v>207</v>
      </c>
      <c r="B228" s="35"/>
      <c r="C228" s="44"/>
      <c r="D228" s="44"/>
      <c r="E228" s="55"/>
      <c r="F228" s="67" t="str">
        <f>IF(C228="補",VLOOKUP(E228,'事業名一覧 '!$A$3:$C$55,3,FALSE),"")</f>
        <v/>
      </c>
      <c r="G228" s="81"/>
      <c r="H228" s="81"/>
      <c r="I228" s="81"/>
      <c r="J228" s="81"/>
      <c r="K228" s="81"/>
      <c r="L228" s="55"/>
      <c r="M228" s="132" t="str">
        <f t="shared" si="55"/>
        <v/>
      </c>
      <c r="N228" s="132" t="str">
        <f t="shared" si="56"/>
        <v/>
      </c>
      <c r="O228" s="148"/>
      <c r="P228" s="148"/>
      <c r="Q228" s="148"/>
      <c r="R228" s="148"/>
      <c r="S228" s="148"/>
      <c r="T228" s="148"/>
      <c r="U228" s="55"/>
      <c r="V228" s="81"/>
      <c r="W228" s="81"/>
      <c r="X228" s="81"/>
      <c r="Y228" s="44"/>
      <c r="Z228" s="44"/>
      <c r="AA228" s="44"/>
      <c r="AB228" s="214"/>
      <c r="AC228" s="214"/>
      <c r="AD228" s="55"/>
      <c r="AE228" s="55"/>
      <c r="AF228" s="233"/>
      <c r="AG228" s="251"/>
      <c r="AH228" s="272"/>
      <c r="AI228" s="284"/>
      <c r="AJ228" s="296" t="str">
        <f t="shared" si="57"/>
        <v/>
      </c>
      <c r="AK228" s="304" t="str">
        <f>IF(C228="","",IF(AND(フラグ管理用!B228=2,O228&gt;0),"error",IF(AND(フラグ管理用!B228=1,SUM(P228:R228)&gt;0),"error","")))</f>
        <v/>
      </c>
      <c r="AL228" s="312" t="str">
        <f t="shared" si="58"/>
        <v/>
      </c>
      <c r="AM228" s="320" t="str">
        <f t="shared" si="59"/>
        <v/>
      </c>
      <c r="AN228" s="331" t="str">
        <f>IF(C228="","",IF(フラグ管理用!AP228=1,"",IF(AND(フラグ管理用!C228=1,フラグ管理用!G228=1),"",IF(AND(フラグ管理用!C228=2,フラグ管理用!D228=1,フラグ管理用!G228=1),"",IF(AND(フラグ管理用!C228=2,フラグ管理用!D228=2),"","error")))))</f>
        <v/>
      </c>
      <c r="AO228" s="335" t="str">
        <f t="shared" si="60"/>
        <v/>
      </c>
      <c r="AP228" s="335" t="str">
        <f t="shared" si="61"/>
        <v/>
      </c>
      <c r="AQ228" s="335" t="str">
        <f>IF(C228="","",IF(AND(フラグ管理用!B228=1,フラグ管理用!I228&gt;0),"",IF(AND(フラグ管理用!B228=2,フラグ管理用!I228&gt;14),"","error")))</f>
        <v/>
      </c>
      <c r="AR228" s="335" t="str">
        <f>IF(C228="","",IF(PRODUCT(フラグ管理用!H228:J228)=0,"error",""))</f>
        <v/>
      </c>
      <c r="AS228" s="335" t="str">
        <f t="shared" si="62"/>
        <v/>
      </c>
      <c r="AT228" s="335" t="str">
        <f>IF(C228="","",IF(AND(フラグ管理用!G228=1,フラグ管理用!K228=1),"",IF(AND(フラグ管理用!G228=2,フラグ管理用!K228&gt;1),"","error")))</f>
        <v/>
      </c>
      <c r="AU228" s="335" t="str">
        <f>IF(C228="","",IF(AND(フラグ管理用!K228=10,ISBLANK(L228)=FALSE),"",IF(AND(フラグ管理用!K228&lt;10,ISBLANK(L228)=TRUE),"","error")))</f>
        <v/>
      </c>
      <c r="AV228" s="331" t="str">
        <f t="shared" si="63"/>
        <v/>
      </c>
      <c r="AW228" s="331" t="str">
        <f t="shared" si="64"/>
        <v/>
      </c>
      <c r="AX228" s="331" t="str">
        <f>IF(C228="","",IF(AND(フラグ管理用!D228=2,フラグ管理用!G228=1),IF(Q228&lt;&gt;0,"error",""),""))</f>
        <v/>
      </c>
      <c r="AY228" s="331" t="str">
        <f>IF(C228="","",IF(フラグ管理用!G228=2,IF(OR(O228&lt;&gt;0,P228&lt;&gt;0,R228&lt;&gt;0),"error",""),""))</f>
        <v/>
      </c>
      <c r="AZ228" s="331" t="str">
        <f t="shared" si="65"/>
        <v/>
      </c>
      <c r="BA228" s="331" t="str">
        <f t="shared" si="66"/>
        <v/>
      </c>
      <c r="BB228" s="331" t="str">
        <f t="shared" si="67"/>
        <v/>
      </c>
      <c r="BC228" s="331" t="str">
        <f>IF(C228="","",IF(フラグ管理用!Y228=2,IF(AND(フラグ管理用!C228=2,フラグ管理用!V228=1),"","error"),""))</f>
        <v/>
      </c>
      <c r="BD228" s="331" t="str">
        <f t="shared" si="68"/>
        <v/>
      </c>
      <c r="BE228" s="331" t="str">
        <f>IF(C228="","",IF(フラグ管理用!Z228=30,"error",IF(AND(フラグ管理用!AI228="事業始期_通常",フラグ管理用!Z228&lt;18),"error",IF(AND(フラグ管理用!AI228="事業始期_補助",フラグ管理用!Z228&lt;15),"error",""))))</f>
        <v/>
      </c>
      <c r="BF228" s="331" t="str">
        <f t="shared" si="69"/>
        <v/>
      </c>
      <c r="BG228" s="331" t="str">
        <f>IF(C228="","",IF(AND(フラグ管理用!AJ228="事業終期_通常",OR(フラグ管理用!AA228&lt;18,フラグ管理用!AA228&gt;29)),"error",IF(AND(フラグ管理用!AJ228="事業終期_R3基金・R4",フラグ管理用!AA228&lt;18),"error","")))</f>
        <v/>
      </c>
      <c r="BH228" s="331" t="str">
        <f>IF(C228="","",IF(VLOOKUP(Z228,―!$X$2:$Y$31,2,FALSE)&lt;=VLOOKUP(AA228,―!$X$2:$Y$31,2,FALSE),"","error"))</f>
        <v/>
      </c>
      <c r="BI228" s="331" t="str">
        <f t="shared" si="70"/>
        <v/>
      </c>
      <c r="BJ228" s="331" t="str">
        <f t="shared" si="71"/>
        <v/>
      </c>
      <c r="BK228" s="331" t="str">
        <f t="shared" si="72"/>
        <v/>
      </c>
      <c r="BL228" s="331" t="str">
        <f>IF(C228="","",IF(AND(フラグ管理用!AK228="予算区分_地単_通常",フラグ管理用!AF228&gt;4),"error",IF(AND(フラグ管理用!AK228="予算区分_地単_協力金等",フラグ管理用!AF228&gt;9),"error",IF(AND(フラグ管理用!AK228="予算区分_補助",フラグ管理用!AF228&lt;9),"error",""))))</f>
        <v/>
      </c>
      <c r="BM228" s="346" t="str">
        <f>フラグ管理用!AO228</f>
        <v/>
      </c>
    </row>
    <row r="229" spans="1:65">
      <c r="A229" s="21">
        <v>208</v>
      </c>
      <c r="B229" s="35"/>
      <c r="C229" s="44"/>
      <c r="D229" s="44"/>
      <c r="E229" s="55"/>
      <c r="F229" s="67" t="str">
        <f>IF(C229="補",VLOOKUP(E229,'事業名一覧 '!$A$3:$C$55,3,FALSE),"")</f>
        <v/>
      </c>
      <c r="G229" s="81"/>
      <c r="H229" s="81"/>
      <c r="I229" s="81"/>
      <c r="J229" s="81"/>
      <c r="K229" s="81"/>
      <c r="L229" s="55"/>
      <c r="M229" s="132" t="str">
        <f t="shared" si="55"/>
        <v/>
      </c>
      <c r="N229" s="132" t="str">
        <f t="shared" si="56"/>
        <v/>
      </c>
      <c r="O229" s="148"/>
      <c r="P229" s="148"/>
      <c r="Q229" s="148"/>
      <c r="R229" s="148"/>
      <c r="S229" s="148"/>
      <c r="T229" s="148"/>
      <c r="U229" s="55"/>
      <c r="V229" s="81"/>
      <c r="W229" s="81"/>
      <c r="X229" s="81"/>
      <c r="Y229" s="44"/>
      <c r="Z229" s="44"/>
      <c r="AA229" s="44"/>
      <c r="AB229" s="214"/>
      <c r="AC229" s="214"/>
      <c r="AD229" s="55"/>
      <c r="AE229" s="55"/>
      <c r="AF229" s="233"/>
      <c r="AG229" s="251"/>
      <c r="AH229" s="272"/>
      <c r="AI229" s="284"/>
      <c r="AJ229" s="296" t="str">
        <f t="shared" si="57"/>
        <v/>
      </c>
      <c r="AK229" s="304" t="str">
        <f>IF(C229="","",IF(AND(フラグ管理用!B229=2,O229&gt;0),"error",IF(AND(フラグ管理用!B229=1,SUM(P229:R229)&gt;0),"error","")))</f>
        <v/>
      </c>
      <c r="AL229" s="312" t="str">
        <f t="shared" si="58"/>
        <v/>
      </c>
      <c r="AM229" s="320" t="str">
        <f t="shared" si="59"/>
        <v/>
      </c>
      <c r="AN229" s="331" t="str">
        <f>IF(C229="","",IF(フラグ管理用!AP229=1,"",IF(AND(フラグ管理用!C229=1,フラグ管理用!G229=1),"",IF(AND(フラグ管理用!C229=2,フラグ管理用!D229=1,フラグ管理用!G229=1),"",IF(AND(フラグ管理用!C229=2,フラグ管理用!D229=2),"","error")))))</f>
        <v/>
      </c>
      <c r="AO229" s="335" t="str">
        <f t="shared" si="60"/>
        <v/>
      </c>
      <c r="AP229" s="335" t="str">
        <f t="shared" si="61"/>
        <v/>
      </c>
      <c r="AQ229" s="335" t="str">
        <f>IF(C229="","",IF(AND(フラグ管理用!B229=1,フラグ管理用!I229&gt;0),"",IF(AND(フラグ管理用!B229=2,フラグ管理用!I229&gt;14),"","error")))</f>
        <v/>
      </c>
      <c r="AR229" s="335" t="str">
        <f>IF(C229="","",IF(PRODUCT(フラグ管理用!H229:J229)=0,"error",""))</f>
        <v/>
      </c>
      <c r="AS229" s="335" t="str">
        <f t="shared" si="62"/>
        <v/>
      </c>
      <c r="AT229" s="335" t="str">
        <f>IF(C229="","",IF(AND(フラグ管理用!G229=1,フラグ管理用!K229=1),"",IF(AND(フラグ管理用!G229=2,フラグ管理用!K229&gt;1),"","error")))</f>
        <v/>
      </c>
      <c r="AU229" s="335" t="str">
        <f>IF(C229="","",IF(AND(フラグ管理用!K229=10,ISBLANK(L229)=FALSE),"",IF(AND(フラグ管理用!K229&lt;10,ISBLANK(L229)=TRUE),"","error")))</f>
        <v/>
      </c>
      <c r="AV229" s="331" t="str">
        <f t="shared" si="63"/>
        <v/>
      </c>
      <c r="AW229" s="331" t="str">
        <f t="shared" si="64"/>
        <v/>
      </c>
      <c r="AX229" s="331" t="str">
        <f>IF(C229="","",IF(AND(フラグ管理用!D229=2,フラグ管理用!G229=1),IF(Q229&lt;&gt;0,"error",""),""))</f>
        <v/>
      </c>
      <c r="AY229" s="331" t="str">
        <f>IF(C229="","",IF(フラグ管理用!G229=2,IF(OR(O229&lt;&gt;0,P229&lt;&gt;0,R229&lt;&gt;0),"error",""),""))</f>
        <v/>
      </c>
      <c r="AZ229" s="331" t="str">
        <f t="shared" si="65"/>
        <v/>
      </c>
      <c r="BA229" s="331" t="str">
        <f t="shared" si="66"/>
        <v/>
      </c>
      <c r="BB229" s="331" t="str">
        <f t="shared" si="67"/>
        <v/>
      </c>
      <c r="BC229" s="331" t="str">
        <f>IF(C229="","",IF(フラグ管理用!Y229=2,IF(AND(フラグ管理用!C229=2,フラグ管理用!V229=1),"","error"),""))</f>
        <v/>
      </c>
      <c r="BD229" s="331" t="str">
        <f t="shared" si="68"/>
        <v/>
      </c>
      <c r="BE229" s="331" t="str">
        <f>IF(C229="","",IF(フラグ管理用!Z229=30,"error",IF(AND(フラグ管理用!AI229="事業始期_通常",フラグ管理用!Z229&lt;18),"error",IF(AND(フラグ管理用!AI229="事業始期_補助",フラグ管理用!Z229&lt;15),"error",""))))</f>
        <v/>
      </c>
      <c r="BF229" s="331" t="str">
        <f t="shared" si="69"/>
        <v/>
      </c>
      <c r="BG229" s="331" t="str">
        <f>IF(C229="","",IF(AND(フラグ管理用!AJ229="事業終期_通常",OR(フラグ管理用!AA229&lt;18,フラグ管理用!AA229&gt;29)),"error",IF(AND(フラグ管理用!AJ229="事業終期_R3基金・R4",フラグ管理用!AA229&lt;18),"error","")))</f>
        <v/>
      </c>
      <c r="BH229" s="331" t="str">
        <f>IF(C229="","",IF(VLOOKUP(Z229,―!$X$2:$Y$31,2,FALSE)&lt;=VLOOKUP(AA229,―!$X$2:$Y$31,2,FALSE),"","error"))</f>
        <v/>
      </c>
      <c r="BI229" s="331" t="str">
        <f t="shared" si="70"/>
        <v/>
      </c>
      <c r="BJ229" s="331" t="str">
        <f t="shared" si="71"/>
        <v/>
      </c>
      <c r="BK229" s="331" t="str">
        <f t="shared" si="72"/>
        <v/>
      </c>
      <c r="BL229" s="331" t="str">
        <f>IF(C229="","",IF(AND(フラグ管理用!AK229="予算区分_地単_通常",フラグ管理用!AF229&gt;4),"error",IF(AND(フラグ管理用!AK229="予算区分_地単_協力金等",フラグ管理用!AF229&gt;9),"error",IF(AND(フラグ管理用!AK229="予算区分_補助",フラグ管理用!AF229&lt;9),"error",""))))</f>
        <v/>
      </c>
      <c r="BM229" s="346" t="str">
        <f>フラグ管理用!AO229</f>
        <v/>
      </c>
    </row>
    <row r="230" spans="1:65">
      <c r="A230" s="21">
        <v>209</v>
      </c>
      <c r="B230" s="35"/>
      <c r="C230" s="44"/>
      <c r="D230" s="44"/>
      <c r="E230" s="55"/>
      <c r="F230" s="67" t="str">
        <f>IF(C230="補",VLOOKUP(E230,'事業名一覧 '!$A$3:$C$55,3,FALSE),"")</f>
        <v/>
      </c>
      <c r="G230" s="81"/>
      <c r="H230" s="81"/>
      <c r="I230" s="81"/>
      <c r="J230" s="81"/>
      <c r="K230" s="81"/>
      <c r="L230" s="55"/>
      <c r="M230" s="132" t="str">
        <f t="shared" si="55"/>
        <v/>
      </c>
      <c r="N230" s="132" t="str">
        <f t="shared" si="56"/>
        <v/>
      </c>
      <c r="O230" s="148"/>
      <c r="P230" s="148"/>
      <c r="Q230" s="148"/>
      <c r="R230" s="148"/>
      <c r="S230" s="148"/>
      <c r="T230" s="148"/>
      <c r="U230" s="55"/>
      <c r="V230" s="81"/>
      <c r="W230" s="81"/>
      <c r="X230" s="81"/>
      <c r="Y230" s="44"/>
      <c r="Z230" s="44"/>
      <c r="AA230" s="44"/>
      <c r="AB230" s="214"/>
      <c r="AC230" s="214"/>
      <c r="AD230" s="55"/>
      <c r="AE230" s="55"/>
      <c r="AF230" s="233"/>
      <c r="AG230" s="251"/>
      <c r="AH230" s="272"/>
      <c r="AI230" s="284"/>
      <c r="AJ230" s="296" t="str">
        <f t="shared" si="57"/>
        <v/>
      </c>
      <c r="AK230" s="304" t="str">
        <f>IF(C230="","",IF(AND(フラグ管理用!B230=2,O230&gt;0),"error",IF(AND(フラグ管理用!B230=1,SUM(P230:R230)&gt;0),"error","")))</f>
        <v/>
      </c>
      <c r="AL230" s="312" t="str">
        <f t="shared" si="58"/>
        <v/>
      </c>
      <c r="AM230" s="320" t="str">
        <f t="shared" si="59"/>
        <v/>
      </c>
      <c r="AN230" s="331" t="str">
        <f>IF(C230="","",IF(フラグ管理用!AP230=1,"",IF(AND(フラグ管理用!C230=1,フラグ管理用!G230=1),"",IF(AND(フラグ管理用!C230=2,フラグ管理用!D230=1,フラグ管理用!G230=1),"",IF(AND(フラグ管理用!C230=2,フラグ管理用!D230=2),"","error")))))</f>
        <v/>
      </c>
      <c r="AO230" s="335" t="str">
        <f t="shared" si="60"/>
        <v/>
      </c>
      <c r="AP230" s="335" t="str">
        <f t="shared" si="61"/>
        <v/>
      </c>
      <c r="AQ230" s="335" t="str">
        <f>IF(C230="","",IF(AND(フラグ管理用!B230=1,フラグ管理用!I230&gt;0),"",IF(AND(フラグ管理用!B230=2,フラグ管理用!I230&gt;14),"","error")))</f>
        <v/>
      </c>
      <c r="AR230" s="335" t="str">
        <f>IF(C230="","",IF(PRODUCT(フラグ管理用!H230:J230)=0,"error",""))</f>
        <v/>
      </c>
      <c r="AS230" s="335" t="str">
        <f t="shared" si="62"/>
        <v/>
      </c>
      <c r="AT230" s="335" t="str">
        <f>IF(C230="","",IF(AND(フラグ管理用!G230=1,フラグ管理用!K230=1),"",IF(AND(フラグ管理用!G230=2,フラグ管理用!K230&gt;1),"","error")))</f>
        <v/>
      </c>
      <c r="AU230" s="335" t="str">
        <f>IF(C230="","",IF(AND(フラグ管理用!K230=10,ISBLANK(L230)=FALSE),"",IF(AND(フラグ管理用!K230&lt;10,ISBLANK(L230)=TRUE),"","error")))</f>
        <v/>
      </c>
      <c r="AV230" s="331" t="str">
        <f t="shared" si="63"/>
        <v/>
      </c>
      <c r="AW230" s="331" t="str">
        <f t="shared" si="64"/>
        <v/>
      </c>
      <c r="AX230" s="331" t="str">
        <f>IF(C230="","",IF(AND(フラグ管理用!D230=2,フラグ管理用!G230=1),IF(Q230&lt;&gt;0,"error",""),""))</f>
        <v/>
      </c>
      <c r="AY230" s="331" t="str">
        <f>IF(C230="","",IF(フラグ管理用!G230=2,IF(OR(O230&lt;&gt;0,P230&lt;&gt;0,R230&lt;&gt;0),"error",""),""))</f>
        <v/>
      </c>
      <c r="AZ230" s="331" t="str">
        <f t="shared" si="65"/>
        <v/>
      </c>
      <c r="BA230" s="331" t="str">
        <f t="shared" si="66"/>
        <v/>
      </c>
      <c r="BB230" s="331" t="str">
        <f t="shared" si="67"/>
        <v/>
      </c>
      <c r="BC230" s="331" t="str">
        <f>IF(C230="","",IF(フラグ管理用!Y230=2,IF(AND(フラグ管理用!C230=2,フラグ管理用!V230=1),"","error"),""))</f>
        <v/>
      </c>
      <c r="BD230" s="331" t="str">
        <f t="shared" si="68"/>
        <v/>
      </c>
      <c r="BE230" s="331" t="str">
        <f>IF(C230="","",IF(フラグ管理用!Z230=30,"error",IF(AND(フラグ管理用!AI230="事業始期_通常",フラグ管理用!Z230&lt;18),"error",IF(AND(フラグ管理用!AI230="事業始期_補助",フラグ管理用!Z230&lt;15),"error",""))))</f>
        <v/>
      </c>
      <c r="BF230" s="331" t="str">
        <f t="shared" si="69"/>
        <v/>
      </c>
      <c r="BG230" s="331" t="str">
        <f>IF(C230="","",IF(AND(フラグ管理用!AJ230="事業終期_通常",OR(フラグ管理用!AA230&lt;18,フラグ管理用!AA230&gt;29)),"error",IF(AND(フラグ管理用!AJ230="事業終期_R3基金・R4",フラグ管理用!AA230&lt;18),"error","")))</f>
        <v/>
      </c>
      <c r="BH230" s="331" t="str">
        <f>IF(C230="","",IF(VLOOKUP(Z230,―!$X$2:$Y$31,2,FALSE)&lt;=VLOOKUP(AA230,―!$X$2:$Y$31,2,FALSE),"","error"))</f>
        <v/>
      </c>
      <c r="BI230" s="331" t="str">
        <f t="shared" si="70"/>
        <v/>
      </c>
      <c r="BJ230" s="331" t="str">
        <f t="shared" si="71"/>
        <v/>
      </c>
      <c r="BK230" s="331" t="str">
        <f t="shared" si="72"/>
        <v/>
      </c>
      <c r="BL230" s="331" t="str">
        <f>IF(C230="","",IF(AND(フラグ管理用!AK230="予算区分_地単_通常",フラグ管理用!AF230&gt;4),"error",IF(AND(フラグ管理用!AK230="予算区分_地単_協力金等",フラグ管理用!AF230&gt;9),"error",IF(AND(フラグ管理用!AK230="予算区分_補助",フラグ管理用!AF230&lt;9),"error",""))))</f>
        <v/>
      </c>
      <c r="BM230" s="346" t="str">
        <f>フラグ管理用!AO230</f>
        <v/>
      </c>
    </row>
    <row r="231" spans="1:65">
      <c r="A231" s="21">
        <v>210</v>
      </c>
      <c r="B231" s="35"/>
      <c r="C231" s="44"/>
      <c r="D231" s="44"/>
      <c r="E231" s="55"/>
      <c r="F231" s="67" t="str">
        <f>IF(C231="補",VLOOKUP(E231,'事業名一覧 '!$A$3:$C$55,3,FALSE),"")</f>
        <v/>
      </c>
      <c r="G231" s="81"/>
      <c r="H231" s="81"/>
      <c r="I231" s="81"/>
      <c r="J231" s="81"/>
      <c r="K231" s="81"/>
      <c r="L231" s="55"/>
      <c r="M231" s="132" t="str">
        <f t="shared" si="55"/>
        <v/>
      </c>
      <c r="N231" s="132" t="str">
        <f t="shared" si="56"/>
        <v/>
      </c>
      <c r="O231" s="148"/>
      <c r="P231" s="148"/>
      <c r="Q231" s="148"/>
      <c r="R231" s="148"/>
      <c r="S231" s="148"/>
      <c r="T231" s="148"/>
      <c r="U231" s="55"/>
      <c r="V231" s="81"/>
      <c r="W231" s="81"/>
      <c r="X231" s="81"/>
      <c r="Y231" s="44"/>
      <c r="Z231" s="44"/>
      <c r="AA231" s="44"/>
      <c r="AB231" s="214"/>
      <c r="AC231" s="214"/>
      <c r="AD231" s="55"/>
      <c r="AE231" s="55"/>
      <c r="AF231" s="233"/>
      <c r="AG231" s="251"/>
      <c r="AH231" s="272"/>
      <c r="AI231" s="284"/>
      <c r="AJ231" s="296" t="str">
        <f t="shared" si="57"/>
        <v/>
      </c>
      <c r="AK231" s="304" t="str">
        <f>IF(C231="","",IF(AND(フラグ管理用!B231=2,O231&gt;0),"error",IF(AND(フラグ管理用!B231=1,SUM(P231:R231)&gt;0),"error","")))</f>
        <v/>
      </c>
      <c r="AL231" s="312" t="str">
        <f t="shared" si="58"/>
        <v/>
      </c>
      <c r="AM231" s="320" t="str">
        <f t="shared" si="59"/>
        <v/>
      </c>
      <c r="AN231" s="331" t="str">
        <f>IF(C231="","",IF(フラグ管理用!AP231=1,"",IF(AND(フラグ管理用!C231=1,フラグ管理用!G231=1),"",IF(AND(フラグ管理用!C231=2,フラグ管理用!D231=1,フラグ管理用!G231=1),"",IF(AND(フラグ管理用!C231=2,フラグ管理用!D231=2),"","error")))))</f>
        <v/>
      </c>
      <c r="AO231" s="335" t="str">
        <f t="shared" si="60"/>
        <v/>
      </c>
      <c r="AP231" s="335" t="str">
        <f t="shared" si="61"/>
        <v/>
      </c>
      <c r="AQ231" s="335" t="str">
        <f>IF(C231="","",IF(AND(フラグ管理用!B231=1,フラグ管理用!I231&gt;0),"",IF(AND(フラグ管理用!B231=2,フラグ管理用!I231&gt;14),"","error")))</f>
        <v/>
      </c>
      <c r="AR231" s="335" t="str">
        <f>IF(C231="","",IF(PRODUCT(フラグ管理用!H231:J231)=0,"error",""))</f>
        <v/>
      </c>
      <c r="AS231" s="335" t="str">
        <f t="shared" si="62"/>
        <v/>
      </c>
      <c r="AT231" s="335" t="str">
        <f>IF(C231="","",IF(AND(フラグ管理用!G231=1,フラグ管理用!K231=1),"",IF(AND(フラグ管理用!G231=2,フラグ管理用!K231&gt;1),"","error")))</f>
        <v/>
      </c>
      <c r="AU231" s="335" t="str">
        <f>IF(C231="","",IF(AND(フラグ管理用!K231=10,ISBLANK(L231)=FALSE),"",IF(AND(フラグ管理用!K231&lt;10,ISBLANK(L231)=TRUE),"","error")))</f>
        <v/>
      </c>
      <c r="AV231" s="331" t="str">
        <f t="shared" si="63"/>
        <v/>
      </c>
      <c r="AW231" s="331" t="str">
        <f t="shared" si="64"/>
        <v/>
      </c>
      <c r="AX231" s="331" t="str">
        <f>IF(C231="","",IF(AND(フラグ管理用!D231=2,フラグ管理用!G231=1),IF(Q231&lt;&gt;0,"error",""),""))</f>
        <v/>
      </c>
      <c r="AY231" s="331" t="str">
        <f>IF(C231="","",IF(フラグ管理用!G231=2,IF(OR(O231&lt;&gt;0,P231&lt;&gt;0,R231&lt;&gt;0),"error",""),""))</f>
        <v/>
      </c>
      <c r="AZ231" s="331" t="str">
        <f t="shared" si="65"/>
        <v/>
      </c>
      <c r="BA231" s="331" t="str">
        <f t="shared" si="66"/>
        <v/>
      </c>
      <c r="BB231" s="331" t="str">
        <f t="shared" si="67"/>
        <v/>
      </c>
      <c r="BC231" s="331" t="str">
        <f>IF(C231="","",IF(フラグ管理用!Y231=2,IF(AND(フラグ管理用!C231=2,フラグ管理用!V231=1),"","error"),""))</f>
        <v/>
      </c>
      <c r="BD231" s="331" t="str">
        <f t="shared" si="68"/>
        <v/>
      </c>
      <c r="BE231" s="331" t="str">
        <f>IF(C231="","",IF(フラグ管理用!Z231=30,"error",IF(AND(フラグ管理用!AI231="事業始期_通常",フラグ管理用!Z231&lt;18),"error",IF(AND(フラグ管理用!AI231="事業始期_補助",フラグ管理用!Z231&lt;15),"error",""))))</f>
        <v/>
      </c>
      <c r="BF231" s="331" t="str">
        <f t="shared" si="69"/>
        <v/>
      </c>
      <c r="BG231" s="331" t="str">
        <f>IF(C231="","",IF(AND(フラグ管理用!AJ231="事業終期_通常",OR(フラグ管理用!AA231&lt;18,フラグ管理用!AA231&gt;29)),"error",IF(AND(フラグ管理用!AJ231="事業終期_R3基金・R4",フラグ管理用!AA231&lt;18),"error","")))</f>
        <v/>
      </c>
      <c r="BH231" s="331" t="str">
        <f>IF(C231="","",IF(VLOOKUP(Z231,―!$X$2:$Y$31,2,FALSE)&lt;=VLOOKUP(AA231,―!$X$2:$Y$31,2,FALSE),"","error"))</f>
        <v/>
      </c>
      <c r="BI231" s="331" t="str">
        <f t="shared" si="70"/>
        <v/>
      </c>
      <c r="BJ231" s="331" t="str">
        <f t="shared" si="71"/>
        <v/>
      </c>
      <c r="BK231" s="331" t="str">
        <f t="shared" si="72"/>
        <v/>
      </c>
      <c r="BL231" s="331" t="str">
        <f>IF(C231="","",IF(AND(フラグ管理用!AK231="予算区分_地単_通常",フラグ管理用!AF231&gt;4),"error",IF(AND(フラグ管理用!AK231="予算区分_地単_協力金等",フラグ管理用!AF231&gt;9),"error",IF(AND(フラグ管理用!AK231="予算区分_補助",フラグ管理用!AF231&lt;9),"error",""))))</f>
        <v/>
      </c>
      <c r="BM231" s="346" t="str">
        <f>フラグ管理用!AO231</f>
        <v/>
      </c>
    </row>
    <row r="232" spans="1:65">
      <c r="A232" s="21">
        <v>211</v>
      </c>
      <c r="B232" s="35"/>
      <c r="C232" s="44"/>
      <c r="D232" s="44"/>
      <c r="E232" s="55"/>
      <c r="F232" s="67" t="str">
        <f>IF(C232="補",VLOOKUP(E232,'事業名一覧 '!$A$3:$C$55,3,FALSE),"")</f>
        <v/>
      </c>
      <c r="G232" s="81"/>
      <c r="H232" s="81"/>
      <c r="I232" s="81"/>
      <c r="J232" s="81"/>
      <c r="K232" s="81"/>
      <c r="L232" s="55"/>
      <c r="M232" s="132" t="str">
        <f t="shared" si="55"/>
        <v/>
      </c>
      <c r="N232" s="132" t="str">
        <f t="shared" si="56"/>
        <v/>
      </c>
      <c r="O232" s="148"/>
      <c r="P232" s="148"/>
      <c r="Q232" s="148"/>
      <c r="R232" s="148"/>
      <c r="S232" s="148"/>
      <c r="T232" s="148"/>
      <c r="U232" s="55"/>
      <c r="V232" s="81"/>
      <c r="W232" s="81"/>
      <c r="X232" s="81"/>
      <c r="Y232" s="44"/>
      <c r="Z232" s="44"/>
      <c r="AA232" s="44"/>
      <c r="AB232" s="214"/>
      <c r="AC232" s="214"/>
      <c r="AD232" s="55"/>
      <c r="AE232" s="55"/>
      <c r="AF232" s="233"/>
      <c r="AG232" s="251"/>
      <c r="AH232" s="272"/>
      <c r="AI232" s="284"/>
      <c r="AJ232" s="296" t="str">
        <f t="shared" si="57"/>
        <v/>
      </c>
      <c r="AK232" s="304" t="str">
        <f>IF(C232="","",IF(AND(フラグ管理用!B232=2,O232&gt;0),"error",IF(AND(フラグ管理用!B232=1,SUM(P232:R232)&gt;0),"error","")))</f>
        <v/>
      </c>
      <c r="AL232" s="312" t="str">
        <f t="shared" si="58"/>
        <v/>
      </c>
      <c r="AM232" s="320" t="str">
        <f t="shared" si="59"/>
        <v/>
      </c>
      <c r="AN232" s="331" t="str">
        <f>IF(C232="","",IF(フラグ管理用!AP232=1,"",IF(AND(フラグ管理用!C232=1,フラグ管理用!G232=1),"",IF(AND(フラグ管理用!C232=2,フラグ管理用!D232=1,フラグ管理用!G232=1),"",IF(AND(フラグ管理用!C232=2,フラグ管理用!D232=2),"","error")))))</f>
        <v/>
      </c>
      <c r="AO232" s="335" t="str">
        <f t="shared" si="60"/>
        <v/>
      </c>
      <c r="AP232" s="335" t="str">
        <f t="shared" si="61"/>
        <v/>
      </c>
      <c r="AQ232" s="335" t="str">
        <f>IF(C232="","",IF(AND(フラグ管理用!B232=1,フラグ管理用!I232&gt;0),"",IF(AND(フラグ管理用!B232=2,フラグ管理用!I232&gt;14),"","error")))</f>
        <v/>
      </c>
      <c r="AR232" s="335" t="str">
        <f>IF(C232="","",IF(PRODUCT(フラグ管理用!H232:J232)=0,"error",""))</f>
        <v/>
      </c>
      <c r="AS232" s="335" t="str">
        <f t="shared" si="62"/>
        <v/>
      </c>
      <c r="AT232" s="335" t="str">
        <f>IF(C232="","",IF(AND(フラグ管理用!G232=1,フラグ管理用!K232=1),"",IF(AND(フラグ管理用!G232=2,フラグ管理用!K232&gt;1),"","error")))</f>
        <v/>
      </c>
      <c r="AU232" s="335" t="str">
        <f>IF(C232="","",IF(AND(フラグ管理用!K232=10,ISBLANK(L232)=FALSE),"",IF(AND(フラグ管理用!K232&lt;10,ISBLANK(L232)=TRUE),"","error")))</f>
        <v/>
      </c>
      <c r="AV232" s="331" t="str">
        <f t="shared" si="63"/>
        <v/>
      </c>
      <c r="AW232" s="331" t="str">
        <f t="shared" si="64"/>
        <v/>
      </c>
      <c r="AX232" s="331" t="str">
        <f>IF(C232="","",IF(AND(フラグ管理用!D232=2,フラグ管理用!G232=1),IF(Q232&lt;&gt;0,"error",""),""))</f>
        <v/>
      </c>
      <c r="AY232" s="331" t="str">
        <f>IF(C232="","",IF(フラグ管理用!G232=2,IF(OR(O232&lt;&gt;0,P232&lt;&gt;0,R232&lt;&gt;0),"error",""),""))</f>
        <v/>
      </c>
      <c r="AZ232" s="331" t="str">
        <f t="shared" si="65"/>
        <v/>
      </c>
      <c r="BA232" s="331" t="str">
        <f t="shared" si="66"/>
        <v/>
      </c>
      <c r="BB232" s="331" t="str">
        <f t="shared" si="67"/>
        <v/>
      </c>
      <c r="BC232" s="331" t="str">
        <f>IF(C232="","",IF(フラグ管理用!Y232=2,IF(AND(フラグ管理用!C232=2,フラグ管理用!V232=1),"","error"),""))</f>
        <v/>
      </c>
      <c r="BD232" s="331" t="str">
        <f t="shared" si="68"/>
        <v/>
      </c>
      <c r="BE232" s="331" t="str">
        <f>IF(C232="","",IF(フラグ管理用!Z232=30,"error",IF(AND(フラグ管理用!AI232="事業始期_通常",フラグ管理用!Z232&lt;18),"error",IF(AND(フラグ管理用!AI232="事業始期_補助",フラグ管理用!Z232&lt;15),"error",""))))</f>
        <v/>
      </c>
      <c r="BF232" s="331" t="str">
        <f t="shared" si="69"/>
        <v/>
      </c>
      <c r="BG232" s="331" t="str">
        <f>IF(C232="","",IF(AND(フラグ管理用!AJ232="事業終期_通常",OR(フラグ管理用!AA232&lt;18,フラグ管理用!AA232&gt;29)),"error",IF(AND(フラグ管理用!AJ232="事業終期_R3基金・R4",フラグ管理用!AA232&lt;18),"error","")))</f>
        <v/>
      </c>
      <c r="BH232" s="331" t="str">
        <f>IF(C232="","",IF(VLOOKUP(Z232,―!$X$2:$Y$31,2,FALSE)&lt;=VLOOKUP(AA232,―!$X$2:$Y$31,2,FALSE),"","error"))</f>
        <v/>
      </c>
      <c r="BI232" s="331" t="str">
        <f t="shared" si="70"/>
        <v/>
      </c>
      <c r="BJ232" s="331" t="str">
        <f t="shared" si="71"/>
        <v/>
      </c>
      <c r="BK232" s="331" t="str">
        <f t="shared" si="72"/>
        <v/>
      </c>
      <c r="BL232" s="331" t="str">
        <f>IF(C232="","",IF(AND(フラグ管理用!AK232="予算区分_地単_通常",フラグ管理用!AF232&gt;4),"error",IF(AND(フラグ管理用!AK232="予算区分_地単_協力金等",フラグ管理用!AF232&gt;9),"error",IF(AND(フラグ管理用!AK232="予算区分_補助",フラグ管理用!AF232&lt;9),"error",""))))</f>
        <v/>
      </c>
      <c r="BM232" s="346" t="str">
        <f>フラグ管理用!AO232</f>
        <v/>
      </c>
    </row>
    <row r="233" spans="1:65">
      <c r="A233" s="21">
        <v>212</v>
      </c>
      <c r="B233" s="35"/>
      <c r="C233" s="44"/>
      <c r="D233" s="44"/>
      <c r="E233" s="55"/>
      <c r="F233" s="67" t="str">
        <f>IF(C233="補",VLOOKUP(E233,'事業名一覧 '!$A$3:$C$55,3,FALSE),"")</f>
        <v/>
      </c>
      <c r="G233" s="81"/>
      <c r="H233" s="81"/>
      <c r="I233" s="81"/>
      <c r="J233" s="81"/>
      <c r="K233" s="81"/>
      <c r="L233" s="55"/>
      <c r="M233" s="132" t="str">
        <f t="shared" si="55"/>
        <v/>
      </c>
      <c r="N233" s="132" t="str">
        <f t="shared" si="56"/>
        <v/>
      </c>
      <c r="O233" s="148"/>
      <c r="P233" s="148"/>
      <c r="Q233" s="148"/>
      <c r="R233" s="148"/>
      <c r="S233" s="148"/>
      <c r="T233" s="148"/>
      <c r="U233" s="55"/>
      <c r="V233" s="81"/>
      <c r="W233" s="81"/>
      <c r="X233" s="81"/>
      <c r="Y233" s="44"/>
      <c r="Z233" s="44"/>
      <c r="AA233" s="44"/>
      <c r="AB233" s="214"/>
      <c r="AC233" s="214"/>
      <c r="AD233" s="55"/>
      <c r="AE233" s="55"/>
      <c r="AF233" s="233"/>
      <c r="AG233" s="251"/>
      <c r="AH233" s="272"/>
      <c r="AI233" s="284"/>
      <c r="AJ233" s="296" t="str">
        <f t="shared" si="57"/>
        <v/>
      </c>
      <c r="AK233" s="304" t="str">
        <f>IF(C233="","",IF(AND(フラグ管理用!B233=2,O233&gt;0),"error",IF(AND(フラグ管理用!B233=1,SUM(P233:R233)&gt;0),"error","")))</f>
        <v/>
      </c>
      <c r="AL233" s="312" t="str">
        <f t="shared" si="58"/>
        <v/>
      </c>
      <c r="AM233" s="320" t="str">
        <f t="shared" si="59"/>
        <v/>
      </c>
      <c r="AN233" s="331" t="str">
        <f>IF(C233="","",IF(フラグ管理用!AP233=1,"",IF(AND(フラグ管理用!C233=1,フラグ管理用!G233=1),"",IF(AND(フラグ管理用!C233=2,フラグ管理用!D233=1,フラグ管理用!G233=1),"",IF(AND(フラグ管理用!C233=2,フラグ管理用!D233=2),"","error")))))</f>
        <v/>
      </c>
      <c r="AO233" s="335" t="str">
        <f t="shared" si="60"/>
        <v/>
      </c>
      <c r="AP233" s="335" t="str">
        <f t="shared" si="61"/>
        <v/>
      </c>
      <c r="AQ233" s="335" t="str">
        <f>IF(C233="","",IF(AND(フラグ管理用!B233=1,フラグ管理用!I233&gt;0),"",IF(AND(フラグ管理用!B233=2,フラグ管理用!I233&gt;14),"","error")))</f>
        <v/>
      </c>
      <c r="AR233" s="335" t="str">
        <f>IF(C233="","",IF(PRODUCT(フラグ管理用!H233:J233)=0,"error",""))</f>
        <v/>
      </c>
      <c r="AS233" s="335" t="str">
        <f t="shared" si="62"/>
        <v/>
      </c>
      <c r="AT233" s="335" t="str">
        <f>IF(C233="","",IF(AND(フラグ管理用!G233=1,フラグ管理用!K233=1),"",IF(AND(フラグ管理用!G233=2,フラグ管理用!K233&gt;1),"","error")))</f>
        <v/>
      </c>
      <c r="AU233" s="335" t="str">
        <f>IF(C233="","",IF(AND(フラグ管理用!K233=10,ISBLANK(L233)=FALSE),"",IF(AND(フラグ管理用!K233&lt;10,ISBLANK(L233)=TRUE),"","error")))</f>
        <v/>
      </c>
      <c r="AV233" s="331" t="str">
        <f t="shared" si="63"/>
        <v/>
      </c>
      <c r="AW233" s="331" t="str">
        <f t="shared" si="64"/>
        <v/>
      </c>
      <c r="AX233" s="331" t="str">
        <f>IF(C233="","",IF(AND(フラグ管理用!D233=2,フラグ管理用!G233=1),IF(Q233&lt;&gt;0,"error",""),""))</f>
        <v/>
      </c>
      <c r="AY233" s="331" t="str">
        <f>IF(C233="","",IF(フラグ管理用!G233=2,IF(OR(O233&lt;&gt;0,P233&lt;&gt;0,R233&lt;&gt;0),"error",""),""))</f>
        <v/>
      </c>
      <c r="AZ233" s="331" t="str">
        <f t="shared" si="65"/>
        <v/>
      </c>
      <c r="BA233" s="331" t="str">
        <f t="shared" si="66"/>
        <v/>
      </c>
      <c r="BB233" s="331" t="str">
        <f t="shared" si="67"/>
        <v/>
      </c>
      <c r="BC233" s="331" t="str">
        <f>IF(C233="","",IF(フラグ管理用!Y233=2,IF(AND(フラグ管理用!C233=2,フラグ管理用!V233=1),"","error"),""))</f>
        <v/>
      </c>
      <c r="BD233" s="331" t="str">
        <f t="shared" si="68"/>
        <v/>
      </c>
      <c r="BE233" s="331" t="str">
        <f>IF(C233="","",IF(フラグ管理用!Z233=30,"error",IF(AND(フラグ管理用!AI233="事業始期_通常",フラグ管理用!Z233&lt;18),"error",IF(AND(フラグ管理用!AI233="事業始期_補助",フラグ管理用!Z233&lt;15),"error",""))))</f>
        <v/>
      </c>
      <c r="BF233" s="331" t="str">
        <f t="shared" si="69"/>
        <v/>
      </c>
      <c r="BG233" s="331" t="str">
        <f>IF(C233="","",IF(AND(フラグ管理用!AJ233="事業終期_通常",OR(フラグ管理用!AA233&lt;18,フラグ管理用!AA233&gt;29)),"error",IF(AND(フラグ管理用!AJ233="事業終期_R3基金・R4",フラグ管理用!AA233&lt;18),"error","")))</f>
        <v/>
      </c>
      <c r="BH233" s="331" t="str">
        <f>IF(C233="","",IF(VLOOKUP(Z233,―!$X$2:$Y$31,2,FALSE)&lt;=VLOOKUP(AA233,―!$X$2:$Y$31,2,FALSE),"","error"))</f>
        <v/>
      </c>
      <c r="BI233" s="331" t="str">
        <f t="shared" si="70"/>
        <v/>
      </c>
      <c r="BJ233" s="331" t="str">
        <f t="shared" si="71"/>
        <v/>
      </c>
      <c r="BK233" s="331" t="str">
        <f t="shared" si="72"/>
        <v/>
      </c>
      <c r="BL233" s="331" t="str">
        <f>IF(C233="","",IF(AND(フラグ管理用!AK233="予算区分_地単_通常",フラグ管理用!AF233&gt;4),"error",IF(AND(フラグ管理用!AK233="予算区分_地単_協力金等",フラグ管理用!AF233&gt;9),"error",IF(AND(フラグ管理用!AK233="予算区分_補助",フラグ管理用!AF233&lt;9),"error",""))))</f>
        <v/>
      </c>
      <c r="BM233" s="346" t="str">
        <f>フラグ管理用!AO233</f>
        <v/>
      </c>
    </row>
    <row r="234" spans="1:65">
      <c r="A234" s="21">
        <v>213</v>
      </c>
      <c r="B234" s="35"/>
      <c r="C234" s="44"/>
      <c r="D234" s="44"/>
      <c r="E234" s="55"/>
      <c r="F234" s="67" t="str">
        <f>IF(C234="補",VLOOKUP(E234,'事業名一覧 '!$A$3:$C$55,3,FALSE),"")</f>
        <v/>
      </c>
      <c r="G234" s="81"/>
      <c r="H234" s="81"/>
      <c r="I234" s="81"/>
      <c r="J234" s="81"/>
      <c r="K234" s="81"/>
      <c r="L234" s="55"/>
      <c r="M234" s="132" t="str">
        <f t="shared" si="55"/>
        <v/>
      </c>
      <c r="N234" s="132" t="str">
        <f t="shared" si="56"/>
        <v/>
      </c>
      <c r="O234" s="148"/>
      <c r="P234" s="148"/>
      <c r="Q234" s="148"/>
      <c r="R234" s="148"/>
      <c r="S234" s="148"/>
      <c r="T234" s="148"/>
      <c r="U234" s="55"/>
      <c r="V234" s="81"/>
      <c r="W234" s="81"/>
      <c r="X234" s="81"/>
      <c r="Y234" s="44"/>
      <c r="Z234" s="44"/>
      <c r="AA234" s="44"/>
      <c r="AB234" s="214"/>
      <c r="AC234" s="214"/>
      <c r="AD234" s="55"/>
      <c r="AE234" s="55"/>
      <c r="AF234" s="233"/>
      <c r="AG234" s="251"/>
      <c r="AH234" s="272"/>
      <c r="AI234" s="284"/>
      <c r="AJ234" s="296" t="str">
        <f t="shared" si="57"/>
        <v/>
      </c>
      <c r="AK234" s="304" t="str">
        <f>IF(C234="","",IF(AND(フラグ管理用!B234=2,O234&gt;0),"error",IF(AND(フラグ管理用!B234=1,SUM(P234:R234)&gt;0),"error","")))</f>
        <v/>
      </c>
      <c r="AL234" s="312" t="str">
        <f t="shared" si="58"/>
        <v/>
      </c>
      <c r="AM234" s="320" t="str">
        <f t="shared" si="59"/>
        <v/>
      </c>
      <c r="AN234" s="331" t="str">
        <f>IF(C234="","",IF(フラグ管理用!AP234=1,"",IF(AND(フラグ管理用!C234=1,フラグ管理用!G234=1),"",IF(AND(フラグ管理用!C234=2,フラグ管理用!D234=1,フラグ管理用!G234=1),"",IF(AND(フラグ管理用!C234=2,フラグ管理用!D234=2),"","error")))))</f>
        <v/>
      </c>
      <c r="AO234" s="335" t="str">
        <f t="shared" si="60"/>
        <v/>
      </c>
      <c r="AP234" s="335" t="str">
        <f t="shared" si="61"/>
        <v/>
      </c>
      <c r="AQ234" s="335" t="str">
        <f>IF(C234="","",IF(AND(フラグ管理用!B234=1,フラグ管理用!I234&gt;0),"",IF(AND(フラグ管理用!B234=2,フラグ管理用!I234&gt;14),"","error")))</f>
        <v/>
      </c>
      <c r="AR234" s="335" t="str">
        <f>IF(C234="","",IF(PRODUCT(フラグ管理用!H234:J234)=0,"error",""))</f>
        <v/>
      </c>
      <c r="AS234" s="335" t="str">
        <f t="shared" si="62"/>
        <v/>
      </c>
      <c r="AT234" s="335" t="str">
        <f>IF(C234="","",IF(AND(フラグ管理用!G234=1,フラグ管理用!K234=1),"",IF(AND(フラグ管理用!G234=2,フラグ管理用!K234&gt;1),"","error")))</f>
        <v/>
      </c>
      <c r="AU234" s="335" t="str">
        <f>IF(C234="","",IF(AND(フラグ管理用!K234=10,ISBLANK(L234)=FALSE),"",IF(AND(フラグ管理用!K234&lt;10,ISBLANK(L234)=TRUE),"","error")))</f>
        <v/>
      </c>
      <c r="AV234" s="331" t="str">
        <f t="shared" si="63"/>
        <v/>
      </c>
      <c r="AW234" s="331" t="str">
        <f t="shared" si="64"/>
        <v/>
      </c>
      <c r="AX234" s="331" t="str">
        <f>IF(C234="","",IF(AND(フラグ管理用!D234=2,フラグ管理用!G234=1),IF(Q234&lt;&gt;0,"error",""),""))</f>
        <v/>
      </c>
      <c r="AY234" s="331" t="str">
        <f>IF(C234="","",IF(フラグ管理用!G234=2,IF(OR(O234&lt;&gt;0,P234&lt;&gt;0,R234&lt;&gt;0),"error",""),""))</f>
        <v/>
      </c>
      <c r="AZ234" s="331" t="str">
        <f t="shared" si="65"/>
        <v/>
      </c>
      <c r="BA234" s="331" t="str">
        <f t="shared" si="66"/>
        <v/>
      </c>
      <c r="BB234" s="331" t="str">
        <f t="shared" si="67"/>
        <v/>
      </c>
      <c r="BC234" s="331" t="str">
        <f>IF(C234="","",IF(フラグ管理用!Y234=2,IF(AND(フラグ管理用!C234=2,フラグ管理用!V234=1),"","error"),""))</f>
        <v/>
      </c>
      <c r="BD234" s="331" t="str">
        <f t="shared" si="68"/>
        <v/>
      </c>
      <c r="BE234" s="331" t="str">
        <f>IF(C234="","",IF(フラグ管理用!Z234=30,"error",IF(AND(フラグ管理用!AI234="事業始期_通常",フラグ管理用!Z234&lt;18),"error",IF(AND(フラグ管理用!AI234="事業始期_補助",フラグ管理用!Z234&lt;15),"error",""))))</f>
        <v/>
      </c>
      <c r="BF234" s="331" t="str">
        <f t="shared" si="69"/>
        <v/>
      </c>
      <c r="BG234" s="331" t="str">
        <f>IF(C234="","",IF(AND(フラグ管理用!AJ234="事業終期_通常",OR(フラグ管理用!AA234&lt;18,フラグ管理用!AA234&gt;29)),"error",IF(AND(フラグ管理用!AJ234="事業終期_R3基金・R4",フラグ管理用!AA234&lt;18),"error","")))</f>
        <v/>
      </c>
      <c r="BH234" s="331" t="str">
        <f>IF(C234="","",IF(VLOOKUP(Z234,―!$X$2:$Y$31,2,FALSE)&lt;=VLOOKUP(AA234,―!$X$2:$Y$31,2,FALSE),"","error"))</f>
        <v/>
      </c>
      <c r="BI234" s="331" t="str">
        <f t="shared" si="70"/>
        <v/>
      </c>
      <c r="BJ234" s="331" t="str">
        <f t="shared" si="71"/>
        <v/>
      </c>
      <c r="BK234" s="331" t="str">
        <f t="shared" si="72"/>
        <v/>
      </c>
      <c r="BL234" s="331" t="str">
        <f>IF(C234="","",IF(AND(フラグ管理用!AK234="予算区分_地単_通常",フラグ管理用!AF234&gt;4),"error",IF(AND(フラグ管理用!AK234="予算区分_地単_協力金等",フラグ管理用!AF234&gt;9),"error",IF(AND(フラグ管理用!AK234="予算区分_補助",フラグ管理用!AF234&lt;9),"error",""))))</f>
        <v/>
      </c>
      <c r="BM234" s="346" t="str">
        <f>フラグ管理用!AO234</f>
        <v/>
      </c>
    </row>
    <row r="235" spans="1:65">
      <c r="A235" s="21">
        <v>214</v>
      </c>
      <c r="B235" s="35"/>
      <c r="C235" s="44"/>
      <c r="D235" s="44"/>
      <c r="E235" s="55"/>
      <c r="F235" s="67" t="str">
        <f>IF(C235="補",VLOOKUP(E235,'事業名一覧 '!$A$3:$C$55,3,FALSE),"")</f>
        <v/>
      </c>
      <c r="G235" s="81"/>
      <c r="H235" s="81"/>
      <c r="I235" s="81"/>
      <c r="J235" s="81"/>
      <c r="K235" s="81"/>
      <c r="L235" s="55"/>
      <c r="M235" s="132" t="str">
        <f t="shared" si="55"/>
        <v/>
      </c>
      <c r="N235" s="132" t="str">
        <f t="shared" si="56"/>
        <v/>
      </c>
      <c r="O235" s="148"/>
      <c r="P235" s="148"/>
      <c r="Q235" s="148"/>
      <c r="R235" s="148"/>
      <c r="S235" s="148"/>
      <c r="T235" s="148"/>
      <c r="U235" s="55"/>
      <c r="V235" s="81"/>
      <c r="W235" s="81"/>
      <c r="X235" s="81"/>
      <c r="Y235" s="44"/>
      <c r="Z235" s="44"/>
      <c r="AA235" s="44"/>
      <c r="AB235" s="214"/>
      <c r="AC235" s="214"/>
      <c r="AD235" s="55"/>
      <c r="AE235" s="55"/>
      <c r="AF235" s="233"/>
      <c r="AG235" s="251"/>
      <c r="AH235" s="272"/>
      <c r="AI235" s="284"/>
      <c r="AJ235" s="296" t="str">
        <f t="shared" si="57"/>
        <v/>
      </c>
      <c r="AK235" s="304" t="str">
        <f>IF(C235="","",IF(AND(フラグ管理用!B235=2,O235&gt;0),"error",IF(AND(フラグ管理用!B235=1,SUM(P235:R235)&gt;0),"error","")))</f>
        <v/>
      </c>
      <c r="AL235" s="312" t="str">
        <f t="shared" si="58"/>
        <v/>
      </c>
      <c r="AM235" s="320" t="str">
        <f t="shared" si="59"/>
        <v/>
      </c>
      <c r="AN235" s="331" t="str">
        <f>IF(C235="","",IF(フラグ管理用!AP235=1,"",IF(AND(フラグ管理用!C235=1,フラグ管理用!G235=1),"",IF(AND(フラグ管理用!C235=2,フラグ管理用!D235=1,フラグ管理用!G235=1),"",IF(AND(フラグ管理用!C235=2,フラグ管理用!D235=2),"","error")))))</f>
        <v/>
      </c>
      <c r="AO235" s="335" t="str">
        <f t="shared" si="60"/>
        <v/>
      </c>
      <c r="AP235" s="335" t="str">
        <f t="shared" si="61"/>
        <v/>
      </c>
      <c r="AQ235" s="335" t="str">
        <f>IF(C235="","",IF(AND(フラグ管理用!B235=1,フラグ管理用!I235&gt;0),"",IF(AND(フラグ管理用!B235=2,フラグ管理用!I235&gt;14),"","error")))</f>
        <v/>
      </c>
      <c r="AR235" s="335" t="str">
        <f>IF(C235="","",IF(PRODUCT(フラグ管理用!H235:J235)=0,"error",""))</f>
        <v/>
      </c>
      <c r="AS235" s="335" t="str">
        <f t="shared" si="62"/>
        <v/>
      </c>
      <c r="AT235" s="335" t="str">
        <f>IF(C235="","",IF(AND(フラグ管理用!G235=1,フラグ管理用!K235=1),"",IF(AND(フラグ管理用!G235=2,フラグ管理用!K235&gt;1),"","error")))</f>
        <v/>
      </c>
      <c r="AU235" s="335" t="str">
        <f>IF(C235="","",IF(AND(フラグ管理用!K235=10,ISBLANK(L235)=FALSE),"",IF(AND(フラグ管理用!K235&lt;10,ISBLANK(L235)=TRUE),"","error")))</f>
        <v/>
      </c>
      <c r="AV235" s="331" t="str">
        <f t="shared" si="63"/>
        <v/>
      </c>
      <c r="AW235" s="331" t="str">
        <f t="shared" si="64"/>
        <v/>
      </c>
      <c r="AX235" s="331" t="str">
        <f>IF(C235="","",IF(AND(フラグ管理用!D235=2,フラグ管理用!G235=1),IF(Q235&lt;&gt;0,"error",""),""))</f>
        <v/>
      </c>
      <c r="AY235" s="331" t="str">
        <f>IF(C235="","",IF(フラグ管理用!G235=2,IF(OR(O235&lt;&gt;0,P235&lt;&gt;0,R235&lt;&gt;0),"error",""),""))</f>
        <v/>
      </c>
      <c r="AZ235" s="331" t="str">
        <f t="shared" si="65"/>
        <v/>
      </c>
      <c r="BA235" s="331" t="str">
        <f t="shared" si="66"/>
        <v/>
      </c>
      <c r="BB235" s="331" t="str">
        <f t="shared" si="67"/>
        <v/>
      </c>
      <c r="BC235" s="331" t="str">
        <f>IF(C235="","",IF(フラグ管理用!Y235=2,IF(AND(フラグ管理用!C235=2,フラグ管理用!V235=1),"","error"),""))</f>
        <v/>
      </c>
      <c r="BD235" s="331" t="str">
        <f t="shared" si="68"/>
        <v/>
      </c>
      <c r="BE235" s="331" t="str">
        <f>IF(C235="","",IF(フラグ管理用!Z235=30,"error",IF(AND(フラグ管理用!AI235="事業始期_通常",フラグ管理用!Z235&lt;18),"error",IF(AND(フラグ管理用!AI235="事業始期_補助",フラグ管理用!Z235&lt;15),"error",""))))</f>
        <v/>
      </c>
      <c r="BF235" s="331" t="str">
        <f t="shared" si="69"/>
        <v/>
      </c>
      <c r="BG235" s="331" t="str">
        <f>IF(C235="","",IF(AND(フラグ管理用!AJ235="事業終期_通常",OR(フラグ管理用!AA235&lt;18,フラグ管理用!AA235&gt;29)),"error",IF(AND(フラグ管理用!AJ235="事業終期_R3基金・R4",フラグ管理用!AA235&lt;18),"error","")))</f>
        <v/>
      </c>
      <c r="BH235" s="331" t="str">
        <f>IF(C235="","",IF(VLOOKUP(Z235,―!$X$2:$Y$31,2,FALSE)&lt;=VLOOKUP(AA235,―!$X$2:$Y$31,2,FALSE),"","error"))</f>
        <v/>
      </c>
      <c r="BI235" s="331" t="str">
        <f t="shared" si="70"/>
        <v/>
      </c>
      <c r="BJ235" s="331" t="str">
        <f t="shared" si="71"/>
        <v/>
      </c>
      <c r="BK235" s="331" t="str">
        <f t="shared" si="72"/>
        <v/>
      </c>
      <c r="BL235" s="331" t="str">
        <f>IF(C235="","",IF(AND(フラグ管理用!AK235="予算区分_地単_通常",フラグ管理用!AF235&gt;4),"error",IF(AND(フラグ管理用!AK235="予算区分_地単_協力金等",フラグ管理用!AF235&gt;9),"error",IF(AND(フラグ管理用!AK235="予算区分_補助",フラグ管理用!AF235&lt;9),"error",""))))</f>
        <v/>
      </c>
      <c r="BM235" s="346" t="str">
        <f>フラグ管理用!AO235</f>
        <v/>
      </c>
    </row>
    <row r="236" spans="1:65">
      <c r="A236" s="21">
        <v>215</v>
      </c>
      <c r="B236" s="35"/>
      <c r="C236" s="44"/>
      <c r="D236" s="44"/>
      <c r="E236" s="55"/>
      <c r="F236" s="67" t="str">
        <f>IF(C236="補",VLOOKUP(E236,'事業名一覧 '!$A$3:$C$55,3,FALSE),"")</f>
        <v/>
      </c>
      <c r="G236" s="81"/>
      <c r="H236" s="81"/>
      <c r="I236" s="81"/>
      <c r="J236" s="81"/>
      <c r="K236" s="81"/>
      <c r="L236" s="55"/>
      <c r="M236" s="132" t="str">
        <f t="shared" si="55"/>
        <v/>
      </c>
      <c r="N236" s="132" t="str">
        <f t="shared" si="56"/>
        <v/>
      </c>
      <c r="O236" s="148"/>
      <c r="P236" s="148"/>
      <c r="Q236" s="148"/>
      <c r="R236" s="148"/>
      <c r="S236" s="148"/>
      <c r="T236" s="148"/>
      <c r="U236" s="55"/>
      <c r="V236" s="81"/>
      <c r="W236" s="81"/>
      <c r="X236" s="81"/>
      <c r="Y236" s="44"/>
      <c r="Z236" s="44"/>
      <c r="AA236" s="44"/>
      <c r="AB236" s="214"/>
      <c r="AC236" s="214"/>
      <c r="AD236" s="55"/>
      <c r="AE236" s="55"/>
      <c r="AF236" s="233"/>
      <c r="AG236" s="251"/>
      <c r="AH236" s="272"/>
      <c r="AI236" s="284"/>
      <c r="AJ236" s="296" t="str">
        <f t="shared" si="57"/>
        <v/>
      </c>
      <c r="AK236" s="304" t="str">
        <f>IF(C236="","",IF(AND(フラグ管理用!B236=2,O236&gt;0),"error",IF(AND(フラグ管理用!B236=1,SUM(P236:R236)&gt;0),"error","")))</f>
        <v/>
      </c>
      <c r="AL236" s="312" t="str">
        <f t="shared" si="58"/>
        <v/>
      </c>
      <c r="AM236" s="320" t="str">
        <f t="shared" si="59"/>
        <v/>
      </c>
      <c r="AN236" s="331" t="str">
        <f>IF(C236="","",IF(フラグ管理用!AP236=1,"",IF(AND(フラグ管理用!C236=1,フラグ管理用!G236=1),"",IF(AND(フラグ管理用!C236=2,フラグ管理用!D236=1,フラグ管理用!G236=1),"",IF(AND(フラグ管理用!C236=2,フラグ管理用!D236=2),"","error")))))</f>
        <v/>
      </c>
      <c r="AO236" s="335" t="str">
        <f t="shared" si="60"/>
        <v/>
      </c>
      <c r="AP236" s="335" t="str">
        <f t="shared" si="61"/>
        <v/>
      </c>
      <c r="AQ236" s="335" t="str">
        <f>IF(C236="","",IF(AND(フラグ管理用!B236=1,フラグ管理用!I236&gt;0),"",IF(AND(フラグ管理用!B236=2,フラグ管理用!I236&gt;14),"","error")))</f>
        <v/>
      </c>
      <c r="AR236" s="335" t="str">
        <f>IF(C236="","",IF(PRODUCT(フラグ管理用!H236:J236)=0,"error",""))</f>
        <v/>
      </c>
      <c r="AS236" s="335" t="str">
        <f t="shared" si="62"/>
        <v/>
      </c>
      <c r="AT236" s="335" t="str">
        <f>IF(C236="","",IF(AND(フラグ管理用!G236=1,フラグ管理用!K236=1),"",IF(AND(フラグ管理用!G236=2,フラグ管理用!K236&gt;1),"","error")))</f>
        <v/>
      </c>
      <c r="AU236" s="335" t="str">
        <f>IF(C236="","",IF(AND(フラグ管理用!K236=10,ISBLANK(L236)=FALSE),"",IF(AND(フラグ管理用!K236&lt;10,ISBLANK(L236)=TRUE),"","error")))</f>
        <v/>
      </c>
      <c r="AV236" s="331" t="str">
        <f t="shared" si="63"/>
        <v/>
      </c>
      <c r="AW236" s="331" t="str">
        <f t="shared" si="64"/>
        <v/>
      </c>
      <c r="AX236" s="331" t="str">
        <f>IF(C236="","",IF(AND(フラグ管理用!D236=2,フラグ管理用!G236=1),IF(Q236&lt;&gt;0,"error",""),""))</f>
        <v/>
      </c>
      <c r="AY236" s="331" t="str">
        <f>IF(C236="","",IF(フラグ管理用!G236=2,IF(OR(O236&lt;&gt;0,P236&lt;&gt;0,R236&lt;&gt;0),"error",""),""))</f>
        <v/>
      </c>
      <c r="AZ236" s="331" t="str">
        <f t="shared" si="65"/>
        <v/>
      </c>
      <c r="BA236" s="331" t="str">
        <f t="shared" si="66"/>
        <v/>
      </c>
      <c r="BB236" s="331" t="str">
        <f t="shared" si="67"/>
        <v/>
      </c>
      <c r="BC236" s="331" t="str">
        <f>IF(C236="","",IF(フラグ管理用!Y236=2,IF(AND(フラグ管理用!C236=2,フラグ管理用!V236=1),"","error"),""))</f>
        <v/>
      </c>
      <c r="BD236" s="331" t="str">
        <f t="shared" si="68"/>
        <v/>
      </c>
      <c r="BE236" s="331" t="str">
        <f>IF(C236="","",IF(フラグ管理用!Z236=30,"error",IF(AND(フラグ管理用!AI236="事業始期_通常",フラグ管理用!Z236&lt;18),"error",IF(AND(フラグ管理用!AI236="事業始期_補助",フラグ管理用!Z236&lt;15),"error",""))))</f>
        <v/>
      </c>
      <c r="BF236" s="331" t="str">
        <f t="shared" si="69"/>
        <v/>
      </c>
      <c r="BG236" s="331" t="str">
        <f>IF(C236="","",IF(AND(フラグ管理用!AJ236="事業終期_通常",OR(フラグ管理用!AA236&lt;18,フラグ管理用!AA236&gt;29)),"error",IF(AND(フラグ管理用!AJ236="事業終期_R3基金・R4",フラグ管理用!AA236&lt;18),"error","")))</f>
        <v/>
      </c>
      <c r="BH236" s="331" t="str">
        <f>IF(C236="","",IF(VLOOKUP(Z236,―!$X$2:$Y$31,2,FALSE)&lt;=VLOOKUP(AA236,―!$X$2:$Y$31,2,FALSE),"","error"))</f>
        <v/>
      </c>
      <c r="BI236" s="331" t="str">
        <f t="shared" si="70"/>
        <v/>
      </c>
      <c r="BJ236" s="331" t="str">
        <f t="shared" si="71"/>
        <v/>
      </c>
      <c r="BK236" s="331" t="str">
        <f t="shared" si="72"/>
        <v/>
      </c>
      <c r="BL236" s="331" t="str">
        <f>IF(C236="","",IF(AND(フラグ管理用!AK236="予算区分_地単_通常",フラグ管理用!AF236&gt;4),"error",IF(AND(フラグ管理用!AK236="予算区分_地単_協力金等",フラグ管理用!AF236&gt;9),"error",IF(AND(フラグ管理用!AK236="予算区分_補助",フラグ管理用!AF236&lt;9),"error",""))))</f>
        <v/>
      </c>
      <c r="BM236" s="346" t="str">
        <f>フラグ管理用!AO236</f>
        <v/>
      </c>
    </row>
    <row r="237" spans="1:65">
      <c r="A237" s="21">
        <v>216</v>
      </c>
      <c r="B237" s="35"/>
      <c r="C237" s="44"/>
      <c r="D237" s="44"/>
      <c r="E237" s="55"/>
      <c r="F237" s="67" t="str">
        <f>IF(C237="補",VLOOKUP(E237,'事業名一覧 '!$A$3:$C$55,3,FALSE),"")</f>
        <v/>
      </c>
      <c r="G237" s="81"/>
      <c r="H237" s="81"/>
      <c r="I237" s="81"/>
      <c r="J237" s="81"/>
      <c r="K237" s="81"/>
      <c r="L237" s="55"/>
      <c r="M237" s="132" t="str">
        <f t="shared" si="55"/>
        <v/>
      </c>
      <c r="N237" s="132" t="str">
        <f t="shared" si="56"/>
        <v/>
      </c>
      <c r="O237" s="148"/>
      <c r="P237" s="148"/>
      <c r="Q237" s="148"/>
      <c r="R237" s="148"/>
      <c r="S237" s="148"/>
      <c r="T237" s="148"/>
      <c r="U237" s="55"/>
      <c r="V237" s="81"/>
      <c r="W237" s="81"/>
      <c r="X237" s="81"/>
      <c r="Y237" s="44"/>
      <c r="Z237" s="44"/>
      <c r="AA237" s="44"/>
      <c r="AB237" s="214"/>
      <c r="AC237" s="214"/>
      <c r="AD237" s="55"/>
      <c r="AE237" s="55"/>
      <c r="AF237" s="233"/>
      <c r="AG237" s="251"/>
      <c r="AH237" s="272"/>
      <c r="AI237" s="284"/>
      <c r="AJ237" s="296" t="str">
        <f t="shared" si="57"/>
        <v/>
      </c>
      <c r="AK237" s="304" t="str">
        <f>IF(C237="","",IF(AND(フラグ管理用!B237=2,O237&gt;0),"error",IF(AND(フラグ管理用!B237=1,SUM(P237:R237)&gt;0),"error","")))</f>
        <v/>
      </c>
      <c r="AL237" s="312" t="str">
        <f t="shared" si="58"/>
        <v/>
      </c>
      <c r="AM237" s="320" t="str">
        <f t="shared" si="59"/>
        <v/>
      </c>
      <c r="AN237" s="331" t="str">
        <f>IF(C237="","",IF(フラグ管理用!AP237=1,"",IF(AND(フラグ管理用!C237=1,フラグ管理用!G237=1),"",IF(AND(フラグ管理用!C237=2,フラグ管理用!D237=1,フラグ管理用!G237=1),"",IF(AND(フラグ管理用!C237=2,フラグ管理用!D237=2),"","error")))))</f>
        <v/>
      </c>
      <c r="AO237" s="335" t="str">
        <f t="shared" si="60"/>
        <v/>
      </c>
      <c r="AP237" s="335" t="str">
        <f t="shared" si="61"/>
        <v/>
      </c>
      <c r="AQ237" s="335" t="str">
        <f>IF(C237="","",IF(AND(フラグ管理用!B237=1,フラグ管理用!I237&gt;0),"",IF(AND(フラグ管理用!B237=2,フラグ管理用!I237&gt;14),"","error")))</f>
        <v/>
      </c>
      <c r="AR237" s="335" t="str">
        <f>IF(C237="","",IF(PRODUCT(フラグ管理用!H237:J237)=0,"error",""))</f>
        <v/>
      </c>
      <c r="AS237" s="335" t="str">
        <f t="shared" si="62"/>
        <v/>
      </c>
      <c r="AT237" s="335" t="str">
        <f>IF(C237="","",IF(AND(フラグ管理用!G237=1,フラグ管理用!K237=1),"",IF(AND(フラグ管理用!G237=2,フラグ管理用!K237&gt;1),"","error")))</f>
        <v/>
      </c>
      <c r="AU237" s="335" t="str">
        <f>IF(C237="","",IF(AND(フラグ管理用!K237=10,ISBLANK(L237)=FALSE),"",IF(AND(フラグ管理用!K237&lt;10,ISBLANK(L237)=TRUE),"","error")))</f>
        <v/>
      </c>
      <c r="AV237" s="331" t="str">
        <f t="shared" si="63"/>
        <v/>
      </c>
      <c r="AW237" s="331" t="str">
        <f t="shared" si="64"/>
        <v/>
      </c>
      <c r="AX237" s="331" t="str">
        <f>IF(C237="","",IF(AND(フラグ管理用!D237=2,フラグ管理用!G237=1),IF(Q237&lt;&gt;0,"error",""),""))</f>
        <v/>
      </c>
      <c r="AY237" s="331" t="str">
        <f>IF(C237="","",IF(フラグ管理用!G237=2,IF(OR(O237&lt;&gt;0,P237&lt;&gt;0,R237&lt;&gt;0),"error",""),""))</f>
        <v/>
      </c>
      <c r="AZ237" s="331" t="str">
        <f t="shared" si="65"/>
        <v/>
      </c>
      <c r="BA237" s="331" t="str">
        <f t="shared" si="66"/>
        <v/>
      </c>
      <c r="BB237" s="331" t="str">
        <f t="shared" si="67"/>
        <v/>
      </c>
      <c r="BC237" s="331" t="str">
        <f>IF(C237="","",IF(フラグ管理用!Y237=2,IF(AND(フラグ管理用!C237=2,フラグ管理用!V237=1),"","error"),""))</f>
        <v/>
      </c>
      <c r="BD237" s="331" t="str">
        <f t="shared" si="68"/>
        <v/>
      </c>
      <c r="BE237" s="331" t="str">
        <f>IF(C237="","",IF(フラグ管理用!Z237=30,"error",IF(AND(フラグ管理用!AI237="事業始期_通常",フラグ管理用!Z237&lt;18),"error",IF(AND(フラグ管理用!AI237="事業始期_補助",フラグ管理用!Z237&lt;15),"error",""))))</f>
        <v/>
      </c>
      <c r="BF237" s="331" t="str">
        <f t="shared" si="69"/>
        <v/>
      </c>
      <c r="BG237" s="331" t="str">
        <f>IF(C237="","",IF(AND(フラグ管理用!AJ237="事業終期_通常",OR(フラグ管理用!AA237&lt;18,フラグ管理用!AA237&gt;29)),"error",IF(AND(フラグ管理用!AJ237="事業終期_R3基金・R4",フラグ管理用!AA237&lt;18),"error","")))</f>
        <v/>
      </c>
      <c r="BH237" s="331" t="str">
        <f>IF(C237="","",IF(VLOOKUP(Z237,―!$X$2:$Y$31,2,FALSE)&lt;=VLOOKUP(AA237,―!$X$2:$Y$31,2,FALSE),"","error"))</f>
        <v/>
      </c>
      <c r="BI237" s="331" t="str">
        <f t="shared" si="70"/>
        <v/>
      </c>
      <c r="BJ237" s="331" t="str">
        <f t="shared" si="71"/>
        <v/>
      </c>
      <c r="BK237" s="331" t="str">
        <f t="shared" si="72"/>
        <v/>
      </c>
      <c r="BL237" s="331" t="str">
        <f>IF(C237="","",IF(AND(フラグ管理用!AK237="予算区分_地単_通常",フラグ管理用!AF237&gt;4),"error",IF(AND(フラグ管理用!AK237="予算区分_地単_協力金等",フラグ管理用!AF237&gt;9),"error",IF(AND(フラグ管理用!AK237="予算区分_補助",フラグ管理用!AF237&lt;9),"error",""))))</f>
        <v/>
      </c>
      <c r="BM237" s="346" t="str">
        <f>フラグ管理用!AO237</f>
        <v/>
      </c>
    </row>
    <row r="238" spans="1:65">
      <c r="A238" s="21">
        <v>217</v>
      </c>
      <c r="B238" s="35"/>
      <c r="C238" s="44"/>
      <c r="D238" s="44"/>
      <c r="E238" s="55"/>
      <c r="F238" s="67" t="str">
        <f>IF(C238="補",VLOOKUP(E238,'事業名一覧 '!$A$3:$C$55,3,FALSE),"")</f>
        <v/>
      </c>
      <c r="G238" s="81"/>
      <c r="H238" s="81"/>
      <c r="I238" s="81"/>
      <c r="J238" s="81"/>
      <c r="K238" s="81"/>
      <c r="L238" s="55"/>
      <c r="M238" s="132" t="str">
        <f t="shared" si="55"/>
        <v/>
      </c>
      <c r="N238" s="132" t="str">
        <f t="shared" si="56"/>
        <v/>
      </c>
      <c r="O238" s="148"/>
      <c r="P238" s="148"/>
      <c r="Q238" s="148"/>
      <c r="R238" s="148"/>
      <c r="S238" s="148"/>
      <c r="T238" s="148"/>
      <c r="U238" s="55"/>
      <c r="V238" s="81"/>
      <c r="W238" s="81"/>
      <c r="X238" s="81"/>
      <c r="Y238" s="44"/>
      <c r="Z238" s="44"/>
      <c r="AA238" s="44"/>
      <c r="AB238" s="214"/>
      <c r="AC238" s="214"/>
      <c r="AD238" s="55"/>
      <c r="AE238" s="55"/>
      <c r="AF238" s="233"/>
      <c r="AG238" s="251"/>
      <c r="AH238" s="272"/>
      <c r="AI238" s="284"/>
      <c r="AJ238" s="296" t="str">
        <f t="shared" si="57"/>
        <v/>
      </c>
      <c r="AK238" s="304" t="str">
        <f>IF(C238="","",IF(AND(フラグ管理用!B238=2,O238&gt;0),"error",IF(AND(フラグ管理用!B238=1,SUM(P238:R238)&gt;0),"error","")))</f>
        <v/>
      </c>
      <c r="AL238" s="312" t="str">
        <f t="shared" si="58"/>
        <v/>
      </c>
      <c r="AM238" s="320" t="str">
        <f t="shared" si="59"/>
        <v/>
      </c>
      <c r="AN238" s="331" t="str">
        <f>IF(C238="","",IF(フラグ管理用!AP238=1,"",IF(AND(フラグ管理用!C238=1,フラグ管理用!G238=1),"",IF(AND(フラグ管理用!C238=2,フラグ管理用!D238=1,フラグ管理用!G238=1),"",IF(AND(フラグ管理用!C238=2,フラグ管理用!D238=2),"","error")))))</f>
        <v/>
      </c>
      <c r="AO238" s="335" t="str">
        <f t="shared" si="60"/>
        <v/>
      </c>
      <c r="AP238" s="335" t="str">
        <f t="shared" si="61"/>
        <v/>
      </c>
      <c r="AQ238" s="335" t="str">
        <f>IF(C238="","",IF(AND(フラグ管理用!B238=1,フラグ管理用!I238&gt;0),"",IF(AND(フラグ管理用!B238=2,フラグ管理用!I238&gt;14),"","error")))</f>
        <v/>
      </c>
      <c r="AR238" s="335" t="str">
        <f>IF(C238="","",IF(PRODUCT(フラグ管理用!H238:J238)=0,"error",""))</f>
        <v/>
      </c>
      <c r="AS238" s="335" t="str">
        <f t="shared" si="62"/>
        <v/>
      </c>
      <c r="AT238" s="335" t="str">
        <f>IF(C238="","",IF(AND(フラグ管理用!G238=1,フラグ管理用!K238=1),"",IF(AND(フラグ管理用!G238=2,フラグ管理用!K238&gt;1),"","error")))</f>
        <v/>
      </c>
      <c r="AU238" s="335" t="str">
        <f>IF(C238="","",IF(AND(フラグ管理用!K238=10,ISBLANK(L238)=FALSE),"",IF(AND(フラグ管理用!K238&lt;10,ISBLANK(L238)=TRUE),"","error")))</f>
        <v/>
      </c>
      <c r="AV238" s="331" t="str">
        <f t="shared" si="63"/>
        <v/>
      </c>
      <c r="AW238" s="331" t="str">
        <f t="shared" si="64"/>
        <v/>
      </c>
      <c r="AX238" s="331" t="str">
        <f>IF(C238="","",IF(AND(フラグ管理用!D238=2,フラグ管理用!G238=1),IF(Q238&lt;&gt;0,"error",""),""))</f>
        <v/>
      </c>
      <c r="AY238" s="331" t="str">
        <f>IF(C238="","",IF(フラグ管理用!G238=2,IF(OR(O238&lt;&gt;0,P238&lt;&gt;0,R238&lt;&gt;0),"error",""),""))</f>
        <v/>
      </c>
      <c r="AZ238" s="331" t="str">
        <f t="shared" si="65"/>
        <v/>
      </c>
      <c r="BA238" s="331" t="str">
        <f t="shared" si="66"/>
        <v/>
      </c>
      <c r="BB238" s="331" t="str">
        <f t="shared" si="67"/>
        <v/>
      </c>
      <c r="BC238" s="331" t="str">
        <f>IF(C238="","",IF(フラグ管理用!Y238=2,IF(AND(フラグ管理用!C238=2,フラグ管理用!V238=1),"","error"),""))</f>
        <v/>
      </c>
      <c r="BD238" s="331" t="str">
        <f t="shared" si="68"/>
        <v/>
      </c>
      <c r="BE238" s="331" t="str">
        <f>IF(C238="","",IF(フラグ管理用!Z238=30,"error",IF(AND(フラグ管理用!AI238="事業始期_通常",フラグ管理用!Z238&lt;18),"error",IF(AND(フラグ管理用!AI238="事業始期_補助",フラグ管理用!Z238&lt;15),"error",""))))</f>
        <v/>
      </c>
      <c r="BF238" s="331" t="str">
        <f t="shared" si="69"/>
        <v/>
      </c>
      <c r="BG238" s="331" t="str">
        <f>IF(C238="","",IF(AND(フラグ管理用!AJ238="事業終期_通常",OR(フラグ管理用!AA238&lt;18,フラグ管理用!AA238&gt;29)),"error",IF(AND(フラグ管理用!AJ238="事業終期_R3基金・R4",フラグ管理用!AA238&lt;18),"error","")))</f>
        <v/>
      </c>
      <c r="BH238" s="331" t="str">
        <f>IF(C238="","",IF(VLOOKUP(Z238,―!$X$2:$Y$31,2,FALSE)&lt;=VLOOKUP(AA238,―!$X$2:$Y$31,2,FALSE),"","error"))</f>
        <v/>
      </c>
      <c r="BI238" s="331" t="str">
        <f t="shared" si="70"/>
        <v/>
      </c>
      <c r="BJ238" s="331" t="str">
        <f t="shared" si="71"/>
        <v/>
      </c>
      <c r="BK238" s="331" t="str">
        <f t="shared" si="72"/>
        <v/>
      </c>
      <c r="BL238" s="331" t="str">
        <f>IF(C238="","",IF(AND(フラグ管理用!AK238="予算区分_地単_通常",フラグ管理用!AF238&gt;4),"error",IF(AND(フラグ管理用!AK238="予算区分_地単_協力金等",フラグ管理用!AF238&gt;9),"error",IF(AND(フラグ管理用!AK238="予算区分_補助",フラグ管理用!AF238&lt;9),"error",""))))</f>
        <v/>
      </c>
      <c r="BM238" s="346" t="str">
        <f>フラグ管理用!AO238</f>
        <v/>
      </c>
    </row>
    <row r="239" spans="1:65">
      <c r="A239" s="21">
        <v>218</v>
      </c>
      <c r="B239" s="35"/>
      <c r="C239" s="44"/>
      <c r="D239" s="44"/>
      <c r="E239" s="55"/>
      <c r="F239" s="67" t="str">
        <f>IF(C239="補",VLOOKUP(E239,'事業名一覧 '!$A$3:$C$55,3,FALSE),"")</f>
        <v/>
      </c>
      <c r="G239" s="81"/>
      <c r="H239" s="81"/>
      <c r="I239" s="81"/>
      <c r="J239" s="81"/>
      <c r="K239" s="81"/>
      <c r="L239" s="55"/>
      <c r="M239" s="132" t="str">
        <f t="shared" si="55"/>
        <v/>
      </c>
      <c r="N239" s="132" t="str">
        <f t="shared" si="56"/>
        <v/>
      </c>
      <c r="O239" s="148"/>
      <c r="P239" s="148"/>
      <c r="Q239" s="148"/>
      <c r="R239" s="148"/>
      <c r="S239" s="148"/>
      <c r="T239" s="148"/>
      <c r="U239" s="55"/>
      <c r="V239" s="81"/>
      <c r="W239" s="81"/>
      <c r="X239" s="81"/>
      <c r="Y239" s="44"/>
      <c r="Z239" s="44"/>
      <c r="AA239" s="44"/>
      <c r="AB239" s="214"/>
      <c r="AC239" s="214"/>
      <c r="AD239" s="55"/>
      <c r="AE239" s="55"/>
      <c r="AF239" s="233"/>
      <c r="AG239" s="251"/>
      <c r="AH239" s="272"/>
      <c r="AI239" s="284"/>
      <c r="AJ239" s="296" t="str">
        <f t="shared" si="57"/>
        <v/>
      </c>
      <c r="AK239" s="304" t="str">
        <f>IF(C239="","",IF(AND(フラグ管理用!B239=2,O239&gt;0),"error",IF(AND(フラグ管理用!B239=1,SUM(P239:R239)&gt;0),"error","")))</f>
        <v/>
      </c>
      <c r="AL239" s="312" t="str">
        <f t="shared" si="58"/>
        <v/>
      </c>
      <c r="AM239" s="320" t="str">
        <f t="shared" si="59"/>
        <v/>
      </c>
      <c r="AN239" s="331" t="str">
        <f>IF(C239="","",IF(フラグ管理用!AP239=1,"",IF(AND(フラグ管理用!C239=1,フラグ管理用!G239=1),"",IF(AND(フラグ管理用!C239=2,フラグ管理用!D239=1,フラグ管理用!G239=1),"",IF(AND(フラグ管理用!C239=2,フラグ管理用!D239=2),"","error")))))</f>
        <v/>
      </c>
      <c r="AO239" s="335" t="str">
        <f t="shared" si="60"/>
        <v/>
      </c>
      <c r="AP239" s="335" t="str">
        <f t="shared" si="61"/>
        <v/>
      </c>
      <c r="AQ239" s="335" t="str">
        <f>IF(C239="","",IF(AND(フラグ管理用!B239=1,フラグ管理用!I239&gt;0),"",IF(AND(フラグ管理用!B239=2,フラグ管理用!I239&gt;14),"","error")))</f>
        <v/>
      </c>
      <c r="AR239" s="335" t="str">
        <f>IF(C239="","",IF(PRODUCT(フラグ管理用!H239:J239)=0,"error",""))</f>
        <v/>
      </c>
      <c r="AS239" s="335" t="str">
        <f t="shared" si="62"/>
        <v/>
      </c>
      <c r="AT239" s="335" t="str">
        <f>IF(C239="","",IF(AND(フラグ管理用!G239=1,フラグ管理用!K239=1),"",IF(AND(フラグ管理用!G239=2,フラグ管理用!K239&gt;1),"","error")))</f>
        <v/>
      </c>
      <c r="AU239" s="335" t="str">
        <f>IF(C239="","",IF(AND(フラグ管理用!K239=10,ISBLANK(L239)=FALSE),"",IF(AND(フラグ管理用!K239&lt;10,ISBLANK(L239)=TRUE),"","error")))</f>
        <v/>
      </c>
      <c r="AV239" s="331" t="str">
        <f t="shared" si="63"/>
        <v/>
      </c>
      <c r="AW239" s="331" t="str">
        <f t="shared" si="64"/>
        <v/>
      </c>
      <c r="AX239" s="331" t="str">
        <f>IF(C239="","",IF(AND(フラグ管理用!D239=2,フラグ管理用!G239=1),IF(Q239&lt;&gt;0,"error",""),""))</f>
        <v/>
      </c>
      <c r="AY239" s="331" t="str">
        <f>IF(C239="","",IF(フラグ管理用!G239=2,IF(OR(O239&lt;&gt;0,P239&lt;&gt;0,R239&lt;&gt;0),"error",""),""))</f>
        <v/>
      </c>
      <c r="AZ239" s="331" t="str">
        <f t="shared" si="65"/>
        <v/>
      </c>
      <c r="BA239" s="331" t="str">
        <f t="shared" si="66"/>
        <v/>
      </c>
      <c r="BB239" s="331" t="str">
        <f t="shared" si="67"/>
        <v/>
      </c>
      <c r="BC239" s="331" t="str">
        <f>IF(C239="","",IF(フラグ管理用!Y239=2,IF(AND(フラグ管理用!C239=2,フラグ管理用!V239=1),"","error"),""))</f>
        <v/>
      </c>
      <c r="BD239" s="331" t="str">
        <f t="shared" si="68"/>
        <v/>
      </c>
      <c r="BE239" s="331" t="str">
        <f>IF(C239="","",IF(フラグ管理用!Z239=30,"error",IF(AND(フラグ管理用!AI239="事業始期_通常",フラグ管理用!Z239&lt;18),"error",IF(AND(フラグ管理用!AI239="事業始期_補助",フラグ管理用!Z239&lt;15),"error",""))))</f>
        <v/>
      </c>
      <c r="BF239" s="331" t="str">
        <f t="shared" si="69"/>
        <v/>
      </c>
      <c r="BG239" s="331" t="str">
        <f>IF(C239="","",IF(AND(フラグ管理用!AJ239="事業終期_通常",OR(フラグ管理用!AA239&lt;18,フラグ管理用!AA239&gt;29)),"error",IF(AND(フラグ管理用!AJ239="事業終期_R3基金・R4",フラグ管理用!AA239&lt;18),"error","")))</f>
        <v/>
      </c>
      <c r="BH239" s="331" t="str">
        <f>IF(C239="","",IF(VLOOKUP(Z239,―!$X$2:$Y$31,2,FALSE)&lt;=VLOOKUP(AA239,―!$X$2:$Y$31,2,FALSE),"","error"))</f>
        <v/>
      </c>
      <c r="BI239" s="331" t="str">
        <f t="shared" si="70"/>
        <v/>
      </c>
      <c r="BJ239" s="331" t="str">
        <f t="shared" si="71"/>
        <v/>
      </c>
      <c r="BK239" s="331" t="str">
        <f t="shared" si="72"/>
        <v/>
      </c>
      <c r="BL239" s="331" t="str">
        <f>IF(C239="","",IF(AND(フラグ管理用!AK239="予算区分_地単_通常",フラグ管理用!AF239&gt;4),"error",IF(AND(フラグ管理用!AK239="予算区分_地単_協力金等",フラグ管理用!AF239&gt;9),"error",IF(AND(フラグ管理用!AK239="予算区分_補助",フラグ管理用!AF239&lt;9),"error",""))))</f>
        <v/>
      </c>
      <c r="BM239" s="346" t="str">
        <f>フラグ管理用!AO239</f>
        <v/>
      </c>
    </row>
    <row r="240" spans="1:65">
      <c r="A240" s="21">
        <v>219</v>
      </c>
      <c r="B240" s="35"/>
      <c r="C240" s="44"/>
      <c r="D240" s="44"/>
      <c r="E240" s="55"/>
      <c r="F240" s="67" t="str">
        <f>IF(C240="補",VLOOKUP(E240,'事業名一覧 '!$A$3:$C$55,3,FALSE),"")</f>
        <v/>
      </c>
      <c r="G240" s="81"/>
      <c r="H240" s="81"/>
      <c r="I240" s="81"/>
      <c r="J240" s="81"/>
      <c r="K240" s="81"/>
      <c r="L240" s="55"/>
      <c r="M240" s="132" t="str">
        <f t="shared" si="55"/>
        <v/>
      </c>
      <c r="N240" s="132" t="str">
        <f t="shared" si="56"/>
        <v/>
      </c>
      <c r="O240" s="148"/>
      <c r="P240" s="148"/>
      <c r="Q240" s="148"/>
      <c r="R240" s="148"/>
      <c r="S240" s="148"/>
      <c r="T240" s="148"/>
      <c r="U240" s="55"/>
      <c r="V240" s="81"/>
      <c r="W240" s="81"/>
      <c r="X240" s="81"/>
      <c r="Y240" s="44"/>
      <c r="Z240" s="44"/>
      <c r="AA240" s="44"/>
      <c r="AB240" s="214"/>
      <c r="AC240" s="214"/>
      <c r="AD240" s="55"/>
      <c r="AE240" s="55"/>
      <c r="AF240" s="233"/>
      <c r="AG240" s="251"/>
      <c r="AH240" s="272"/>
      <c r="AI240" s="284"/>
      <c r="AJ240" s="296" t="str">
        <f t="shared" si="57"/>
        <v/>
      </c>
      <c r="AK240" s="304" t="str">
        <f>IF(C240="","",IF(AND(フラグ管理用!B240=2,O240&gt;0),"error",IF(AND(フラグ管理用!B240=1,SUM(P240:R240)&gt;0),"error","")))</f>
        <v/>
      </c>
      <c r="AL240" s="312" t="str">
        <f t="shared" si="58"/>
        <v/>
      </c>
      <c r="AM240" s="320" t="str">
        <f t="shared" si="59"/>
        <v/>
      </c>
      <c r="AN240" s="331" t="str">
        <f>IF(C240="","",IF(フラグ管理用!AP240=1,"",IF(AND(フラグ管理用!C240=1,フラグ管理用!G240=1),"",IF(AND(フラグ管理用!C240=2,フラグ管理用!D240=1,フラグ管理用!G240=1),"",IF(AND(フラグ管理用!C240=2,フラグ管理用!D240=2),"","error")))))</f>
        <v/>
      </c>
      <c r="AO240" s="335" t="str">
        <f t="shared" si="60"/>
        <v/>
      </c>
      <c r="AP240" s="335" t="str">
        <f t="shared" si="61"/>
        <v/>
      </c>
      <c r="AQ240" s="335" t="str">
        <f>IF(C240="","",IF(AND(フラグ管理用!B240=1,フラグ管理用!I240&gt;0),"",IF(AND(フラグ管理用!B240=2,フラグ管理用!I240&gt;14),"","error")))</f>
        <v/>
      </c>
      <c r="AR240" s="335" t="str">
        <f>IF(C240="","",IF(PRODUCT(フラグ管理用!H240:J240)=0,"error",""))</f>
        <v/>
      </c>
      <c r="AS240" s="335" t="str">
        <f t="shared" si="62"/>
        <v/>
      </c>
      <c r="AT240" s="335" t="str">
        <f>IF(C240="","",IF(AND(フラグ管理用!G240=1,フラグ管理用!K240=1),"",IF(AND(フラグ管理用!G240=2,フラグ管理用!K240&gt;1),"","error")))</f>
        <v/>
      </c>
      <c r="AU240" s="335" t="str">
        <f>IF(C240="","",IF(AND(フラグ管理用!K240=10,ISBLANK(L240)=FALSE),"",IF(AND(フラグ管理用!K240&lt;10,ISBLANK(L240)=TRUE),"","error")))</f>
        <v/>
      </c>
      <c r="AV240" s="331" t="str">
        <f t="shared" si="63"/>
        <v/>
      </c>
      <c r="AW240" s="331" t="str">
        <f t="shared" si="64"/>
        <v/>
      </c>
      <c r="AX240" s="331" t="str">
        <f>IF(C240="","",IF(AND(フラグ管理用!D240=2,フラグ管理用!G240=1),IF(Q240&lt;&gt;0,"error",""),""))</f>
        <v/>
      </c>
      <c r="AY240" s="331" t="str">
        <f>IF(C240="","",IF(フラグ管理用!G240=2,IF(OR(O240&lt;&gt;0,P240&lt;&gt;0,R240&lt;&gt;0),"error",""),""))</f>
        <v/>
      </c>
      <c r="AZ240" s="331" t="str">
        <f t="shared" si="65"/>
        <v/>
      </c>
      <c r="BA240" s="331" t="str">
        <f t="shared" si="66"/>
        <v/>
      </c>
      <c r="BB240" s="331" t="str">
        <f t="shared" si="67"/>
        <v/>
      </c>
      <c r="BC240" s="331" t="str">
        <f>IF(C240="","",IF(フラグ管理用!Y240=2,IF(AND(フラグ管理用!C240=2,フラグ管理用!V240=1),"","error"),""))</f>
        <v/>
      </c>
      <c r="BD240" s="331" t="str">
        <f t="shared" si="68"/>
        <v/>
      </c>
      <c r="BE240" s="331" t="str">
        <f>IF(C240="","",IF(フラグ管理用!Z240=30,"error",IF(AND(フラグ管理用!AI240="事業始期_通常",フラグ管理用!Z240&lt;18),"error",IF(AND(フラグ管理用!AI240="事業始期_補助",フラグ管理用!Z240&lt;15),"error",""))))</f>
        <v/>
      </c>
      <c r="BF240" s="331" t="str">
        <f t="shared" si="69"/>
        <v/>
      </c>
      <c r="BG240" s="331" t="str">
        <f>IF(C240="","",IF(AND(フラグ管理用!AJ240="事業終期_通常",OR(フラグ管理用!AA240&lt;18,フラグ管理用!AA240&gt;29)),"error",IF(AND(フラグ管理用!AJ240="事業終期_R3基金・R4",フラグ管理用!AA240&lt;18),"error","")))</f>
        <v/>
      </c>
      <c r="BH240" s="331" t="str">
        <f>IF(C240="","",IF(VLOOKUP(Z240,―!$X$2:$Y$31,2,FALSE)&lt;=VLOOKUP(AA240,―!$X$2:$Y$31,2,FALSE),"","error"))</f>
        <v/>
      </c>
      <c r="BI240" s="331" t="str">
        <f t="shared" si="70"/>
        <v/>
      </c>
      <c r="BJ240" s="331" t="str">
        <f t="shared" si="71"/>
        <v/>
      </c>
      <c r="BK240" s="331" t="str">
        <f t="shared" si="72"/>
        <v/>
      </c>
      <c r="BL240" s="331" t="str">
        <f>IF(C240="","",IF(AND(フラグ管理用!AK240="予算区分_地単_通常",フラグ管理用!AF240&gt;4),"error",IF(AND(フラグ管理用!AK240="予算区分_地単_協力金等",フラグ管理用!AF240&gt;9),"error",IF(AND(フラグ管理用!AK240="予算区分_補助",フラグ管理用!AF240&lt;9),"error",""))))</f>
        <v/>
      </c>
      <c r="BM240" s="346" t="str">
        <f>フラグ管理用!AO240</f>
        <v/>
      </c>
    </row>
    <row r="241" spans="1:65">
      <c r="A241" s="21">
        <v>220</v>
      </c>
      <c r="B241" s="35"/>
      <c r="C241" s="44"/>
      <c r="D241" s="44"/>
      <c r="E241" s="55"/>
      <c r="F241" s="67" t="str">
        <f>IF(C241="補",VLOOKUP(E241,'事業名一覧 '!$A$3:$C$55,3,FALSE),"")</f>
        <v/>
      </c>
      <c r="G241" s="81"/>
      <c r="H241" s="81"/>
      <c r="I241" s="81"/>
      <c r="J241" s="81"/>
      <c r="K241" s="81"/>
      <c r="L241" s="55"/>
      <c r="M241" s="132" t="str">
        <f t="shared" si="55"/>
        <v/>
      </c>
      <c r="N241" s="132" t="str">
        <f t="shared" si="56"/>
        <v/>
      </c>
      <c r="O241" s="148"/>
      <c r="P241" s="148"/>
      <c r="Q241" s="148"/>
      <c r="R241" s="148"/>
      <c r="S241" s="148"/>
      <c r="T241" s="148"/>
      <c r="U241" s="55"/>
      <c r="V241" s="81"/>
      <c r="W241" s="81"/>
      <c r="X241" s="81"/>
      <c r="Y241" s="44"/>
      <c r="Z241" s="44"/>
      <c r="AA241" s="44"/>
      <c r="AB241" s="214"/>
      <c r="AC241" s="214"/>
      <c r="AD241" s="55"/>
      <c r="AE241" s="55"/>
      <c r="AF241" s="233"/>
      <c r="AG241" s="251"/>
      <c r="AH241" s="272"/>
      <c r="AI241" s="284"/>
      <c r="AJ241" s="296" t="str">
        <f t="shared" si="57"/>
        <v/>
      </c>
      <c r="AK241" s="304" t="str">
        <f>IF(C241="","",IF(AND(フラグ管理用!B241=2,O241&gt;0),"error",IF(AND(フラグ管理用!B241=1,SUM(P241:R241)&gt;0),"error","")))</f>
        <v/>
      </c>
      <c r="AL241" s="312" t="str">
        <f t="shared" si="58"/>
        <v/>
      </c>
      <c r="AM241" s="320" t="str">
        <f t="shared" si="59"/>
        <v/>
      </c>
      <c r="AN241" s="331" t="str">
        <f>IF(C241="","",IF(フラグ管理用!AP241=1,"",IF(AND(フラグ管理用!C241=1,フラグ管理用!G241=1),"",IF(AND(フラグ管理用!C241=2,フラグ管理用!D241=1,フラグ管理用!G241=1),"",IF(AND(フラグ管理用!C241=2,フラグ管理用!D241=2),"","error")))))</f>
        <v/>
      </c>
      <c r="AO241" s="335" t="str">
        <f t="shared" si="60"/>
        <v/>
      </c>
      <c r="AP241" s="335" t="str">
        <f t="shared" si="61"/>
        <v/>
      </c>
      <c r="AQ241" s="335" t="str">
        <f>IF(C241="","",IF(AND(フラグ管理用!B241=1,フラグ管理用!I241&gt;0),"",IF(AND(フラグ管理用!B241=2,フラグ管理用!I241&gt;14),"","error")))</f>
        <v/>
      </c>
      <c r="AR241" s="335" t="str">
        <f>IF(C241="","",IF(PRODUCT(フラグ管理用!H241:J241)=0,"error",""))</f>
        <v/>
      </c>
      <c r="AS241" s="335" t="str">
        <f t="shared" si="62"/>
        <v/>
      </c>
      <c r="AT241" s="335" t="str">
        <f>IF(C241="","",IF(AND(フラグ管理用!G241=1,フラグ管理用!K241=1),"",IF(AND(フラグ管理用!G241=2,フラグ管理用!K241&gt;1),"","error")))</f>
        <v/>
      </c>
      <c r="AU241" s="335" t="str">
        <f>IF(C241="","",IF(AND(フラグ管理用!K241=10,ISBLANK(L241)=FALSE),"",IF(AND(フラグ管理用!K241&lt;10,ISBLANK(L241)=TRUE),"","error")))</f>
        <v/>
      </c>
      <c r="AV241" s="331" t="str">
        <f t="shared" si="63"/>
        <v/>
      </c>
      <c r="AW241" s="331" t="str">
        <f t="shared" si="64"/>
        <v/>
      </c>
      <c r="AX241" s="331" t="str">
        <f>IF(C241="","",IF(AND(フラグ管理用!D241=2,フラグ管理用!G241=1),IF(Q241&lt;&gt;0,"error",""),""))</f>
        <v/>
      </c>
      <c r="AY241" s="331" t="str">
        <f>IF(C241="","",IF(フラグ管理用!G241=2,IF(OR(O241&lt;&gt;0,P241&lt;&gt;0,R241&lt;&gt;0),"error",""),""))</f>
        <v/>
      </c>
      <c r="AZ241" s="331" t="str">
        <f t="shared" si="65"/>
        <v/>
      </c>
      <c r="BA241" s="331" t="str">
        <f t="shared" si="66"/>
        <v/>
      </c>
      <c r="BB241" s="331" t="str">
        <f t="shared" si="67"/>
        <v/>
      </c>
      <c r="BC241" s="331" t="str">
        <f>IF(C241="","",IF(フラグ管理用!Y241=2,IF(AND(フラグ管理用!C241=2,フラグ管理用!V241=1),"","error"),""))</f>
        <v/>
      </c>
      <c r="BD241" s="331" t="str">
        <f t="shared" si="68"/>
        <v/>
      </c>
      <c r="BE241" s="331" t="str">
        <f>IF(C241="","",IF(フラグ管理用!Z241=30,"error",IF(AND(フラグ管理用!AI241="事業始期_通常",フラグ管理用!Z241&lt;18),"error",IF(AND(フラグ管理用!AI241="事業始期_補助",フラグ管理用!Z241&lt;15),"error",""))))</f>
        <v/>
      </c>
      <c r="BF241" s="331" t="str">
        <f t="shared" si="69"/>
        <v/>
      </c>
      <c r="BG241" s="331" t="str">
        <f>IF(C241="","",IF(AND(フラグ管理用!AJ241="事業終期_通常",OR(フラグ管理用!AA241&lt;18,フラグ管理用!AA241&gt;29)),"error",IF(AND(フラグ管理用!AJ241="事業終期_R3基金・R4",フラグ管理用!AA241&lt;18),"error","")))</f>
        <v/>
      </c>
      <c r="BH241" s="331" t="str">
        <f>IF(C241="","",IF(VLOOKUP(Z241,―!$X$2:$Y$31,2,FALSE)&lt;=VLOOKUP(AA241,―!$X$2:$Y$31,2,FALSE),"","error"))</f>
        <v/>
      </c>
      <c r="BI241" s="331" t="str">
        <f t="shared" si="70"/>
        <v/>
      </c>
      <c r="BJ241" s="331" t="str">
        <f t="shared" si="71"/>
        <v/>
      </c>
      <c r="BK241" s="331" t="str">
        <f t="shared" si="72"/>
        <v/>
      </c>
      <c r="BL241" s="331" t="str">
        <f>IF(C241="","",IF(AND(フラグ管理用!AK241="予算区分_地単_通常",フラグ管理用!AF241&gt;4),"error",IF(AND(フラグ管理用!AK241="予算区分_地単_協力金等",フラグ管理用!AF241&gt;9),"error",IF(AND(フラグ管理用!AK241="予算区分_補助",フラグ管理用!AF241&lt;9),"error",""))))</f>
        <v/>
      </c>
      <c r="BM241" s="346" t="str">
        <f>フラグ管理用!AO241</f>
        <v/>
      </c>
    </row>
    <row r="242" spans="1:65">
      <c r="A242" s="21">
        <v>221</v>
      </c>
      <c r="B242" s="35"/>
      <c r="C242" s="44"/>
      <c r="D242" s="44"/>
      <c r="E242" s="55"/>
      <c r="F242" s="67" t="str">
        <f>IF(C242="補",VLOOKUP(E242,'事業名一覧 '!$A$3:$C$55,3,FALSE),"")</f>
        <v/>
      </c>
      <c r="G242" s="81"/>
      <c r="H242" s="81"/>
      <c r="I242" s="81"/>
      <c r="J242" s="81"/>
      <c r="K242" s="81"/>
      <c r="L242" s="55"/>
      <c r="M242" s="132" t="str">
        <f t="shared" si="55"/>
        <v/>
      </c>
      <c r="N242" s="132" t="str">
        <f t="shared" si="56"/>
        <v/>
      </c>
      <c r="O242" s="148"/>
      <c r="P242" s="148"/>
      <c r="Q242" s="148"/>
      <c r="R242" s="148"/>
      <c r="S242" s="148"/>
      <c r="T242" s="148"/>
      <c r="U242" s="55"/>
      <c r="V242" s="81"/>
      <c r="W242" s="81"/>
      <c r="X242" s="81"/>
      <c r="Y242" s="44"/>
      <c r="Z242" s="44"/>
      <c r="AA242" s="44"/>
      <c r="AB242" s="214"/>
      <c r="AC242" s="214"/>
      <c r="AD242" s="55"/>
      <c r="AE242" s="55"/>
      <c r="AF242" s="233"/>
      <c r="AG242" s="251"/>
      <c r="AH242" s="272"/>
      <c r="AI242" s="284"/>
      <c r="AJ242" s="296" t="str">
        <f t="shared" si="57"/>
        <v/>
      </c>
      <c r="AK242" s="304" t="str">
        <f>IF(C242="","",IF(AND(フラグ管理用!B242=2,O242&gt;0),"error",IF(AND(フラグ管理用!B242=1,SUM(P242:R242)&gt;0),"error","")))</f>
        <v/>
      </c>
      <c r="AL242" s="312" t="str">
        <f t="shared" si="58"/>
        <v/>
      </c>
      <c r="AM242" s="320" t="str">
        <f t="shared" si="59"/>
        <v/>
      </c>
      <c r="AN242" s="331" t="str">
        <f>IF(C242="","",IF(フラグ管理用!AP242=1,"",IF(AND(フラグ管理用!C242=1,フラグ管理用!G242=1),"",IF(AND(フラグ管理用!C242=2,フラグ管理用!D242=1,フラグ管理用!G242=1),"",IF(AND(フラグ管理用!C242=2,フラグ管理用!D242=2),"","error")))))</f>
        <v/>
      </c>
      <c r="AO242" s="335" t="str">
        <f t="shared" si="60"/>
        <v/>
      </c>
      <c r="AP242" s="335" t="str">
        <f t="shared" si="61"/>
        <v/>
      </c>
      <c r="AQ242" s="335" t="str">
        <f>IF(C242="","",IF(AND(フラグ管理用!B242=1,フラグ管理用!I242&gt;0),"",IF(AND(フラグ管理用!B242=2,フラグ管理用!I242&gt;14),"","error")))</f>
        <v/>
      </c>
      <c r="AR242" s="335" t="str">
        <f>IF(C242="","",IF(PRODUCT(フラグ管理用!H242:J242)=0,"error",""))</f>
        <v/>
      </c>
      <c r="AS242" s="335" t="str">
        <f t="shared" si="62"/>
        <v/>
      </c>
      <c r="AT242" s="335" t="str">
        <f>IF(C242="","",IF(AND(フラグ管理用!G242=1,フラグ管理用!K242=1),"",IF(AND(フラグ管理用!G242=2,フラグ管理用!K242&gt;1),"","error")))</f>
        <v/>
      </c>
      <c r="AU242" s="335" t="str">
        <f>IF(C242="","",IF(AND(フラグ管理用!K242=10,ISBLANK(L242)=FALSE),"",IF(AND(フラグ管理用!K242&lt;10,ISBLANK(L242)=TRUE),"","error")))</f>
        <v/>
      </c>
      <c r="AV242" s="331" t="str">
        <f t="shared" si="63"/>
        <v/>
      </c>
      <c r="AW242" s="331" t="str">
        <f t="shared" si="64"/>
        <v/>
      </c>
      <c r="AX242" s="331" t="str">
        <f>IF(C242="","",IF(AND(フラグ管理用!D242=2,フラグ管理用!G242=1),IF(Q242&lt;&gt;0,"error",""),""))</f>
        <v/>
      </c>
      <c r="AY242" s="331" t="str">
        <f>IF(C242="","",IF(フラグ管理用!G242=2,IF(OR(O242&lt;&gt;0,P242&lt;&gt;0,R242&lt;&gt;0),"error",""),""))</f>
        <v/>
      </c>
      <c r="AZ242" s="331" t="str">
        <f t="shared" si="65"/>
        <v/>
      </c>
      <c r="BA242" s="331" t="str">
        <f t="shared" si="66"/>
        <v/>
      </c>
      <c r="BB242" s="331" t="str">
        <f t="shared" si="67"/>
        <v/>
      </c>
      <c r="BC242" s="331" t="str">
        <f>IF(C242="","",IF(フラグ管理用!Y242=2,IF(AND(フラグ管理用!C242=2,フラグ管理用!V242=1),"","error"),""))</f>
        <v/>
      </c>
      <c r="BD242" s="331" t="str">
        <f t="shared" si="68"/>
        <v/>
      </c>
      <c r="BE242" s="331" t="str">
        <f>IF(C242="","",IF(フラグ管理用!Z242=30,"error",IF(AND(フラグ管理用!AI242="事業始期_通常",フラグ管理用!Z242&lt;18),"error",IF(AND(フラグ管理用!AI242="事業始期_補助",フラグ管理用!Z242&lt;15),"error",""))))</f>
        <v/>
      </c>
      <c r="BF242" s="331" t="str">
        <f t="shared" si="69"/>
        <v/>
      </c>
      <c r="BG242" s="331" t="str">
        <f>IF(C242="","",IF(AND(フラグ管理用!AJ242="事業終期_通常",OR(フラグ管理用!AA242&lt;18,フラグ管理用!AA242&gt;29)),"error",IF(AND(フラグ管理用!AJ242="事業終期_R3基金・R4",フラグ管理用!AA242&lt;18),"error","")))</f>
        <v/>
      </c>
      <c r="BH242" s="331" t="str">
        <f>IF(C242="","",IF(VLOOKUP(Z242,―!$X$2:$Y$31,2,FALSE)&lt;=VLOOKUP(AA242,―!$X$2:$Y$31,2,FALSE),"","error"))</f>
        <v/>
      </c>
      <c r="BI242" s="331" t="str">
        <f t="shared" si="70"/>
        <v/>
      </c>
      <c r="BJ242" s="331" t="str">
        <f t="shared" si="71"/>
        <v/>
      </c>
      <c r="BK242" s="331" t="str">
        <f t="shared" si="72"/>
        <v/>
      </c>
      <c r="BL242" s="331" t="str">
        <f>IF(C242="","",IF(AND(フラグ管理用!AK242="予算区分_地単_通常",フラグ管理用!AF242&gt;4),"error",IF(AND(フラグ管理用!AK242="予算区分_地単_協力金等",フラグ管理用!AF242&gt;9),"error",IF(AND(フラグ管理用!AK242="予算区分_補助",フラグ管理用!AF242&lt;9),"error",""))))</f>
        <v/>
      </c>
      <c r="BM242" s="346" t="str">
        <f>フラグ管理用!AO242</f>
        <v/>
      </c>
    </row>
    <row r="243" spans="1:65">
      <c r="A243" s="21">
        <v>222</v>
      </c>
      <c r="B243" s="35"/>
      <c r="C243" s="44"/>
      <c r="D243" s="44"/>
      <c r="E243" s="55"/>
      <c r="F243" s="67" t="str">
        <f>IF(C243="補",VLOOKUP(E243,'事業名一覧 '!$A$3:$C$55,3,FALSE),"")</f>
        <v/>
      </c>
      <c r="G243" s="81"/>
      <c r="H243" s="81"/>
      <c r="I243" s="81"/>
      <c r="J243" s="81"/>
      <c r="K243" s="81"/>
      <c r="L243" s="55"/>
      <c r="M243" s="132" t="str">
        <f t="shared" si="55"/>
        <v/>
      </c>
      <c r="N243" s="132" t="str">
        <f t="shared" si="56"/>
        <v/>
      </c>
      <c r="O243" s="148"/>
      <c r="P243" s="148"/>
      <c r="Q243" s="148"/>
      <c r="R243" s="148"/>
      <c r="S243" s="148"/>
      <c r="T243" s="148"/>
      <c r="U243" s="55"/>
      <c r="V243" s="81"/>
      <c r="W243" s="81"/>
      <c r="X243" s="81"/>
      <c r="Y243" s="44"/>
      <c r="Z243" s="44"/>
      <c r="AA243" s="44"/>
      <c r="AB243" s="214"/>
      <c r="AC243" s="214"/>
      <c r="AD243" s="55"/>
      <c r="AE243" s="55"/>
      <c r="AF243" s="233"/>
      <c r="AG243" s="251"/>
      <c r="AH243" s="272"/>
      <c r="AI243" s="284"/>
      <c r="AJ243" s="296" t="str">
        <f t="shared" si="57"/>
        <v/>
      </c>
      <c r="AK243" s="304" t="str">
        <f>IF(C243="","",IF(AND(フラグ管理用!B243=2,O243&gt;0),"error",IF(AND(フラグ管理用!B243=1,SUM(P243:R243)&gt;0),"error","")))</f>
        <v/>
      </c>
      <c r="AL243" s="312" t="str">
        <f t="shared" si="58"/>
        <v/>
      </c>
      <c r="AM243" s="320" t="str">
        <f t="shared" si="59"/>
        <v/>
      </c>
      <c r="AN243" s="331" t="str">
        <f>IF(C243="","",IF(フラグ管理用!AP243=1,"",IF(AND(フラグ管理用!C243=1,フラグ管理用!G243=1),"",IF(AND(フラグ管理用!C243=2,フラグ管理用!D243=1,フラグ管理用!G243=1),"",IF(AND(フラグ管理用!C243=2,フラグ管理用!D243=2),"","error")))))</f>
        <v/>
      </c>
      <c r="AO243" s="335" t="str">
        <f t="shared" si="60"/>
        <v/>
      </c>
      <c r="AP243" s="335" t="str">
        <f t="shared" si="61"/>
        <v/>
      </c>
      <c r="AQ243" s="335" t="str">
        <f>IF(C243="","",IF(AND(フラグ管理用!B243=1,フラグ管理用!I243&gt;0),"",IF(AND(フラグ管理用!B243=2,フラグ管理用!I243&gt;14),"","error")))</f>
        <v/>
      </c>
      <c r="AR243" s="335" t="str">
        <f>IF(C243="","",IF(PRODUCT(フラグ管理用!H243:J243)=0,"error",""))</f>
        <v/>
      </c>
      <c r="AS243" s="335" t="str">
        <f t="shared" si="62"/>
        <v/>
      </c>
      <c r="AT243" s="335" t="str">
        <f>IF(C243="","",IF(AND(フラグ管理用!G243=1,フラグ管理用!K243=1),"",IF(AND(フラグ管理用!G243=2,フラグ管理用!K243&gt;1),"","error")))</f>
        <v/>
      </c>
      <c r="AU243" s="335" t="str">
        <f>IF(C243="","",IF(AND(フラグ管理用!K243=10,ISBLANK(L243)=FALSE),"",IF(AND(フラグ管理用!K243&lt;10,ISBLANK(L243)=TRUE),"","error")))</f>
        <v/>
      </c>
      <c r="AV243" s="331" t="str">
        <f t="shared" si="63"/>
        <v/>
      </c>
      <c r="AW243" s="331" t="str">
        <f t="shared" si="64"/>
        <v/>
      </c>
      <c r="AX243" s="331" t="str">
        <f>IF(C243="","",IF(AND(フラグ管理用!D243=2,フラグ管理用!G243=1),IF(Q243&lt;&gt;0,"error",""),""))</f>
        <v/>
      </c>
      <c r="AY243" s="331" t="str">
        <f>IF(C243="","",IF(フラグ管理用!G243=2,IF(OR(O243&lt;&gt;0,P243&lt;&gt;0,R243&lt;&gt;0),"error",""),""))</f>
        <v/>
      </c>
      <c r="AZ243" s="331" t="str">
        <f t="shared" si="65"/>
        <v/>
      </c>
      <c r="BA243" s="331" t="str">
        <f t="shared" si="66"/>
        <v/>
      </c>
      <c r="BB243" s="331" t="str">
        <f t="shared" si="67"/>
        <v/>
      </c>
      <c r="BC243" s="331" t="str">
        <f>IF(C243="","",IF(フラグ管理用!Y243=2,IF(AND(フラグ管理用!C243=2,フラグ管理用!V243=1),"","error"),""))</f>
        <v/>
      </c>
      <c r="BD243" s="331" t="str">
        <f t="shared" si="68"/>
        <v/>
      </c>
      <c r="BE243" s="331" t="str">
        <f>IF(C243="","",IF(フラグ管理用!Z243=30,"error",IF(AND(フラグ管理用!AI243="事業始期_通常",フラグ管理用!Z243&lt;18),"error",IF(AND(フラグ管理用!AI243="事業始期_補助",フラグ管理用!Z243&lt;15),"error",""))))</f>
        <v/>
      </c>
      <c r="BF243" s="331" t="str">
        <f t="shared" si="69"/>
        <v/>
      </c>
      <c r="BG243" s="331" t="str">
        <f>IF(C243="","",IF(AND(フラグ管理用!AJ243="事業終期_通常",OR(フラグ管理用!AA243&lt;18,フラグ管理用!AA243&gt;29)),"error",IF(AND(フラグ管理用!AJ243="事業終期_R3基金・R4",フラグ管理用!AA243&lt;18),"error","")))</f>
        <v/>
      </c>
      <c r="BH243" s="331" t="str">
        <f>IF(C243="","",IF(VLOOKUP(Z243,―!$X$2:$Y$31,2,FALSE)&lt;=VLOOKUP(AA243,―!$X$2:$Y$31,2,FALSE),"","error"))</f>
        <v/>
      </c>
      <c r="BI243" s="331" t="str">
        <f t="shared" si="70"/>
        <v/>
      </c>
      <c r="BJ243" s="331" t="str">
        <f t="shared" si="71"/>
        <v/>
      </c>
      <c r="BK243" s="331" t="str">
        <f t="shared" si="72"/>
        <v/>
      </c>
      <c r="BL243" s="331" t="str">
        <f>IF(C243="","",IF(AND(フラグ管理用!AK243="予算区分_地単_通常",フラグ管理用!AF243&gt;4),"error",IF(AND(フラグ管理用!AK243="予算区分_地単_協力金等",フラグ管理用!AF243&gt;9),"error",IF(AND(フラグ管理用!AK243="予算区分_補助",フラグ管理用!AF243&lt;9),"error",""))))</f>
        <v/>
      </c>
      <c r="BM243" s="346" t="str">
        <f>フラグ管理用!AO243</f>
        <v/>
      </c>
    </row>
    <row r="244" spans="1:65">
      <c r="A244" s="21">
        <v>223</v>
      </c>
      <c r="B244" s="35"/>
      <c r="C244" s="44"/>
      <c r="D244" s="44"/>
      <c r="E244" s="55"/>
      <c r="F244" s="67" t="str">
        <f>IF(C244="補",VLOOKUP(E244,'事業名一覧 '!$A$3:$C$55,3,FALSE),"")</f>
        <v/>
      </c>
      <c r="G244" s="81"/>
      <c r="H244" s="81"/>
      <c r="I244" s="81"/>
      <c r="J244" s="81"/>
      <c r="K244" s="81"/>
      <c r="L244" s="55"/>
      <c r="M244" s="132" t="str">
        <f t="shared" si="55"/>
        <v/>
      </c>
      <c r="N244" s="132" t="str">
        <f t="shared" si="56"/>
        <v/>
      </c>
      <c r="O244" s="148"/>
      <c r="P244" s="148"/>
      <c r="Q244" s="148"/>
      <c r="R244" s="148"/>
      <c r="S244" s="148"/>
      <c r="T244" s="148"/>
      <c r="U244" s="55"/>
      <c r="V244" s="81"/>
      <c r="W244" s="81"/>
      <c r="X244" s="81"/>
      <c r="Y244" s="44"/>
      <c r="Z244" s="44"/>
      <c r="AA244" s="44"/>
      <c r="AB244" s="214"/>
      <c r="AC244" s="214"/>
      <c r="AD244" s="55"/>
      <c r="AE244" s="55"/>
      <c r="AF244" s="233"/>
      <c r="AG244" s="251"/>
      <c r="AH244" s="272"/>
      <c r="AI244" s="284"/>
      <c r="AJ244" s="296" t="str">
        <f t="shared" si="57"/>
        <v/>
      </c>
      <c r="AK244" s="304" t="str">
        <f>IF(C244="","",IF(AND(フラグ管理用!B244=2,O244&gt;0),"error",IF(AND(フラグ管理用!B244=1,SUM(P244:R244)&gt;0),"error","")))</f>
        <v/>
      </c>
      <c r="AL244" s="312" t="str">
        <f t="shared" si="58"/>
        <v/>
      </c>
      <c r="AM244" s="320" t="str">
        <f t="shared" si="59"/>
        <v/>
      </c>
      <c r="AN244" s="331" t="str">
        <f>IF(C244="","",IF(フラグ管理用!AP244=1,"",IF(AND(フラグ管理用!C244=1,フラグ管理用!G244=1),"",IF(AND(フラグ管理用!C244=2,フラグ管理用!D244=1,フラグ管理用!G244=1),"",IF(AND(フラグ管理用!C244=2,フラグ管理用!D244=2),"","error")))))</f>
        <v/>
      </c>
      <c r="AO244" s="335" t="str">
        <f t="shared" si="60"/>
        <v/>
      </c>
      <c r="AP244" s="335" t="str">
        <f t="shared" si="61"/>
        <v/>
      </c>
      <c r="AQ244" s="335" t="str">
        <f>IF(C244="","",IF(AND(フラグ管理用!B244=1,フラグ管理用!I244&gt;0),"",IF(AND(フラグ管理用!B244=2,フラグ管理用!I244&gt;14),"","error")))</f>
        <v/>
      </c>
      <c r="AR244" s="335" t="str">
        <f>IF(C244="","",IF(PRODUCT(フラグ管理用!H244:J244)=0,"error",""))</f>
        <v/>
      </c>
      <c r="AS244" s="335" t="str">
        <f t="shared" si="62"/>
        <v/>
      </c>
      <c r="AT244" s="335" t="str">
        <f>IF(C244="","",IF(AND(フラグ管理用!G244=1,フラグ管理用!K244=1),"",IF(AND(フラグ管理用!G244=2,フラグ管理用!K244&gt;1),"","error")))</f>
        <v/>
      </c>
      <c r="AU244" s="335" t="str">
        <f>IF(C244="","",IF(AND(フラグ管理用!K244=10,ISBLANK(L244)=FALSE),"",IF(AND(フラグ管理用!K244&lt;10,ISBLANK(L244)=TRUE),"","error")))</f>
        <v/>
      </c>
      <c r="AV244" s="331" t="str">
        <f t="shared" si="63"/>
        <v/>
      </c>
      <c r="AW244" s="331" t="str">
        <f t="shared" si="64"/>
        <v/>
      </c>
      <c r="AX244" s="331" t="str">
        <f>IF(C244="","",IF(AND(フラグ管理用!D244=2,フラグ管理用!G244=1),IF(Q244&lt;&gt;0,"error",""),""))</f>
        <v/>
      </c>
      <c r="AY244" s="331" t="str">
        <f>IF(C244="","",IF(フラグ管理用!G244=2,IF(OR(O244&lt;&gt;0,P244&lt;&gt;0,R244&lt;&gt;0),"error",""),""))</f>
        <v/>
      </c>
      <c r="AZ244" s="331" t="str">
        <f t="shared" si="65"/>
        <v/>
      </c>
      <c r="BA244" s="331" t="str">
        <f t="shared" si="66"/>
        <v/>
      </c>
      <c r="BB244" s="331" t="str">
        <f t="shared" si="67"/>
        <v/>
      </c>
      <c r="BC244" s="331" t="str">
        <f>IF(C244="","",IF(フラグ管理用!Y244=2,IF(AND(フラグ管理用!C244=2,フラグ管理用!V244=1),"","error"),""))</f>
        <v/>
      </c>
      <c r="BD244" s="331" t="str">
        <f t="shared" si="68"/>
        <v/>
      </c>
      <c r="BE244" s="331" t="str">
        <f>IF(C244="","",IF(フラグ管理用!Z244=30,"error",IF(AND(フラグ管理用!AI244="事業始期_通常",フラグ管理用!Z244&lt;18),"error",IF(AND(フラグ管理用!AI244="事業始期_補助",フラグ管理用!Z244&lt;15),"error",""))))</f>
        <v/>
      </c>
      <c r="BF244" s="331" t="str">
        <f t="shared" si="69"/>
        <v/>
      </c>
      <c r="BG244" s="331" t="str">
        <f>IF(C244="","",IF(AND(フラグ管理用!AJ244="事業終期_通常",OR(フラグ管理用!AA244&lt;18,フラグ管理用!AA244&gt;29)),"error",IF(AND(フラグ管理用!AJ244="事業終期_R3基金・R4",フラグ管理用!AA244&lt;18),"error","")))</f>
        <v/>
      </c>
      <c r="BH244" s="331" t="str">
        <f>IF(C244="","",IF(VLOOKUP(Z244,―!$X$2:$Y$31,2,FALSE)&lt;=VLOOKUP(AA244,―!$X$2:$Y$31,2,FALSE),"","error"))</f>
        <v/>
      </c>
      <c r="BI244" s="331" t="str">
        <f t="shared" si="70"/>
        <v/>
      </c>
      <c r="BJ244" s="331" t="str">
        <f t="shared" si="71"/>
        <v/>
      </c>
      <c r="BK244" s="331" t="str">
        <f t="shared" si="72"/>
        <v/>
      </c>
      <c r="BL244" s="331" t="str">
        <f>IF(C244="","",IF(AND(フラグ管理用!AK244="予算区分_地単_通常",フラグ管理用!AF244&gt;4),"error",IF(AND(フラグ管理用!AK244="予算区分_地単_協力金等",フラグ管理用!AF244&gt;9),"error",IF(AND(フラグ管理用!AK244="予算区分_補助",フラグ管理用!AF244&lt;9),"error",""))))</f>
        <v/>
      </c>
      <c r="BM244" s="346" t="str">
        <f>フラグ管理用!AO244</f>
        <v/>
      </c>
    </row>
    <row r="245" spans="1:65">
      <c r="A245" s="21">
        <v>224</v>
      </c>
      <c r="B245" s="35"/>
      <c r="C245" s="44"/>
      <c r="D245" s="44"/>
      <c r="E245" s="55"/>
      <c r="F245" s="67" t="str">
        <f>IF(C245="補",VLOOKUP(E245,'事業名一覧 '!$A$3:$C$55,3,FALSE),"")</f>
        <v/>
      </c>
      <c r="G245" s="81"/>
      <c r="H245" s="81"/>
      <c r="I245" s="81"/>
      <c r="J245" s="81"/>
      <c r="K245" s="81"/>
      <c r="L245" s="55"/>
      <c r="M245" s="132" t="str">
        <f t="shared" si="55"/>
        <v/>
      </c>
      <c r="N245" s="132" t="str">
        <f t="shared" si="56"/>
        <v/>
      </c>
      <c r="O245" s="148"/>
      <c r="P245" s="148"/>
      <c r="Q245" s="148"/>
      <c r="R245" s="148"/>
      <c r="S245" s="148"/>
      <c r="T245" s="148"/>
      <c r="U245" s="55"/>
      <c r="V245" s="81"/>
      <c r="W245" s="81"/>
      <c r="X245" s="81"/>
      <c r="Y245" s="44"/>
      <c r="Z245" s="44"/>
      <c r="AA245" s="44"/>
      <c r="AB245" s="214"/>
      <c r="AC245" s="214"/>
      <c r="AD245" s="55"/>
      <c r="AE245" s="55"/>
      <c r="AF245" s="233"/>
      <c r="AG245" s="251"/>
      <c r="AH245" s="272"/>
      <c r="AI245" s="284"/>
      <c r="AJ245" s="296" t="str">
        <f t="shared" si="57"/>
        <v/>
      </c>
      <c r="AK245" s="304" t="str">
        <f>IF(C245="","",IF(AND(フラグ管理用!B245=2,O245&gt;0),"error",IF(AND(フラグ管理用!B245=1,SUM(P245:R245)&gt;0),"error","")))</f>
        <v/>
      </c>
      <c r="AL245" s="312" t="str">
        <f t="shared" si="58"/>
        <v/>
      </c>
      <c r="AM245" s="320" t="str">
        <f t="shared" si="59"/>
        <v/>
      </c>
      <c r="AN245" s="331" t="str">
        <f>IF(C245="","",IF(フラグ管理用!AP245=1,"",IF(AND(フラグ管理用!C245=1,フラグ管理用!G245=1),"",IF(AND(フラグ管理用!C245=2,フラグ管理用!D245=1,フラグ管理用!G245=1),"",IF(AND(フラグ管理用!C245=2,フラグ管理用!D245=2),"","error")))))</f>
        <v/>
      </c>
      <c r="AO245" s="335" t="str">
        <f t="shared" si="60"/>
        <v/>
      </c>
      <c r="AP245" s="335" t="str">
        <f t="shared" si="61"/>
        <v/>
      </c>
      <c r="AQ245" s="335" t="str">
        <f>IF(C245="","",IF(AND(フラグ管理用!B245=1,フラグ管理用!I245&gt;0),"",IF(AND(フラグ管理用!B245=2,フラグ管理用!I245&gt;14),"","error")))</f>
        <v/>
      </c>
      <c r="AR245" s="335" t="str">
        <f>IF(C245="","",IF(PRODUCT(フラグ管理用!H245:J245)=0,"error",""))</f>
        <v/>
      </c>
      <c r="AS245" s="335" t="str">
        <f t="shared" si="62"/>
        <v/>
      </c>
      <c r="AT245" s="335" t="str">
        <f>IF(C245="","",IF(AND(フラグ管理用!G245=1,フラグ管理用!K245=1),"",IF(AND(フラグ管理用!G245=2,フラグ管理用!K245&gt;1),"","error")))</f>
        <v/>
      </c>
      <c r="AU245" s="335" t="str">
        <f>IF(C245="","",IF(AND(フラグ管理用!K245=10,ISBLANK(L245)=FALSE),"",IF(AND(フラグ管理用!K245&lt;10,ISBLANK(L245)=TRUE),"","error")))</f>
        <v/>
      </c>
      <c r="AV245" s="331" t="str">
        <f t="shared" si="63"/>
        <v/>
      </c>
      <c r="AW245" s="331" t="str">
        <f t="shared" si="64"/>
        <v/>
      </c>
      <c r="AX245" s="331" t="str">
        <f>IF(C245="","",IF(AND(フラグ管理用!D245=2,フラグ管理用!G245=1),IF(Q245&lt;&gt;0,"error",""),""))</f>
        <v/>
      </c>
      <c r="AY245" s="331" t="str">
        <f>IF(C245="","",IF(フラグ管理用!G245=2,IF(OR(O245&lt;&gt;0,P245&lt;&gt;0,R245&lt;&gt;0),"error",""),""))</f>
        <v/>
      </c>
      <c r="AZ245" s="331" t="str">
        <f t="shared" si="65"/>
        <v/>
      </c>
      <c r="BA245" s="331" t="str">
        <f t="shared" si="66"/>
        <v/>
      </c>
      <c r="BB245" s="331" t="str">
        <f t="shared" si="67"/>
        <v/>
      </c>
      <c r="BC245" s="331" t="str">
        <f>IF(C245="","",IF(フラグ管理用!Y245=2,IF(AND(フラグ管理用!C245=2,フラグ管理用!V245=1),"","error"),""))</f>
        <v/>
      </c>
      <c r="BD245" s="331" t="str">
        <f t="shared" si="68"/>
        <v/>
      </c>
      <c r="BE245" s="331" t="str">
        <f>IF(C245="","",IF(フラグ管理用!Z245=30,"error",IF(AND(フラグ管理用!AI245="事業始期_通常",フラグ管理用!Z245&lt;18),"error",IF(AND(フラグ管理用!AI245="事業始期_補助",フラグ管理用!Z245&lt;15),"error",""))))</f>
        <v/>
      </c>
      <c r="BF245" s="331" t="str">
        <f t="shared" si="69"/>
        <v/>
      </c>
      <c r="BG245" s="331" t="str">
        <f>IF(C245="","",IF(AND(フラグ管理用!AJ245="事業終期_通常",OR(フラグ管理用!AA245&lt;18,フラグ管理用!AA245&gt;29)),"error",IF(AND(フラグ管理用!AJ245="事業終期_R3基金・R4",フラグ管理用!AA245&lt;18),"error","")))</f>
        <v/>
      </c>
      <c r="BH245" s="331" t="str">
        <f>IF(C245="","",IF(VLOOKUP(Z245,―!$X$2:$Y$31,2,FALSE)&lt;=VLOOKUP(AA245,―!$X$2:$Y$31,2,FALSE),"","error"))</f>
        <v/>
      </c>
      <c r="BI245" s="331" t="str">
        <f t="shared" si="70"/>
        <v/>
      </c>
      <c r="BJ245" s="331" t="str">
        <f t="shared" si="71"/>
        <v/>
      </c>
      <c r="BK245" s="331" t="str">
        <f t="shared" si="72"/>
        <v/>
      </c>
      <c r="BL245" s="331" t="str">
        <f>IF(C245="","",IF(AND(フラグ管理用!AK245="予算区分_地単_通常",フラグ管理用!AF245&gt;4),"error",IF(AND(フラグ管理用!AK245="予算区分_地単_協力金等",フラグ管理用!AF245&gt;9),"error",IF(AND(フラグ管理用!AK245="予算区分_補助",フラグ管理用!AF245&lt;9),"error",""))))</f>
        <v/>
      </c>
      <c r="BM245" s="346" t="str">
        <f>フラグ管理用!AO245</f>
        <v/>
      </c>
    </row>
    <row r="246" spans="1:65">
      <c r="A246" s="21">
        <v>225</v>
      </c>
      <c r="B246" s="35"/>
      <c r="C246" s="44"/>
      <c r="D246" s="44"/>
      <c r="E246" s="55"/>
      <c r="F246" s="67" t="str">
        <f>IF(C246="補",VLOOKUP(E246,'事業名一覧 '!$A$3:$C$55,3,FALSE),"")</f>
        <v/>
      </c>
      <c r="G246" s="81"/>
      <c r="H246" s="81"/>
      <c r="I246" s="81"/>
      <c r="J246" s="81"/>
      <c r="K246" s="81"/>
      <c r="L246" s="55"/>
      <c r="M246" s="132" t="str">
        <f t="shared" si="55"/>
        <v/>
      </c>
      <c r="N246" s="132" t="str">
        <f t="shared" si="56"/>
        <v/>
      </c>
      <c r="O246" s="148"/>
      <c r="P246" s="148"/>
      <c r="Q246" s="148"/>
      <c r="R246" s="148"/>
      <c r="S246" s="148"/>
      <c r="T246" s="148"/>
      <c r="U246" s="55"/>
      <c r="V246" s="81"/>
      <c r="W246" s="81"/>
      <c r="X246" s="81"/>
      <c r="Y246" s="44"/>
      <c r="Z246" s="44"/>
      <c r="AA246" s="44"/>
      <c r="AB246" s="214"/>
      <c r="AC246" s="214"/>
      <c r="AD246" s="55"/>
      <c r="AE246" s="55"/>
      <c r="AF246" s="233"/>
      <c r="AG246" s="251"/>
      <c r="AH246" s="272"/>
      <c r="AI246" s="284"/>
      <c r="AJ246" s="296" t="str">
        <f t="shared" si="57"/>
        <v/>
      </c>
      <c r="AK246" s="304" t="str">
        <f>IF(C246="","",IF(AND(フラグ管理用!B246=2,O246&gt;0),"error",IF(AND(フラグ管理用!B246=1,SUM(P246:R246)&gt;0),"error","")))</f>
        <v/>
      </c>
      <c r="AL246" s="312" t="str">
        <f t="shared" si="58"/>
        <v/>
      </c>
      <c r="AM246" s="320" t="str">
        <f t="shared" si="59"/>
        <v/>
      </c>
      <c r="AN246" s="331" t="str">
        <f>IF(C246="","",IF(フラグ管理用!AP246=1,"",IF(AND(フラグ管理用!C246=1,フラグ管理用!G246=1),"",IF(AND(フラグ管理用!C246=2,フラグ管理用!D246=1,フラグ管理用!G246=1),"",IF(AND(フラグ管理用!C246=2,フラグ管理用!D246=2),"","error")))))</f>
        <v/>
      </c>
      <c r="AO246" s="335" t="str">
        <f t="shared" si="60"/>
        <v/>
      </c>
      <c r="AP246" s="335" t="str">
        <f t="shared" si="61"/>
        <v/>
      </c>
      <c r="AQ246" s="335" t="str">
        <f>IF(C246="","",IF(AND(フラグ管理用!B246=1,フラグ管理用!I246&gt;0),"",IF(AND(フラグ管理用!B246=2,フラグ管理用!I246&gt;14),"","error")))</f>
        <v/>
      </c>
      <c r="AR246" s="335" t="str">
        <f>IF(C246="","",IF(PRODUCT(フラグ管理用!H246:J246)=0,"error",""))</f>
        <v/>
      </c>
      <c r="AS246" s="335" t="str">
        <f t="shared" si="62"/>
        <v/>
      </c>
      <c r="AT246" s="335" t="str">
        <f>IF(C246="","",IF(AND(フラグ管理用!G246=1,フラグ管理用!K246=1),"",IF(AND(フラグ管理用!G246=2,フラグ管理用!K246&gt;1),"","error")))</f>
        <v/>
      </c>
      <c r="AU246" s="335" t="str">
        <f>IF(C246="","",IF(AND(フラグ管理用!K246=10,ISBLANK(L246)=FALSE),"",IF(AND(フラグ管理用!K246&lt;10,ISBLANK(L246)=TRUE),"","error")))</f>
        <v/>
      </c>
      <c r="AV246" s="331" t="str">
        <f t="shared" si="63"/>
        <v/>
      </c>
      <c r="AW246" s="331" t="str">
        <f t="shared" si="64"/>
        <v/>
      </c>
      <c r="AX246" s="331" t="str">
        <f>IF(C246="","",IF(AND(フラグ管理用!D246=2,フラグ管理用!G246=1),IF(Q246&lt;&gt;0,"error",""),""))</f>
        <v/>
      </c>
      <c r="AY246" s="331" t="str">
        <f>IF(C246="","",IF(フラグ管理用!G246=2,IF(OR(O246&lt;&gt;0,P246&lt;&gt;0,R246&lt;&gt;0),"error",""),""))</f>
        <v/>
      </c>
      <c r="AZ246" s="331" t="str">
        <f t="shared" si="65"/>
        <v/>
      </c>
      <c r="BA246" s="331" t="str">
        <f t="shared" si="66"/>
        <v/>
      </c>
      <c r="BB246" s="331" t="str">
        <f t="shared" si="67"/>
        <v/>
      </c>
      <c r="BC246" s="331" t="str">
        <f>IF(C246="","",IF(フラグ管理用!Y246=2,IF(AND(フラグ管理用!C246=2,フラグ管理用!V246=1),"","error"),""))</f>
        <v/>
      </c>
      <c r="BD246" s="331" t="str">
        <f t="shared" si="68"/>
        <v/>
      </c>
      <c r="BE246" s="331" t="str">
        <f>IF(C246="","",IF(フラグ管理用!Z246=30,"error",IF(AND(フラグ管理用!AI246="事業始期_通常",フラグ管理用!Z246&lt;18),"error",IF(AND(フラグ管理用!AI246="事業始期_補助",フラグ管理用!Z246&lt;15),"error",""))))</f>
        <v/>
      </c>
      <c r="BF246" s="331" t="str">
        <f t="shared" si="69"/>
        <v/>
      </c>
      <c r="BG246" s="331" t="str">
        <f>IF(C246="","",IF(AND(フラグ管理用!AJ246="事業終期_通常",OR(フラグ管理用!AA246&lt;18,フラグ管理用!AA246&gt;29)),"error",IF(AND(フラグ管理用!AJ246="事業終期_R3基金・R4",フラグ管理用!AA246&lt;18),"error","")))</f>
        <v/>
      </c>
      <c r="BH246" s="331" t="str">
        <f>IF(C246="","",IF(VLOOKUP(Z246,―!$X$2:$Y$31,2,FALSE)&lt;=VLOOKUP(AA246,―!$X$2:$Y$31,2,FALSE),"","error"))</f>
        <v/>
      </c>
      <c r="BI246" s="331" t="str">
        <f t="shared" si="70"/>
        <v/>
      </c>
      <c r="BJ246" s="331" t="str">
        <f t="shared" si="71"/>
        <v/>
      </c>
      <c r="BK246" s="331" t="str">
        <f t="shared" si="72"/>
        <v/>
      </c>
      <c r="BL246" s="331" t="str">
        <f>IF(C246="","",IF(AND(フラグ管理用!AK246="予算区分_地単_通常",フラグ管理用!AF246&gt;4),"error",IF(AND(フラグ管理用!AK246="予算区分_地単_協力金等",フラグ管理用!AF246&gt;9),"error",IF(AND(フラグ管理用!AK246="予算区分_補助",フラグ管理用!AF246&lt;9),"error",""))))</f>
        <v/>
      </c>
      <c r="BM246" s="346" t="str">
        <f>フラグ管理用!AO246</f>
        <v/>
      </c>
    </row>
    <row r="247" spans="1:65">
      <c r="A247" s="21">
        <v>226</v>
      </c>
      <c r="B247" s="35"/>
      <c r="C247" s="44"/>
      <c r="D247" s="44"/>
      <c r="E247" s="55"/>
      <c r="F247" s="67" t="str">
        <f>IF(C247="補",VLOOKUP(E247,'事業名一覧 '!$A$3:$C$55,3,FALSE),"")</f>
        <v/>
      </c>
      <c r="G247" s="81"/>
      <c r="H247" s="81"/>
      <c r="I247" s="81"/>
      <c r="J247" s="81"/>
      <c r="K247" s="81"/>
      <c r="L247" s="55"/>
      <c r="M247" s="132" t="str">
        <f t="shared" si="55"/>
        <v/>
      </c>
      <c r="N247" s="132" t="str">
        <f t="shared" si="56"/>
        <v/>
      </c>
      <c r="O247" s="148"/>
      <c r="P247" s="148"/>
      <c r="Q247" s="148"/>
      <c r="R247" s="148"/>
      <c r="S247" s="148"/>
      <c r="T247" s="148"/>
      <c r="U247" s="55"/>
      <c r="V247" s="81"/>
      <c r="W247" s="81"/>
      <c r="X247" s="81"/>
      <c r="Y247" s="44"/>
      <c r="Z247" s="44"/>
      <c r="AA247" s="44"/>
      <c r="AB247" s="214"/>
      <c r="AC247" s="214"/>
      <c r="AD247" s="55"/>
      <c r="AE247" s="55"/>
      <c r="AF247" s="233"/>
      <c r="AG247" s="251"/>
      <c r="AH247" s="272"/>
      <c r="AI247" s="284"/>
      <c r="AJ247" s="296" t="str">
        <f t="shared" si="57"/>
        <v/>
      </c>
      <c r="AK247" s="304" t="str">
        <f>IF(C247="","",IF(AND(フラグ管理用!B247=2,O247&gt;0),"error",IF(AND(フラグ管理用!B247=1,SUM(P247:R247)&gt;0),"error","")))</f>
        <v/>
      </c>
      <c r="AL247" s="312" t="str">
        <f t="shared" si="58"/>
        <v/>
      </c>
      <c r="AM247" s="320" t="str">
        <f t="shared" si="59"/>
        <v/>
      </c>
      <c r="AN247" s="331" t="str">
        <f>IF(C247="","",IF(フラグ管理用!AP247=1,"",IF(AND(フラグ管理用!C247=1,フラグ管理用!G247=1),"",IF(AND(フラグ管理用!C247=2,フラグ管理用!D247=1,フラグ管理用!G247=1),"",IF(AND(フラグ管理用!C247=2,フラグ管理用!D247=2),"","error")))))</f>
        <v/>
      </c>
      <c r="AO247" s="335" t="str">
        <f t="shared" si="60"/>
        <v/>
      </c>
      <c r="AP247" s="335" t="str">
        <f t="shared" si="61"/>
        <v/>
      </c>
      <c r="AQ247" s="335" t="str">
        <f>IF(C247="","",IF(AND(フラグ管理用!B247=1,フラグ管理用!I247&gt;0),"",IF(AND(フラグ管理用!B247=2,フラグ管理用!I247&gt;14),"","error")))</f>
        <v/>
      </c>
      <c r="AR247" s="335" t="str">
        <f>IF(C247="","",IF(PRODUCT(フラグ管理用!H247:J247)=0,"error",""))</f>
        <v/>
      </c>
      <c r="AS247" s="335" t="str">
        <f t="shared" si="62"/>
        <v/>
      </c>
      <c r="AT247" s="335" t="str">
        <f>IF(C247="","",IF(AND(フラグ管理用!G247=1,フラグ管理用!K247=1),"",IF(AND(フラグ管理用!G247=2,フラグ管理用!K247&gt;1),"","error")))</f>
        <v/>
      </c>
      <c r="AU247" s="335" t="str">
        <f>IF(C247="","",IF(AND(フラグ管理用!K247=10,ISBLANK(L247)=FALSE),"",IF(AND(フラグ管理用!K247&lt;10,ISBLANK(L247)=TRUE),"","error")))</f>
        <v/>
      </c>
      <c r="AV247" s="331" t="str">
        <f t="shared" si="63"/>
        <v/>
      </c>
      <c r="AW247" s="331" t="str">
        <f t="shared" si="64"/>
        <v/>
      </c>
      <c r="AX247" s="331" t="str">
        <f>IF(C247="","",IF(AND(フラグ管理用!D247=2,フラグ管理用!G247=1),IF(Q247&lt;&gt;0,"error",""),""))</f>
        <v/>
      </c>
      <c r="AY247" s="331" t="str">
        <f>IF(C247="","",IF(フラグ管理用!G247=2,IF(OR(O247&lt;&gt;0,P247&lt;&gt;0,R247&lt;&gt;0),"error",""),""))</f>
        <v/>
      </c>
      <c r="AZ247" s="331" t="str">
        <f t="shared" si="65"/>
        <v/>
      </c>
      <c r="BA247" s="331" t="str">
        <f t="shared" si="66"/>
        <v/>
      </c>
      <c r="BB247" s="331" t="str">
        <f t="shared" si="67"/>
        <v/>
      </c>
      <c r="BC247" s="331" t="str">
        <f>IF(C247="","",IF(フラグ管理用!Y247=2,IF(AND(フラグ管理用!C247=2,フラグ管理用!V247=1),"","error"),""))</f>
        <v/>
      </c>
      <c r="BD247" s="331" t="str">
        <f t="shared" si="68"/>
        <v/>
      </c>
      <c r="BE247" s="331" t="str">
        <f>IF(C247="","",IF(フラグ管理用!Z247=30,"error",IF(AND(フラグ管理用!AI247="事業始期_通常",フラグ管理用!Z247&lt;18),"error",IF(AND(フラグ管理用!AI247="事業始期_補助",フラグ管理用!Z247&lt;15),"error",""))))</f>
        <v/>
      </c>
      <c r="BF247" s="331" t="str">
        <f t="shared" si="69"/>
        <v/>
      </c>
      <c r="BG247" s="331" t="str">
        <f>IF(C247="","",IF(AND(フラグ管理用!AJ247="事業終期_通常",OR(フラグ管理用!AA247&lt;18,フラグ管理用!AA247&gt;29)),"error",IF(AND(フラグ管理用!AJ247="事業終期_R3基金・R4",フラグ管理用!AA247&lt;18),"error","")))</f>
        <v/>
      </c>
      <c r="BH247" s="331" t="str">
        <f>IF(C247="","",IF(VLOOKUP(Z247,―!$X$2:$Y$31,2,FALSE)&lt;=VLOOKUP(AA247,―!$X$2:$Y$31,2,FALSE),"","error"))</f>
        <v/>
      </c>
      <c r="BI247" s="331" t="str">
        <f t="shared" si="70"/>
        <v/>
      </c>
      <c r="BJ247" s="331" t="str">
        <f t="shared" si="71"/>
        <v/>
      </c>
      <c r="BK247" s="331" t="str">
        <f t="shared" si="72"/>
        <v/>
      </c>
      <c r="BL247" s="331" t="str">
        <f>IF(C247="","",IF(AND(フラグ管理用!AK247="予算区分_地単_通常",フラグ管理用!AF247&gt;4),"error",IF(AND(フラグ管理用!AK247="予算区分_地単_協力金等",フラグ管理用!AF247&gt;9),"error",IF(AND(フラグ管理用!AK247="予算区分_補助",フラグ管理用!AF247&lt;9),"error",""))))</f>
        <v/>
      </c>
      <c r="BM247" s="346" t="str">
        <f>フラグ管理用!AO247</f>
        <v/>
      </c>
    </row>
    <row r="248" spans="1:65">
      <c r="A248" s="21">
        <v>227</v>
      </c>
      <c r="B248" s="35"/>
      <c r="C248" s="44"/>
      <c r="D248" s="44"/>
      <c r="E248" s="55"/>
      <c r="F248" s="67" t="str">
        <f>IF(C248="補",VLOOKUP(E248,'事業名一覧 '!$A$3:$C$55,3,FALSE),"")</f>
        <v/>
      </c>
      <c r="G248" s="81"/>
      <c r="H248" s="81"/>
      <c r="I248" s="81"/>
      <c r="J248" s="81"/>
      <c r="K248" s="81"/>
      <c r="L248" s="55"/>
      <c r="M248" s="132" t="str">
        <f t="shared" si="55"/>
        <v/>
      </c>
      <c r="N248" s="132" t="str">
        <f t="shared" si="56"/>
        <v/>
      </c>
      <c r="O248" s="148"/>
      <c r="P248" s="148"/>
      <c r="Q248" s="148"/>
      <c r="R248" s="148"/>
      <c r="S248" s="148"/>
      <c r="T248" s="148"/>
      <c r="U248" s="55"/>
      <c r="V248" s="81"/>
      <c r="W248" s="81"/>
      <c r="X248" s="81"/>
      <c r="Y248" s="44"/>
      <c r="Z248" s="44"/>
      <c r="AA248" s="44"/>
      <c r="AB248" s="214"/>
      <c r="AC248" s="214"/>
      <c r="AD248" s="55"/>
      <c r="AE248" s="55"/>
      <c r="AF248" s="233"/>
      <c r="AG248" s="251"/>
      <c r="AH248" s="272"/>
      <c r="AI248" s="284"/>
      <c r="AJ248" s="296" t="str">
        <f t="shared" si="57"/>
        <v/>
      </c>
      <c r="AK248" s="304" t="str">
        <f>IF(C248="","",IF(AND(フラグ管理用!B248=2,O248&gt;0),"error",IF(AND(フラグ管理用!B248=1,SUM(P248:R248)&gt;0),"error","")))</f>
        <v/>
      </c>
      <c r="AL248" s="312" t="str">
        <f t="shared" si="58"/>
        <v/>
      </c>
      <c r="AM248" s="320" t="str">
        <f t="shared" si="59"/>
        <v/>
      </c>
      <c r="AN248" s="331" t="str">
        <f>IF(C248="","",IF(フラグ管理用!AP248=1,"",IF(AND(フラグ管理用!C248=1,フラグ管理用!G248=1),"",IF(AND(フラグ管理用!C248=2,フラグ管理用!D248=1,フラグ管理用!G248=1),"",IF(AND(フラグ管理用!C248=2,フラグ管理用!D248=2),"","error")))))</f>
        <v/>
      </c>
      <c r="AO248" s="335" t="str">
        <f t="shared" si="60"/>
        <v/>
      </c>
      <c r="AP248" s="335" t="str">
        <f t="shared" si="61"/>
        <v/>
      </c>
      <c r="AQ248" s="335" t="str">
        <f>IF(C248="","",IF(AND(フラグ管理用!B248=1,フラグ管理用!I248&gt;0),"",IF(AND(フラグ管理用!B248=2,フラグ管理用!I248&gt;14),"","error")))</f>
        <v/>
      </c>
      <c r="AR248" s="335" t="str">
        <f>IF(C248="","",IF(PRODUCT(フラグ管理用!H248:J248)=0,"error",""))</f>
        <v/>
      </c>
      <c r="AS248" s="335" t="str">
        <f t="shared" si="62"/>
        <v/>
      </c>
      <c r="AT248" s="335" t="str">
        <f>IF(C248="","",IF(AND(フラグ管理用!G248=1,フラグ管理用!K248=1),"",IF(AND(フラグ管理用!G248=2,フラグ管理用!K248&gt;1),"","error")))</f>
        <v/>
      </c>
      <c r="AU248" s="335" t="str">
        <f>IF(C248="","",IF(AND(フラグ管理用!K248=10,ISBLANK(L248)=FALSE),"",IF(AND(フラグ管理用!K248&lt;10,ISBLANK(L248)=TRUE),"","error")))</f>
        <v/>
      </c>
      <c r="AV248" s="331" t="str">
        <f t="shared" si="63"/>
        <v/>
      </c>
      <c r="AW248" s="331" t="str">
        <f t="shared" si="64"/>
        <v/>
      </c>
      <c r="AX248" s="331" t="str">
        <f>IF(C248="","",IF(AND(フラグ管理用!D248=2,フラグ管理用!G248=1),IF(Q248&lt;&gt;0,"error",""),""))</f>
        <v/>
      </c>
      <c r="AY248" s="331" t="str">
        <f>IF(C248="","",IF(フラグ管理用!G248=2,IF(OR(O248&lt;&gt;0,P248&lt;&gt;0,R248&lt;&gt;0),"error",""),""))</f>
        <v/>
      </c>
      <c r="AZ248" s="331" t="str">
        <f t="shared" si="65"/>
        <v/>
      </c>
      <c r="BA248" s="331" t="str">
        <f t="shared" si="66"/>
        <v/>
      </c>
      <c r="BB248" s="331" t="str">
        <f t="shared" si="67"/>
        <v/>
      </c>
      <c r="BC248" s="331" t="str">
        <f>IF(C248="","",IF(フラグ管理用!Y248=2,IF(AND(フラグ管理用!C248=2,フラグ管理用!V248=1),"","error"),""))</f>
        <v/>
      </c>
      <c r="BD248" s="331" t="str">
        <f t="shared" si="68"/>
        <v/>
      </c>
      <c r="BE248" s="331" t="str">
        <f>IF(C248="","",IF(フラグ管理用!Z248=30,"error",IF(AND(フラグ管理用!AI248="事業始期_通常",フラグ管理用!Z248&lt;18),"error",IF(AND(フラグ管理用!AI248="事業始期_補助",フラグ管理用!Z248&lt;15),"error",""))))</f>
        <v/>
      </c>
      <c r="BF248" s="331" t="str">
        <f t="shared" si="69"/>
        <v/>
      </c>
      <c r="BG248" s="331" t="str">
        <f>IF(C248="","",IF(AND(フラグ管理用!AJ248="事業終期_通常",OR(フラグ管理用!AA248&lt;18,フラグ管理用!AA248&gt;29)),"error",IF(AND(フラグ管理用!AJ248="事業終期_R3基金・R4",フラグ管理用!AA248&lt;18),"error","")))</f>
        <v/>
      </c>
      <c r="BH248" s="331" t="str">
        <f>IF(C248="","",IF(VLOOKUP(Z248,―!$X$2:$Y$31,2,FALSE)&lt;=VLOOKUP(AA248,―!$X$2:$Y$31,2,FALSE),"","error"))</f>
        <v/>
      </c>
      <c r="BI248" s="331" t="str">
        <f t="shared" si="70"/>
        <v/>
      </c>
      <c r="BJ248" s="331" t="str">
        <f t="shared" si="71"/>
        <v/>
      </c>
      <c r="BK248" s="331" t="str">
        <f t="shared" si="72"/>
        <v/>
      </c>
      <c r="BL248" s="331" t="str">
        <f>IF(C248="","",IF(AND(フラグ管理用!AK248="予算区分_地単_通常",フラグ管理用!AF248&gt;4),"error",IF(AND(フラグ管理用!AK248="予算区分_地単_協力金等",フラグ管理用!AF248&gt;9),"error",IF(AND(フラグ管理用!AK248="予算区分_補助",フラグ管理用!AF248&lt;9),"error",""))))</f>
        <v/>
      </c>
      <c r="BM248" s="346" t="str">
        <f>フラグ管理用!AO248</f>
        <v/>
      </c>
    </row>
    <row r="249" spans="1:65">
      <c r="A249" s="21">
        <v>228</v>
      </c>
      <c r="B249" s="35"/>
      <c r="C249" s="44"/>
      <c r="D249" s="44"/>
      <c r="E249" s="55"/>
      <c r="F249" s="67" t="str">
        <f>IF(C249="補",VLOOKUP(E249,'事業名一覧 '!$A$3:$C$55,3,FALSE),"")</f>
        <v/>
      </c>
      <c r="G249" s="81"/>
      <c r="H249" s="81"/>
      <c r="I249" s="81"/>
      <c r="J249" s="81"/>
      <c r="K249" s="81"/>
      <c r="L249" s="55"/>
      <c r="M249" s="132" t="str">
        <f t="shared" si="55"/>
        <v/>
      </c>
      <c r="N249" s="132" t="str">
        <f t="shared" si="56"/>
        <v/>
      </c>
      <c r="O249" s="148"/>
      <c r="P249" s="148"/>
      <c r="Q249" s="148"/>
      <c r="R249" s="148"/>
      <c r="S249" s="148"/>
      <c r="T249" s="148"/>
      <c r="U249" s="55"/>
      <c r="V249" s="81"/>
      <c r="W249" s="81"/>
      <c r="X249" s="81"/>
      <c r="Y249" s="44"/>
      <c r="Z249" s="44"/>
      <c r="AA249" s="44"/>
      <c r="AB249" s="214"/>
      <c r="AC249" s="214"/>
      <c r="AD249" s="55"/>
      <c r="AE249" s="55"/>
      <c r="AF249" s="233"/>
      <c r="AG249" s="251"/>
      <c r="AH249" s="272"/>
      <c r="AI249" s="284"/>
      <c r="AJ249" s="296" t="str">
        <f t="shared" si="57"/>
        <v/>
      </c>
      <c r="AK249" s="304" t="str">
        <f>IF(C249="","",IF(AND(フラグ管理用!B249=2,O249&gt;0),"error",IF(AND(フラグ管理用!B249=1,SUM(P249:R249)&gt;0),"error","")))</f>
        <v/>
      </c>
      <c r="AL249" s="312" t="str">
        <f t="shared" si="58"/>
        <v/>
      </c>
      <c r="AM249" s="320" t="str">
        <f t="shared" si="59"/>
        <v/>
      </c>
      <c r="AN249" s="331" t="str">
        <f>IF(C249="","",IF(フラグ管理用!AP249=1,"",IF(AND(フラグ管理用!C249=1,フラグ管理用!G249=1),"",IF(AND(フラグ管理用!C249=2,フラグ管理用!D249=1,フラグ管理用!G249=1),"",IF(AND(フラグ管理用!C249=2,フラグ管理用!D249=2),"","error")))))</f>
        <v/>
      </c>
      <c r="AO249" s="335" t="str">
        <f t="shared" si="60"/>
        <v/>
      </c>
      <c r="AP249" s="335" t="str">
        <f t="shared" si="61"/>
        <v/>
      </c>
      <c r="AQ249" s="335" t="str">
        <f>IF(C249="","",IF(AND(フラグ管理用!B249=1,フラグ管理用!I249&gt;0),"",IF(AND(フラグ管理用!B249=2,フラグ管理用!I249&gt;14),"","error")))</f>
        <v/>
      </c>
      <c r="AR249" s="335" t="str">
        <f>IF(C249="","",IF(PRODUCT(フラグ管理用!H249:J249)=0,"error",""))</f>
        <v/>
      </c>
      <c r="AS249" s="335" t="str">
        <f t="shared" si="62"/>
        <v/>
      </c>
      <c r="AT249" s="335" t="str">
        <f>IF(C249="","",IF(AND(フラグ管理用!G249=1,フラグ管理用!K249=1),"",IF(AND(フラグ管理用!G249=2,フラグ管理用!K249&gt;1),"","error")))</f>
        <v/>
      </c>
      <c r="AU249" s="335" t="str">
        <f>IF(C249="","",IF(AND(フラグ管理用!K249=10,ISBLANK(L249)=FALSE),"",IF(AND(フラグ管理用!K249&lt;10,ISBLANK(L249)=TRUE),"","error")))</f>
        <v/>
      </c>
      <c r="AV249" s="331" t="str">
        <f t="shared" si="63"/>
        <v/>
      </c>
      <c r="AW249" s="331" t="str">
        <f t="shared" si="64"/>
        <v/>
      </c>
      <c r="AX249" s="331" t="str">
        <f>IF(C249="","",IF(AND(フラグ管理用!D249=2,フラグ管理用!G249=1),IF(Q249&lt;&gt;0,"error",""),""))</f>
        <v/>
      </c>
      <c r="AY249" s="331" t="str">
        <f>IF(C249="","",IF(フラグ管理用!G249=2,IF(OR(O249&lt;&gt;0,P249&lt;&gt;0,R249&lt;&gt;0),"error",""),""))</f>
        <v/>
      </c>
      <c r="AZ249" s="331" t="str">
        <f t="shared" si="65"/>
        <v/>
      </c>
      <c r="BA249" s="331" t="str">
        <f t="shared" si="66"/>
        <v/>
      </c>
      <c r="BB249" s="331" t="str">
        <f t="shared" si="67"/>
        <v/>
      </c>
      <c r="BC249" s="331" t="str">
        <f>IF(C249="","",IF(フラグ管理用!Y249=2,IF(AND(フラグ管理用!C249=2,フラグ管理用!V249=1),"","error"),""))</f>
        <v/>
      </c>
      <c r="BD249" s="331" t="str">
        <f t="shared" si="68"/>
        <v/>
      </c>
      <c r="BE249" s="331" t="str">
        <f>IF(C249="","",IF(フラグ管理用!Z249=30,"error",IF(AND(フラグ管理用!AI249="事業始期_通常",フラグ管理用!Z249&lt;18),"error",IF(AND(フラグ管理用!AI249="事業始期_補助",フラグ管理用!Z249&lt;15),"error",""))))</f>
        <v/>
      </c>
      <c r="BF249" s="331" t="str">
        <f t="shared" si="69"/>
        <v/>
      </c>
      <c r="BG249" s="331" t="str">
        <f>IF(C249="","",IF(AND(フラグ管理用!AJ249="事業終期_通常",OR(フラグ管理用!AA249&lt;18,フラグ管理用!AA249&gt;29)),"error",IF(AND(フラグ管理用!AJ249="事業終期_R3基金・R4",フラグ管理用!AA249&lt;18),"error","")))</f>
        <v/>
      </c>
      <c r="BH249" s="331" t="str">
        <f>IF(C249="","",IF(VLOOKUP(Z249,―!$X$2:$Y$31,2,FALSE)&lt;=VLOOKUP(AA249,―!$X$2:$Y$31,2,FALSE),"","error"))</f>
        <v/>
      </c>
      <c r="BI249" s="331" t="str">
        <f t="shared" si="70"/>
        <v/>
      </c>
      <c r="BJ249" s="331" t="str">
        <f t="shared" si="71"/>
        <v/>
      </c>
      <c r="BK249" s="331" t="str">
        <f t="shared" si="72"/>
        <v/>
      </c>
      <c r="BL249" s="331" t="str">
        <f>IF(C249="","",IF(AND(フラグ管理用!AK249="予算区分_地単_通常",フラグ管理用!AF249&gt;4),"error",IF(AND(フラグ管理用!AK249="予算区分_地単_協力金等",フラグ管理用!AF249&gt;9),"error",IF(AND(フラグ管理用!AK249="予算区分_補助",フラグ管理用!AF249&lt;9),"error",""))))</f>
        <v/>
      </c>
      <c r="BM249" s="346" t="str">
        <f>フラグ管理用!AO249</f>
        <v/>
      </c>
    </row>
    <row r="250" spans="1:65">
      <c r="A250" s="21">
        <v>229</v>
      </c>
      <c r="B250" s="35"/>
      <c r="C250" s="44"/>
      <c r="D250" s="44"/>
      <c r="E250" s="55"/>
      <c r="F250" s="67" t="str">
        <f>IF(C250="補",VLOOKUP(E250,'事業名一覧 '!$A$3:$C$55,3,FALSE),"")</f>
        <v/>
      </c>
      <c r="G250" s="81"/>
      <c r="H250" s="81"/>
      <c r="I250" s="81"/>
      <c r="J250" s="81"/>
      <c r="K250" s="81"/>
      <c r="L250" s="55"/>
      <c r="M250" s="132" t="str">
        <f t="shared" si="55"/>
        <v/>
      </c>
      <c r="N250" s="132" t="str">
        <f t="shared" si="56"/>
        <v/>
      </c>
      <c r="O250" s="148"/>
      <c r="P250" s="148"/>
      <c r="Q250" s="148"/>
      <c r="R250" s="148"/>
      <c r="S250" s="148"/>
      <c r="T250" s="148"/>
      <c r="U250" s="55"/>
      <c r="V250" s="81"/>
      <c r="W250" s="81"/>
      <c r="X250" s="81"/>
      <c r="Y250" s="44"/>
      <c r="Z250" s="44"/>
      <c r="AA250" s="44"/>
      <c r="AB250" s="214"/>
      <c r="AC250" s="214"/>
      <c r="AD250" s="55"/>
      <c r="AE250" s="55"/>
      <c r="AF250" s="233"/>
      <c r="AG250" s="251"/>
      <c r="AH250" s="272"/>
      <c r="AI250" s="284"/>
      <c r="AJ250" s="296" t="str">
        <f t="shared" si="57"/>
        <v/>
      </c>
      <c r="AK250" s="304" t="str">
        <f>IF(C250="","",IF(AND(フラグ管理用!B250=2,O250&gt;0),"error",IF(AND(フラグ管理用!B250=1,SUM(P250:R250)&gt;0),"error","")))</f>
        <v/>
      </c>
      <c r="AL250" s="312" t="str">
        <f t="shared" si="58"/>
        <v/>
      </c>
      <c r="AM250" s="320" t="str">
        <f t="shared" si="59"/>
        <v/>
      </c>
      <c r="AN250" s="331" t="str">
        <f>IF(C250="","",IF(フラグ管理用!AP250=1,"",IF(AND(フラグ管理用!C250=1,フラグ管理用!G250=1),"",IF(AND(フラグ管理用!C250=2,フラグ管理用!D250=1,フラグ管理用!G250=1),"",IF(AND(フラグ管理用!C250=2,フラグ管理用!D250=2),"","error")))))</f>
        <v/>
      </c>
      <c r="AO250" s="335" t="str">
        <f t="shared" si="60"/>
        <v/>
      </c>
      <c r="AP250" s="335" t="str">
        <f t="shared" si="61"/>
        <v/>
      </c>
      <c r="AQ250" s="335" t="str">
        <f>IF(C250="","",IF(AND(フラグ管理用!B250=1,フラグ管理用!I250&gt;0),"",IF(AND(フラグ管理用!B250=2,フラグ管理用!I250&gt;14),"","error")))</f>
        <v/>
      </c>
      <c r="AR250" s="335" t="str">
        <f>IF(C250="","",IF(PRODUCT(フラグ管理用!H250:J250)=0,"error",""))</f>
        <v/>
      </c>
      <c r="AS250" s="335" t="str">
        <f t="shared" si="62"/>
        <v/>
      </c>
      <c r="AT250" s="335" t="str">
        <f>IF(C250="","",IF(AND(フラグ管理用!G250=1,フラグ管理用!K250=1),"",IF(AND(フラグ管理用!G250=2,フラグ管理用!K250&gt;1),"","error")))</f>
        <v/>
      </c>
      <c r="AU250" s="335" t="str">
        <f>IF(C250="","",IF(AND(フラグ管理用!K250=10,ISBLANK(L250)=FALSE),"",IF(AND(フラグ管理用!K250&lt;10,ISBLANK(L250)=TRUE),"","error")))</f>
        <v/>
      </c>
      <c r="AV250" s="331" t="str">
        <f t="shared" si="63"/>
        <v/>
      </c>
      <c r="AW250" s="331" t="str">
        <f t="shared" si="64"/>
        <v/>
      </c>
      <c r="AX250" s="331" t="str">
        <f>IF(C250="","",IF(AND(フラグ管理用!D250=2,フラグ管理用!G250=1),IF(Q250&lt;&gt;0,"error",""),""))</f>
        <v/>
      </c>
      <c r="AY250" s="331" t="str">
        <f>IF(C250="","",IF(フラグ管理用!G250=2,IF(OR(O250&lt;&gt;0,P250&lt;&gt;0,R250&lt;&gt;0),"error",""),""))</f>
        <v/>
      </c>
      <c r="AZ250" s="331" t="str">
        <f t="shared" si="65"/>
        <v/>
      </c>
      <c r="BA250" s="331" t="str">
        <f t="shared" si="66"/>
        <v/>
      </c>
      <c r="BB250" s="331" t="str">
        <f t="shared" si="67"/>
        <v/>
      </c>
      <c r="BC250" s="331" t="str">
        <f>IF(C250="","",IF(フラグ管理用!Y250=2,IF(AND(フラグ管理用!C250=2,フラグ管理用!V250=1),"","error"),""))</f>
        <v/>
      </c>
      <c r="BD250" s="331" t="str">
        <f t="shared" si="68"/>
        <v/>
      </c>
      <c r="BE250" s="331" t="str">
        <f>IF(C250="","",IF(フラグ管理用!Z250=30,"error",IF(AND(フラグ管理用!AI250="事業始期_通常",フラグ管理用!Z250&lt;18),"error",IF(AND(フラグ管理用!AI250="事業始期_補助",フラグ管理用!Z250&lt;15),"error",""))))</f>
        <v/>
      </c>
      <c r="BF250" s="331" t="str">
        <f t="shared" si="69"/>
        <v/>
      </c>
      <c r="BG250" s="331" t="str">
        <f>IF(C250="","",IF(AND(フラグ管理用!AJ250="事業終期_通常",OR(フラグ管理用!AA250&lt;18,フラグ管理用!AA250&gt;29)),"error",IF(AND(フラグ管理用!AJ250="事業終期_R3基金・R4",フラグ管理用!AA250&lt;18),"error","")))</f>
        <v/>
      </c>
      <c r="BH250" s="331" t="str">
        <f>IF(C250="","",IF(VLOOKUP(Z250,―!$X$2:$Y$31,2,FALSE)&lt;=VLOOKUP(AA250,―!$X$2:$Y$31,2,FALSE),"","error"))</f>
        <v/>
      </c>
      <c r="BI250" s="331" t="str">
        <f t="shared" si="70"/>
        <v/>
      </c>
      <c r="BJ250" s="331" t="str">
        <f t="shared" si="71"/>
        <v/>
      </c>
      <c r="BK250" s="331" t="str">
        <f t="shared" si="72"/>
        <v/>
      </c>
      <c r="BL250" s="331" t="str">
        <f>IF(C250="","",IF(AND(フラグ管理用!AK250="予算区分_地単_通常",フラグ管理用!AF250&gt;4),"error",IF(AND(フラグ管理用!AK250="予算区分_地単_協力金等",フラグ管理用!AF250&gt;9),"error",IF(AND(フラグ管理用!AK250="予算区分_補助",フラグ管理用!AF250&lt;9),"error",""))))</f>
        <v/>
      </c>
      <c r="BM250" s="346" t="str">
        <f>フラグ管理用!AO250</f>
        <v/>
      </c>
    </row>
    <row r="251" spans="1:65">
      <c r="A251" s="21">
        <v>230</v>
      </c>
      <c r="B251" s="35"/>
      <c r="C251" s="44"/>
      <c r="D251" s="44"/>
      <c r="E251" s="55"/>
      <c r="F251" s="67" t="str">
        <f>IF(C251="補",VLOOKUP(E251,'事業名一覧 '!$A$3:$C$55,3,FALSE),"")</f>
        <v/>
      </c>
      <c r="G251" s="81"/>
      <c r="H251" s="81"/>
      <c r="I251" s="81"/>
      <c r="J251" s="81"/>
      <c r="K251" s="81"/>
      <c r="L251" s="55"/>
      <c r="M251" s="132" t="str">
        <f t="shared" si="55"/>
        <v/>
      </c>
      <c r="N251" s="132" t="str">
        <f t="shared" si="56"/>
        <v/>
      </c>
      <c r="O251" s="148"/>
      <c r="P251" s="148"/>
      <c r="Q251" s="148"/>
      <c r="R251" s="148"/>
      <c r="S251" s="148"/>
      <c r="T251" s="148"/>
      <c r="U251" s="55"/>
      <c r="V251" s="81"/>
      <c r="W251" s="81"/>
      <c r="X251" s="81"/>
      <c r="Y251" s="44"/>
      <c r="Z251" s="44"/>
      <c r="AA251" s="44"/>
      <c r="AB251" s="214"/>
      <c r="AC251" s="214"/>
      <c r="AD251" s="55"/>
      <c r="AE251" s="55"/>
      <c r="AF251" s="233"/>
      <c r="AG251" s="251"/>
      <c r="AH251" s="272"/>
      <c r="AI251" s="284"/>
      <c r="AJ251" s="296" t="str">
        <f t="shared" si="57"/>
        <v/>
      </c>
      <c r="AK251" s="304" t="str">
        <f>IF(C251="","",IF(AND(フラグ管理用!B251=2,O251&gt;0),"error",IF(AND(フラグ管理用!B251=1,SUM(P251:R251)&gt;0),"error","")))</f>
        <v/>
      </c>
      <c r="AL251" s="312" t="str">
        <f t="shared" si="58"/>
        <v/>
      </c>
      <c r="AM251" s="320" t="str">
        <f t="shared" si="59"/>
        <v/>
      </c>
      <c r="AN251" s="331" t="str">
        <f>IF(C251="","",IF(フラグ管理用!AP251=1,"",IF(AND(フラグ管理用!C251=1,フラグ管理用!G251=1),"",IF(AND(フラグ管理用!C251=2,フラグ管理用!D251=1,フラグ管理用!G251=1),"",IF(AND(フラグ管理用!C251=2,フラグ管理用!D251=2),"","error")))))</f>
        <v/>
      </c>
      <c r="AO251" s="335" t="str">
        <f t="shared" si="60"/>
        <v/>
      </c>
      <c r="AP251" s="335" t="str">
        <f t="shared" si="61"/>
        <v/>
      </c>
      <c r="AQ251" s="335" t="str">
        <f>IF(C251="","",IF(AND(フラグ管理用!B251=1,フラグ管理用!I251&gt;0),"",IF(AND(フラグ管理用!B251=2,フラグ管理用!I251&gt;14),"","error")))</f>
        <v/>
      </c>
      <c r="AR251" s="335" t="str">
        <f>IF(C251="","",IF(PRODUCT(フラグ管理用!H251:J251)=0,"error",""))</f>
        <v/>
      </c>
      <c r="AS251" s="335" t="str">
        <f t="shared" si="62"/>
        <v/>
      </c>
      <c r="AT251" s="335" t="str">
        <f>IF(C251="","",IF(AND(フラグ管理用!G251=1,フラグ管理用!K251=1),"",IF(AND(フラグ管理用!G251=2,フラグ管理用!K251&gt;1),"","error")))</f>
        <v/>
      </c>
      <c r="AU251" s="335" t="str">
        <f>IF(C251="","",IF(AND(フラグ管理用!K251=10,ISBLANK(L251)=FALSE),"",IF(AND(フラグ管理用!K251&lt;10,ISBLANK(L251)=TRUE),"","error")))</f>
        <v/>
      </c>
      <c r="AV251" s="331" t="str">
        <f t="shared" si="63"/>
        <v/>
      </c>
      <c r="AW251" s="331" t="str">
        <f t="shared" si="64"/>
        <v/>
      </c>
      <c r="AX251" s="331" t="str">
        <f>IF(C251="","",IF(AND(フラグ管理用!D251=2,フラグ管理用!G251=1),IF(Q251&lt;&gt;0,"error",""),""))</f>
        <v/>
      </c>
      <c r="AY251" s="331" t="str">
        <f>IF(C251="","",IF(フラグ管理用!G251=2,IF(OR(O251&lt;&gt;0,P251&lt;&gt;0,R251&lt;&gt;0),"error",""),""))</f>
        <v/>
      </c>
      <c r="AZ251" s="331" t="str">
        <f t="shared" si="65"/>
        <v/>
      </c>
      <c r="BA251" s="331" t="str">
        <f t="shared" si="66"/>
        <v/>
      </c>
      <c r="BB251" s="331" t="str">
        <f t="shared" si="67"/>
        <v/>
      </c>
      <c r="BC251" s="331" t="str">
        <f>IF(C251="","",IF(フラグ管理用!Y251=2,IF(AND(フラグ管理用!C251=2,フラグ管理用!V251=1),"","error"),""))</f>
        <v/>
      </c>
      <c r="BD251" s="331" t="str">
        <f t="shared" si="68"/>
        <v/>
      </c>
      <c r="BE251" s="331" t="str">
        <f>IF(C251="","",IF(フラグ管理用!Z251=30,"error",IF(AND(フラグ管理用!AI251="事業始期_通常",フラグ管理用!Z251&lt;18),"error",IF(AND(フラグ管理用!AI251="事業始期_補助",フラグ管理用!Z251&lt;15),"error",""))))</f>
        <v/>
      </c>
      <c r="BF251" s="331" t="str">
        <f t="shared" si="69"/>
        <v/>
      </c>
      <c r="BG251" s="331" t="str">
        <f>IF(C251="","",IF(AND(フラグ管理用!AJ251="事業終期_通常",OR(フラグ管理用!AA251&lt;18,フラグ管理用!AA251&gt;29)),"error",IF(AND(フラグ管理用!AJ251="事業終期_R3基金・R4",フラグ管理用!AA251&lt;18),"error","")))</f>
        <v/>
      </c>
      <c r="BH251" s="331" t="str">
        <f>IF(C251="","",IF(VLOOKUP(Z251,―!$X$2:$Y$31,2,FALSE)&lt;=VLOOKUP(AA251,―!$X$2:$Y$31,2,FALSE),"","error"))</f>
        <v/>
      </c>
      <c r="BI251" s="331" t="str">
        <f t="shared" si="70"/>
        <v/>
      </c>
      <c r="BJ251" s="331" t="str">
        <f t="shared" si="71"/>
        <v/>
      </c>
      <c r="BK251" s="331" t="str">
        <f t="shared" si="72"/>
        <v/>
      </c>
      <c r="BL251" s="331" t="str">
        <f>IF(C251="","",IF(AND(フラグ管理用!AK251="予算区分_地単_通常",フラグ管理用!AF251&gt;4),"error",IF(AND(フラグ管理用!AK251="予算区分_地単_協力金等",フラグ管理用!AF251&gt;9),"error",IF(AND(フラグ管理用!AK251="予算区分_補助",フラグ管理用!AF251&lt;9),"error",""))))</f>
        <v/>
      </c>
      <c r="BM251" s="346" t="str">
        <f>フラグ管理用!AO251</f>
        <v/>
      </c>
    </row>
    <row r="252" spans="1:65">
      <c r="A252" s="21">
        <v>231</v>
      </c>
      <c r="B252" s="35"/>
      <c r="C252" s="44"/>
      <c r="D252" s="44"/>
      <c r="E252" s="55"/>
      <c r="F252" s="67" t="str">
        <f>IF(C252="補",VLOOKUP(E252,'事業名一覧 '!$A$3:$C$55,3,FALSE),"")</f>
        <v/>
      </c>
      <c r="G252" s="81"/>
      <c r="H252" s="81"/>
      <c r="I252" s="81"/>
      <c r="J252" s="81"/>
      <c r="K252" s="81"/>
      <c r="L252" s="55"/>
      <c r="M252" s="132" t="str">
        <f t="shared" si="55"/>
        <v/>
      </c>
      <c r="N252" s="132" t="str">
        <f t="shared" si="56"/>
        <v/>
      </c>
      <c r="O252" s="148"/>
      <c r="P252" s="148"/>
      <c r="Q252" s="148"/>
      <c r="R252" s="148"/>
      <c r="S252" s="148"/>
      <c r="T252" s="148"/>
      <c r="U252" s="55"/>
      <c r="V252" s="81"/>
      <c r="W252" s="81"/>
      <c r="X252" s="81"/>
      <c r="Y252" s="44"/>
      <c r="Z252" s="44"/>
      <c r="AA252" s="44"/>
      <c r="AB252" s="214"/>
      <c r="AC252" s="214"/>
      <c r="AD252" s="55"/>
      <c r="AE252" s="55"/>
      <c r="AF252" s="233"/>
      <c r="AG252" s="251"/>
      <c r="AH252" s="272"/>
      <c r="AI252" s="284"/>
      <c r="AJ252" s="296" t="str">
        <f t="shared" si="57"/>
        <v/>
      </c>
      <c r="AK252" s="304" t="str">
        <f>IF(C252="","",IF(AND(フラグ管理用!B252=2,O252&gt;0),"error",IF(AND(フラグ管理用!B252=1,SUM(P252:R252)&gt;0),"error","")))</f>
        <v/>
      </c>
      <c r="AL252" s="312" t="str">
        <f t="shared" si="58"/>
        <v/>
      </c>
      <c r="AM252" s="320" t="str">
        <f t="shared" si="59"/>
        <v/>
      </c>
      <c r="AN252" s="331" t="str">
        <f>IF(C252="","",IF(フラグ管理用!AP252=1,"",IF(AND(フラグ管理用!C252=1,フラグ管理用!G252=1),"",IF(AND(フラグ管理用!C252=2,フラグ管理用!D252=1,フラグ管理用!G252=1),"",IF(AND(フラグ管理用!C252=2,フラグ管理用!D252=2),"","error")))))</f>
        <v/>
      </c>
      <c r="AO252" s="335" t="str">
        <f t="shared" si="60"/>
        <v/>
      </c>
      <c r="AP252" s="335" t="str">
        <f t="shared" si="61"/>
        <v/>
      </c>
      <c r="AQ252" s="335" t="str">
        <f>IF(C252="","",IF(AND(フラグ管理用!B252=1,フラグ管理用!I252&gt;0),"",IF(AND(フラグ管理用!B252=2,フラグ管理用!I252&gt;14),"","error")))</f>
        <v/>
      </c>
      <c r="AR252" s="335" t="str">
        <f>IF(C252="","",IF(PRODUCT(フラグ管理用!H252:J252)=0,"error",""))</f>
        <v/>
      </c>
      <c r="AS252" s="335" t="str">
        <f t="shared" si="62"/>
        <v/>
      </c>
      <c r="AT252" s="335" t="str">
        <f>IF(C252="","",IF(AND(フラグ管理用!G252=1,フラグ管理用!K252=1),"",IF(AND(フラグ管理用!G252=2,フラグ管理用!K252&gt;1),"","error")))</f>
        <v/>
      </c>
      <c r="AU252" s="335" t="str">
        <f>IF(C252="","",IF(AND(フラグ管理用!K252=10,ISBLANK(L252)=FALSE),"",IF(AND(フラグ管理用!K252&lt;10,ISBLANK(L252)=TRUE),"","error")))</f>
        <v/>
      </c>
      <c r="AV252" s="331" t="str">
        <f t="shared" si="63"/>
        <v/>
      </c>
      <c r="AW252" s="331" t="str">
        <f t="shared" si="64"/>
        <v/>
      </c>
      <c r="AX252" s="331" t="str">
        <f>IF(C252="","",IF(AND(フラグ管理用!D252=2,フラグ管理用!G252=1),IF(Q252&lt;&gt;0,"error",""),""))</f>
        <v/>
      </c>
      <c r="AY252" s="331" t="str">
        <f>IF(C252="","",IF(フラグ管理用!G252=2,IF(OR(O252&lt;&gt;0,P252&lt;&gt;0,R252&lt;&gt;0),"error",""),""))</f>
        <v/>
      </c>
      <c r="AZ252" s="331" t="str">
        <f t="shared" si="65"/>
        <v/>
      </c>
      <c r="BA252" s="331" t="str">
        <f t="shared" si="66"/>
        <v/>
      </c>
      <c r="BB252" s="331" t="str">
        <f t="shared" si="67"/>
        <v/>
      </c>
      <c r="BC252" s="331" t="str">
        <f>IF(C252="","",IF(フラグ管理用!Y252=2,IF(AND(フラグ管理用!C252=2,フラグ管理用!V252=1),"","error"),""))</f>
        <v/>
      </c>
      <c r="BD252" s="331" t="str">
        <f t="shared" si="68"/>
        <v/>
      </c>
      <c r="BE252" s="331" t="str">
        <f>IF(C252="","",IF(フラグ管理用!Z252=30,"error",IF(AND(フラグ管理用!AI252="事業始期_通常",フラグ管理用!Z252&lt;18),"error",IF(AND(フラグ管理用!AI252="事業始期_補助",フラグ管理用!Z252&lt;15),"error",""))))</f>
        <v/>
      </c>
      <c r="BF252" s="331" t="str">
        <f t="shared" si="69"/>
        <v/>
      </c>
      <c r="BG252" s="331" t="str">
        <f>IF(C252="","",IF(AND(フラグ管理用!AJ252="事業終期_通常",OR(フラグ管理用!AA252&lt;18,フラグ管理用!AA252&gt;29)),"error",IF(AND(フラグ管理用!AJ252="事業終期_R3基金・R4",フラグ管理用!AA252&lt;18),"error","")))</f>
        <v/>
      </c>
      <c r="BH252" s="331" t="str">
        <f>IF(C252="","",IF(VLOOKUP(Z252,―!$X$2:$Y$31,2,FALSE)&lt;=VLOOKUP(AA252,―!$X$2:$Y$31,2,FALSE),"","error"))</f>
        <v/>
      </c>
      <c r="BI252" s="331" t="str">
        <f t="shared" si="70"/>
        <v/>
      </c>
      <c r="BJ252" s="331" t="str">
        <f t="shared" si="71"/>
        <v/>
      </c>
      <c r="BK252" s="331" t="str">
        <f t="shared" si="72"/>
        <v/>
      </c>
      <c r="BL252" s="331" t="str">
        <f>IF(C252="","",IF(AND(フラグ管理用!AK252="予算区分_地単_通常",フラグ管理用!AF252&gt;4),"error",IF(AND(フラグ管理用!AK252="予算区分_地単_協力金等",フラグ管理用!AF252&gt;9),"error",IF(AND(フラグ管理用!AK252="予算区分_補助",フラグ管理用!AF252&lt;9),"error",""))))</f>
        <v/>
      </c>
      <c r="BM252" s="346" t="str">
        <f>フラグ管理用!AO252</f>
        <v/>
      </c>
    </row>
    <row r="253" spans="1:65">
      <c r="A253" s="21">
        <v>232</v>
      </c>
      <c r="B253" s="35"/>
      <c r="C253" s="44"/>
      <c r="D253" s="44"/>
      <c r="E253" s="55"/>
      <c r="F253" s="67" t="str">
        <f>IF(C253="補",VLOOKUP(E253,'事業名一覧 '!$A$3:$C$55,3,FALSE),"")</f>
        <v/>
      </c>
      <c r="G253" s="81"/>
      <c r="H253" s="81"/>
      <c r="I253" s="81"/>
      <c r="J253" s="81"/>
      <c r="K253" s="81"/>
      <c r="L253" s="55"/>
      <c r="M253" s="132" t="str">
        <f t="shared" si="55"/>
        <v/>
      </c>
      <c r="N253" s="132" t="str">
        <f t="shared" si="56"/>
        <v/>
      </c>
      <c r="O253" s="148"/>
      <c r="P253" s="148"/>
      <c r="Q253" s="148"/>
      <c r="R253" s="148"/>
      <c r="S253" s="148"/>
      <c r="T253" s="148"/>
      <c r="U253" s="55"/>
      <c r="V253" s="81"/>
      <c r="W253" s="81"/>
      <c r="X253" s="81"/>
      <c r="Y253" s="44"/>
      <c r="Z253" s="44"/>
      <c r="AA253" s="44"/>
      <c r="AB253" s="214"/>
      <c r="AC253" s="214"/>
      <c r="AD253" s="55"/>
      <c r="AE253" s="55"/>
      <c r="AF253" s="233"/>
      <c r="AG253" s="251"/>
      <c r="AH253" s="272"/>
      <c r="AI253" s="284"/>
      <c r="AJ253" s="296" t="str">
        <f t="shared" si="57"/>
        <v/>
      </c>
      <c r="AK253" s="304" t="str">
        <f>IF(C253="","",IF(AND(フラグ管理用!B253=2,O253&gt;0),"error",IF(AND(フラグ管理用!B253=1,SUM(P253:R253)&gt;0),"error","")))</f>
        <v/>
      </c>
      <c r="AL253" s="312" t="str">
        <f t="shared" si="58"/>
        <v/>
      </c>
      <c r="AM253" s="320" t="str">
        <f t="shared" si="59"/>
        <v/>
      </c>
      <c r="AN253" s="331" t="str">
        <f>IF(C253="","",IF(フラグ管理用!AP253=1,"",IF(AND(フラグ管理用!C253=1,フラグ管理用!G253=1),"",IF(AND(フラグ管理用!C253=2,フラグ管理用!D253=1,フラグ管理用!G253=1),"",IF(AND(フラグ管理用!C253=2,フラグ管理用!D253=2),"","error")))))</f>
        <v/>
      </c>
      <c r="AO253" s="335" t="str">
        <f t="shared" si="60"/>
        <v/>
      </c>
      <c r="AP253" s="335" t="str">
        <f t="shared" si="61"/>
        <v/>
      </c>
      <c r="AQ253" s="335" t="str">
        <f>IF(C253="","",IF(AND(フラグ管理用!B253=1,フラグ管理用!I253&gt;0),"",IF(AND(フラグ管理用!B253=2,フラグ管理用!I253&gt;14),"","error")))</f>
        <v/>
      </c>
      <c r="AR253" s="335" t="str">
        <f>IF(C253="","",IF(PRODUCT(フラグ管理用!H253:J253)=0,"error",""))</f>
        <v/>
      </c>
      <c r="AS253" s="335" t="str">
        <f t="shared" si="62"/>
        <v/>
      </c>
      <c r="AT253" s="335" t="str">
        <f>IF(C253="","",IF(AND(フラグ管理用!G253=1,フラグ管理用!K253=1),"",IF(AND(フラグ管理用!G253=2,フラグ管理用!K253&gt;1),"","error")))</f>
        <v/>
      </c>
      <c r="AU253" s="335" t="str">
        <f>IF(C253="","",IF(AND(フラグ管理用!K253=10,ISBLANK(L253)=FALSE),"",IF(AND(フラグ管理用!K253&lt;10,ISBLANK(L253)=TRUE),"","error")))</f>
        <v/>
      </c>
      <c r="AV253" s="331" t="str">
        <f t="shared" si="63"/>
        <v/>
      </c>
      <c r="AW253" s="331" t="str">
        <f t="shared" si="64"/>
        <v/>
      </c>
      <c r="AX253" s="331" t="str">
        <f>IF(C253="","",IF(AND(フラグ管理用!D253=2,フラグ管理用!G253=1),IF(Q253&lt;&gt;0,"error",""),""))</f>
        <v/>
      </c>
      <c r="AY253" s="331" t="str">
        <f>IF(C253="","",IF(フラグ管理用!G253=2,IF(OR(O253&lt;&gt;0,P253&lt;&gt;0,R253&lt;&gt;0),"error",""),""))</f>
        <v/>
      </c>
      <c r="AZ253" s="331" t="str">
        <f t="shared" si="65"/>
        <v/>
      </c>
      <c r="BA253" s="331" t="str">
        <f t="shared" si="66"/>
        <v/>
      </c>
      <c r="BB253" s="331" t="str">
        <f t="shared" si="67"/>
        <v/>
      </c>
      <c r="BC253" s="331" t="str">
        <f>IF(C253="","",IF(フラグ管理用!Y253=2,IF(AND(フラグ管理用!C253=2,フラグ管理用!V253=1),"","error"),""))</f>
        <v/>
      </c>
      <c r="BD253" s="331" t="str">
        <f t="shared" si="68"/>
        <v/>
      </c>
      <c r="BE253" s="331" t="str">
        <f>IF(C253="","",IF(フラグ管理用!Z253=30,"error",IF(AND(フラグ管理用!AI253="事業始期_通常",フラグ管理用!Z253&lt;18),"error",IF(AND(フラグ管理用!AI253="事業始期_補助",フラグ管理用!Z253&lt;15),"error",""))))</f>
        <v/>
      </c>
      <c r="BF253" s="331" t="str">
        <f t="shared" si="69"/>
        <v/>
      </c>
      <c r="BG253" s="331" t="str">
        <f>IF(C253="","",IF(AND(フラグ管理用!AJ253="事業終期_通常",OR(フラグ管理用!AA253&lt;18,フラグ管理用!AA253&gt;29)),"error",IF(AND(フラグ管理用!AJ253="事業終期_R3基金・R4",フラグ管理用!AA253&lt;18),"error","")))</f>
        <v/>
      </c>
      <c r="BH253" s="331" t="str">
        <f>IF(C253="","",IF(VLOOKUP(Z253,―!$X$2:$Y$31,2,FALSE)&lt;=VLOOKUP(AA253,―!$X$2:$Y$31,2,FALSE),"","error"))</f>
        <v/>
      </c>
      <c r="BI253" s="331" t="str">
        <f t="shared" si="70"/>
        <v/>
      </c>
      <c r="BJ253" s="331" t="str">
        <f t="shared" si="71"/>
        <v/>
      </c>
      <c r="BK253" s="331" t="str">
        <f t="shared" si="72"/>
        <v/>
      </c>
      <c r="BL253" s="331" t="str">
        <f>IF(C253="","",IF(AND(フラグ管理用!AK253="予算区分_地単_通常",フラグ管理用!AF253&gt;4),"error",IF(AND(フラグ管理用!AK253="予算区分_地単_協力金等",フラグ管理用!AF253&gt;9),"error",IF(AND(フラグ管理用!AK253="予算区分_補助",フラグ管理用!AF253&lt;9),"error",""))))</f>
        <v/>
      </c>
      <c r="BM253" s="346" t="str">
        <f>フラグ管理用!AO253</f>
        <v/>
      </c>
    </row>
    <row r="254" spans="1:65">
      <c r="A254" s="21">
        <v>233</v>
      </c>
      <c r="B254" s="35"/>
      <c r="C254" s="44"/>
      <c r="D254" s="44"/>
      <c r="E254" s="55"/>
      <c r="F254" s="67" t="str">
        <f>IF(C254="補",VLOOKUP(E254,'事業名一覧 '!$A$3:$C$55,3,FALSE),"")</f>
        <v/>
      </c>
      <c r="G254" s="81"/>
      <c r="H254" s="81"/>
      <c r="I254" s="81"/>
      <c r="J254" s="81"/>
      <c r="K254" s="81"/>
      <c r="L254" s="55"/>
      <c r="M254" s="132" t="str">
        <f t="shared" si="55"/>
        <v/>
      </c>
      <c r="N254" s="132" t="str">
        <f t="shared" si="56"/>
        <v/>
      </c>
      <c r="O254" s="148"/>
      <c r="P254" s="148"/>
      <c r="Q254" s="148"/>
      <c r="R254" s="148"/>
      <c r="S254" s="148"/>
      <c r="T254" s="148"/>
      <c r="U254" s="55"/>
      <c r="V254" s="81"/>
      <c r="W254" s="81"/>
      <c r="X254" s="81"/>
      <c r="Y254" s="44"/>
      <c r="Z254" s="44"/>
      <c r="AA254" s="44"/>
      <c r="AB254" s="214"/>
      <c r="AC254" s="214"/>
      <c r="AD254" s="55"/>
      <c r="AE254" s="55"/>
      <c r="AF254" s="233"/>
      <c r="AG254" s="251"/>
      <c r="AH254" s="272"/>
      <c r="AI254" s="284"/>
      <c r="AJ254" s="296" t="str">
        <f t="shared" si="57"/>
        <v/>
      </c>
      <c r="AK254" s="304" t="str">
        <f>IF(C254="","",IF(AND(フラグ管理用!B254=2,O254&gt;0),"error",IF(AND(フラグ管理用!B254=1,SUM(P254:R254)&gt;0),"error","")))</f>
        <v/>
      </c>
      <c r="AL254" s="312" t="str">
        <f t="shared" si="58"/>
        <v/>
      </c>
      <c r="AM254" s="320" t="str">
        <f t="shared" si="59"/>
        <v/>
      </c>
      <c r="AN254" s="331" t="str">
        <f>IF(C254="","",IF(フラグ管理用!AP254=1,"",IF(AND(フラグ管理用!C254=1,フラグ管理用!G254=1),"",IF(AND(フラグ管理用!C254=2,フラグ管理用!D254=1,フラグ管理用!G254=1),"",IF(AND(フラグ管理用!C254=2,フラグ管理用!D254=2),"","error")))))</f>
        <v/>
      </c>
      <c r="AO254" s="335" t="str">
        <f t="shared" si="60"/>
        <v/>
      </c>
      <c r="AP254" s="335" t="str">
        <f t="shared" si="61"/>
        <v/>
      </c>
      <c r="AQ254" s="335" t="str">
        <f>IF(C254="","",IF(AND(フラグ管理用!B254=1,フラグ管理用!I254&gt;0),"",IF(AND(フラグ管理用!B254=2,フラグ管理用!I254&gt;14),"","error")))</f>
        <v/>
      </c>
      <c r="AR254" s="335" t="str">
        <f>IF(C254="","",IF(PRODUCT(フラグ管理用!H254:J254)=0,"error",""))</f>
        <v/>
      </c>
      <c r="AS254" s="335" t="str">
        <f t="shared" si="62"/>
        <v/>
      </c>
      <c r="AT254" s="335" t="str">
        <f>IF(C254="","",IF(AND(フラグ管理用!G254=1,フラグ管理用!K254=1),"",IF(AND(フラグ管理用!G254=2,フラグ管理用!K254&gt;1),"","error")))</f>
        <v/>
      </c>
      <c r="AU254" s="335" t="str">
        <f>IF(C254="","",IF(AND(フラグ管理用!K254=10,ISBLANK(L254)=FALSE),"",IF(AND(フラグ管理用!K254&lt;10,ISBLANK(L254)=TRUE),"","error")))</f>
        <v/>
      </c>
      <c r="AV254" s="331" t="str">
        <f t="shared" si="63"/>
        <v/>
      </c>
      <c r="AW254" s="331" t="str">
        <f t="shared" si="64"/>
        <v/>
      </c>
      <c r="AX254" s="331" t="str">
        <f>IF(C254="","",IF(AND(フラグ管理用!D254=2,フラグ管理用!G254=1),IF(Q254&lt;&gt;0,"error",""),""))</f>
        <v/>
      </c>
      <c r="AY254" s="331" t="str">
        <f>IF(C254="","",IF(フラグ管理用!G254=2,IF(OR(O254&lt;&gt;0,P254&lt;&gt;0,R254&lt;&gt;0),"error",""),""))</f>
        <v/>
      </c>
      <c r="AZ254" s="331" t="str">
        <f t="shared" si="65"/>
        <v/>
      </c>
      <c r="BA254" s="331" t="str">
        <f t="shared" si="66"/>
        <v/>
      </c>
      <c r="BB254" s="331" t="str">
        <f t="shared" si="67"/>
        <v/>
      </c>
      <c r="BC254" s="331" t="str">
        <f>IF(C254="","",IF(フラグ管理用!Y254=2,IF(AND(フラグ管理用!C254=2,フラグ管理用!V254=1),"","error"),""))</f>
        <v/>
      </c>
      <c r="BD254" s="331" t="str">
        <f t="shared" si="68"/>
        <v/>
      </c>
      <c r="BE254" s="331" t="str">
        <f>IF(C254="","",IF(フラグ管理用!Z254=30,"error",IF(AND(フラグ管理用!AI254="事業始期_通常",フラグ管理用!Z254&lt;18),"error",IF(AND(フラグ管理用!AI254="事業始期_補助",フラグ管理用!Z254&lt;15),"error",""))))</f>
        <v/>
      </c>
      <c r="BF254" s="331" t="str">
        <f t="shared" si="69"/>
        <v/>
      </c>
      <c r="BG254" s="331" t="str">
        <f>IF(C254="","",IF(AND(フラグ管理用!AJ254="事業終期_通常",OR(フラグ管理用!AA254&lt;18,フラグ管理用!AA254&gt;29)),"error",IF(AND(フラグ管理用!AJ254="事業終期_R3基金・R4",フラグ管理用!AA254&lt;18),"error","")))</f>
        <v/>
      </c>
      <c r="BH254" s="331" t="str">
        <f>IF(C254="","",IF(VLOOKUP(Z254,―!$X$2:$Y$31,2,FALSE)&lt;=VLOOKUP(AA254,―!$X$2:$Y$31,2,FALSE),"","error"))</f>
        <v/>
      </c>
      <c r="BI254" s="331" t="str">
        <f t="shared" si="70"/>
        <v/>
      </c>
      <c r="BJ254" s="331" t="str">
        <f t="shared" si="71"/>
        <v/>
      </c>
      <c r="BK254" s="331" t="str">
        <f t="shared" si="72"/>
        <v/>
      </c>
      <c r="BL254" s="331" t="str">
        <f>IF(C254="","",IF(AND(フラグ管理用!AK254="予算区分_地単_通常",フラグ管理用!AF254&gt;4),"error",IF(AND(フラグ管理用!AK254="予算区分_地単_協力金等",フラグ管理用!AF254&gt;9),"error",IF(AND(フラグ管理用!AK254="予算区分_補助",フラグ管理用!AF254&lt;9),"error",""))))</f>
        <v/>
      </c>
      <c r="BM254" s="346" t="str">
        <f>フラグ管理用!AO254</f>
        <v/>
      </c>
    </row>
    <row r="255" spans="1:65">
      <c r="A255" s="21">
        <v>234</v>
      </c>
      <c r="B255" s="35"/>
      <c r="C255" s="44"/>
      <c r="D255" s="44"/>
      <c r="E255" s="55"/>
      <c r="F255" s="67" t="str">
        <f>IF(C255="補",VLOOKUP(E255,'事業名一覧 '!$A$3:$C$55,3,FALSE),"")</f>
        <v/>
      </c>
      <c r="G255" s="81"/>
      <c r="H255" s="81"/>
      <c r="I255" s="81"/>
      <c r="J255" s="81"/>
      <c r="K255" s="81"/>
      <c r="L255" s="55"/>
      <c r="M255" s="132" t="str">
        <f t="shared" si="55"/>
        <v/>
      </c>
      <c r="N255" s="132" t="str">
        <f t="shared" si="56"/>
        <v/>
      </c>
      <c r="O255" s="148"/>
      <c r="P255" s="148"/>
      <c r="Q255" s="148"/>
      <c r="R255" s="148"/>
      <c r="S255" s="148"/>
      <c r="T255" s="148"/>
      <c r="U255" s="55"/>
      <c r="V255" s="81"/>
      <c r="W255" s="81"/>
      <c r="X255" s="81"/>
      <c r="Y255" s="44"/>
      <c r="Z255" s="44"/>
      <c r="AA255" s="44"/>
      <c r="AB255" s="214"/>
      <c r="AC255" s="214"/>
      <c r="AD255" s="55"/>
      <c r="AE255" s="55"/>
      <c r="AF255" s="233"/>
      <c r="AG255" s="251"/>
      <c r="AH255" s="272"/>
      <c r="AI255" s="284"/>
      <c r="AJ255" s="296" t="str">
        <f t="shared" si="57"/>
        <v/>
      </c>
      <c r="AK255" s="304" t="str">
        <f>IF(C255="","",IF(AND(フラグ管理用!B255=2,O255&gt;0),"error",IF(AND(フラグ管理用!B255=1,SUM(P255:R255)&gt;0),"error","")))</f>
        <v/>
      </c>
      <c r="AL255" s="312" t="str">
        <f t="shared" si="58"/>
        <v/>
      </c>
      <c r="AM255" s="320" t="str">
        <f t="shared" si="59"/>
        <v/>
      </c>
      <c r="AN255" s="331" t="str">
        <f>IF(C255="","",IF(フラグ管理用!AP255=1,"",IF(AND(フラグ管理用!C255=1,フラグ管理用!G255=1),"",IF(AND(フラグ管理用!C255=2,フラグ管理用!D255=1,フラグ管理用!G255=1),"",IF(AND(フラグ管理用!C255=2,フラグ管理用!D255=2),"","error")))))</f>
        <v/>
      </c>
      <c r="AO255" s="335" t="str">
        <f t="shared" si="60"/>
        <v/>
      </c>
      <c r="AP255" s="335" t="str">
        <f t="shared" si="61"/>
        <v/>
      </c>
      <c r="AQ255" s="335" t="str">
        <f>IF(C255="","",IF(AND(フラグ管理用!B255=1,フラグ管理用!I255&gt;0),"",IF(AND(フラグ管理用!B255=2,フラグ管理用!I255&gt;14),"","error")))</f>
        <v/>
      </c>
      <c r="AR255" s="335" t="str">
        <f>IF(C255="","",IF(PRODUCT(フラグ管理用!H255:J255)=0,"error",""))</f>
        <v/>
      </c>
      <c r="AS255" s="335" t="str">
        <f t="shared" si="62"/>
        <v/>
      </c>
      <c r="AT255" s="335" t="str">
        <f>IF(C255="","",IF(AND(フラグ管理用!G255=1,フラグ管理用!K255=1),"",IF(AND(フラグ管理用!G255=2,フラグ管理用!K255&gt;1),"","error")))</f>
        <v/>
      </c>
      <c r="AU255" s="335" t="str">
        <f>IF(C255="","",IF(AND(フラグ管理用!K255=10,ISBLANK(L255)=FALSE),"",IF(AND(フラグ管理用!K255&lt;10,ISBLANK(L255)=TRUE),"","error")))</f>
        <v/>
      </c>
      <c r="AV255" s="331" t="str">
        <f t="shared" si="63"/>
        <v/>
      </c>
      <c r="AW255" s="331" t="str">
        <f t="shared" si="64"/>
        <v/>
      </c>
      <c r="AX255" s="331" t="str">
        <f>IF(C255="","",IF(AND(フラグ管理用!D255=2,フラグ管理用!G255=1),IF(Q255&lt;&gt;0,"error",""),""))</f>
        <v/>
      </c>
      <c r="AY255" s="331" t="str">
        <f>IF(C255="","",IF(フラグ管理用!G255=2,IF(OR(O255&lt;&gt;0,P255&lt;&gt;0,R255&lt;&gt;0),"error",""),""))</f>
        <v/>
      </c>
      <c r="AZ255" s="331" t="str">
        <f t="shared" si="65"/>
        <v/>
      </c>
      <c r="BA255" s="331" t="str">
        <f t="shared" si="66"/>
        <v/>
      </c>
      <c r="BB255" s="331" t="str">
        <f t="shared" si="67"/>
        <v/>
      </c>
      <c r="BC255" s="331" t="str">
        <f>IF(C255="","",IF(フラグ管理用!Y255=2,IF(AND(フラグ管理用!C255=2,フラグ管理用!V255=1),"","error"),""))</f>
        <v/>
      </c>
      <c r="BD255" s="331" t="str">
        <f t="shared" si="68"/>
        <v/>
      </c>
      <c r="BE255" s="331" t="str">
        <f>IF(C255="","",IF(フラグ管理用!Z255=30,"error",IF(AND(フラグ管理用!AI255="事業始期_通常",フラグ管理用!Z255&lt;18),"error",IF(AND(フラグ管理用!AI255="事業始期_補助",フラグ管理用!Z255&lt;15),"error",""))))</f>
        <v/>
      </c>
      <c r="BF255" s="331" t="str">
        <f t="shared" si="69"/>
        <v/>
      </c>
      <c r="BG255" s="331" t="str">
        <f>IF(C255="","",IF(AND(フラグ管理用!AJ255="事業終期_通常",OR(フラグ管理用!AA255&lt;18,フラグ管理用!AA255&gt;29)),"error",IF(AND(フラグ管理用!AJ255="事業終期_R3基金・R4",フラグ管理用!AA255&lt;18),"error","")))</f>
        <v/>
      </c>
      <c r="BH255" s="331" t="str">
        <f>IF(C255="","",IF(VLOOKUP(Z255,―!$X$2:$Y$31,2,FALSE)&lt;=VLOOKUP(AA255,―!$X$2:$Y$31,2,FALSE),"","error"))</f>
        <v/>
      </c>
      <c r="BI255" s="331" t="str">
        <f t="shared" si="70"/>
        <v/>
      </c>
      <c r="BJ255" s="331" t="str">
        <f t="shared" si="71"/>
        <v/>
      </c>
      <c r="BK255" s="331" t="str">
        <f t="shared" si="72"/>
        <v/>
      </c>
      <c r="BL255" s="331" t="str">
        <f>IF(C255="","",IF(AND(フラグ管理用!AK255="予算区分_地単_通常",フラグ管理用!AF255&gt;4),"error",IF(AND(フラグ管理用!AK255="予算区分_地単_協力金等",フラグ管理用!AF255&gt;9),"error",IF(AND(フラグ管理用!AK255="予算区分_補助",フラグ管理用!AF255&lt;9),"error",""))))</f>
        <v/>
      </c>
      <c r="BM255" s="346" t="str">
        <f>フラグ管理用!AO255</f>
        <v/>
      </c>
    </row>
    <row r="256" spans="1:65">
      <c r="A256" s="21">
        <v>235</v>
      </c>
      <c r="B256" s="35"/>
      <c r="C256" s="44"/>
      <c r="D256" s="44"/>
      <c r="E256" s="55"/>
      <c r="F256" s="67" t="str">
        <f>IF(C256="補",VLOOKUP(E256,'事業名一覧 '!$A$3:$C$55,3,FALSE),"")</f>
        <v/>
      </c>
      <c r="G256" s="81"/>
      <c r="H256" s="81"/>
      <c r="I256" s="81"/>
      <c r="J256" s="81"/>
      <c r="K256" s="81"/>
      <c r="L256" s="55"/>
      <c r="M256" s="132" t="str">
        <f t="shared" si="55"/>
        <v/>
      </c>
      <c r="N256" s="132" t="str">
        <f t="shared" si="56"/>
        <v/>
      </c>
      <c r="O256" s="148"/>
      <c r="P256" s="148"/>
      <c r="Q256" s="148"/>
      <c r="R256" s="148"/>
      <c r="S256" s="148"/>
      <c r="T256" s="148"/>
      <c r="U256" s="55"/>
      <c r="V256" s="81"/>
      <c r="W256" s="81"/>
      <c r="X256" s="81"/>
      <c r="Y256" s="44"/>
      <c r="Z256" s="44"/>
      <c r="AA256" s="44"/>
      <c r="AB256" s="214"/>
      <c r="AC256" s="214"/>
      <c r="AD256" s="55"/>
      <c r="AE256" s="55"/>
      <c r="AF256" s="233"/>
      <c r="AG256" s="251"/>
      <c r="AH256" s="272"/>
      <c r="AI256" s="284"/>
      <c r="AJ256" s="296" t="str">
        <f t="shared" si="57"/>
        <v/>
      </c>
      <c r="AK256" s="304" t="str">
        <f>IF(C256="","",IF(AND(フラグ管理用!B256=2,O256&gt;0),"error",IF(AND(フラグ管理用!B256=1,SUM(P256:R256)&gt;0),"error","")))</f>
        <v/>
      </c>
      <c r="AL256" s="312" t="str">
        <f t="shared" si="58"/>
        <v/>
      </c>
      <c r="AM256" s="320" t="str">
        <f t="shared" si="59"/>
        <v/>
      </c>
      <c r="AN256" s="331" t="str">
        <f>IF(C256="","",IF(フラグ管理用!AP256=1,"",IF(AND(フラグ管理用!C256=1,フラグ管理用!G256=1),"",IF(AND(フラグ管理用!C256=2,フラグ管理用!D256=1,フラグ管理用!G256=1),"",IF(AND(フラグ管理用!C256=2,フラグ管理用!D256=2),"","error")))))</f>
        <v/>
      </c>
      <c r="AO256" s="335" t="str">
        <f t="shared" si="60"/>
        <v/>
      </c>
      <c r="AP256" s="335" t="str">
        <f t="shared" si="61"/>
        <v/>
      </c>
      <c r="AQ256" s="335" t="str">
        <f>IF(C256="","",IF(AND(フラグ管理用!B256=1,フラグ管理用!I256&gt;0),"",IF(AND(フラグ管理用!B256=2,フラグ管理用!I256&gt;14),"","error")))</f>
        <v/>
      </c>
      <c r="AR256" s="335" t="str">
        <f>IF(C256="","",IF(PRODUCT(フラグ管理用!H256:J256)=0,"error",""))</f>
        <v/>
      </c>
      <c r="AS256" s="335" t="str">
        <f t="shared" si="62"/>
        <v/>
      </c>
      <c r="AT256" s="335" t="str">
        <f>IF(C256="","",IF(AND(フラグ管理用!G256=1,フラグ管理用!K256=1),"",IF(AND(フラグ管理用!G256=2,フラグ管理用!K256&gt;1),"","error")))</f>
        <v/>
      </c>
      <c r="AU256" s="335" t="str">
        <f>IF(C256="","",IF(AND(フラグ管理用!K256=10,ISBLANK(L256)=FALSE),"",IF(AND(フラグ管理用!K256&lt;10,ISBLANK(L256)=TRUE),"","error")))</f>
        <v/>
      </c>
      <c r="AV256" s="331" t="str">
        <f t="shared" si="63"/>
        <v/>
      </c>
      <c r="AW256" s="331" t="str">
        <f t="shared" si="64"/>
        <v/>
      </c>
      <c r="AX256" s="331" t="str">
        <f>IF(C256="","",IF(AND(フラグ管理用!D256=2,フラグ管理用!G256=1),IF(Q256&lt;&gt;0,"error",""),""))</f>
        <v/>
      </c>
      <c r="AY256" s="331" t="str">
        <f>IF(C256="","",IF(フラグ管理用!G256=2,IF(OR(O256&lt;&gt;0,P256&lt;&gt;0,R256&lt;&gt;0),"error",""),""))</f>
        <v/>
      </c>
      <c r="AZ256" s="331" t="str">
        <f t="shared" si="65"/>
        <v/>
      </c>
      <c r="BA256" s="331" t="str">
        <f t="shared" si="66"/>
        <v/>
      </c>
      <c r="BB256" s="331" t="str">
        <f t="shared" si="67"/>
        <v/>
      </c>
      <c r="BC256" s="331" t="str">
        <f>IF(C256="","",IF(フラグ管理用!Y256=2,IF(AND(フラグ管理用!C256=2,フラグ管理用!V256=1),"","error"),""))</f>
        <v/>
      </c>
      <c r="BD256" s="331" t="str">
        <f t="shared" si="68"/>
        <v/>
      </c>
      <c r="BE256" s="331" t="str">
        <f>IF(C256="","",IF(フラグ管理用!Z256=30,"error",IF(AND(フラグ管理用!AI256="事業始期_通常",フラグ管理用!Z256&lt;18),"error",IF(AND(フラグ管理用!AI256="事業始期_補助",フラグ管理用!Z256&lt;15),"error",""))))</f>
        <v/>
      </c>
      <c r="BF256" s="331" t="str">
        <f t="shared" si="69"/>
        <v/>
      </c>
      <c r="BG256" s="331" t="str">
        <f>IF(C256="","",IF(AND(フラグ管理用!AJ256="事業終期_通常",OR(フラグ管理用!AA256&lt;18,フラグ管理用!AA256&gt;29)),"error",IF(AND(フラグ管理用!AJ256="事業終期_R3基金・R4",フラグ管理用!AA256&lt;18),"error","")))</f>
        <v/>
      </c>
      <c r="BH256" s="331" t="str">
        <f>IF(C256="","",IF(VLOOKUP(Z256,―!$X$2:$Y$31,2,FALSE)&lt;=VLOOKUP(AA256,―!$X$2:$Y$31,2,FALSE),"","error"))</f>
        <v/>
      </c>
      <c r="BI256" s="331" t="str">
        <f t="shared" si="70"/>
        <v/>
      </c>
      <c r="BJ256" s="331" t="str">
        <f t="shared" si="71"/>
        <v/>
      </c>
      <c r="BK256" s="331" t="str">
        <f t="shared" si="72"/>
        <v/>
      </c>
      <c r="BL256" s="331" t="str">
        <f>IF(C256="","",IF(AND(フラグ管理用!AK256="予算区分_地単_通常",フラグ管理用!AF256&gt;4),"error",IF(AND(フラグ管理用!AK256="予算区分_地単_協力金等",フラグ管理用!AF256&gt;9),"error",IF(AND(フラグ管理用!AK256="予算区分_補助",フラグ管理用!AF256&lt;9),"error",""))))</f>
        <v/>
      </c>
      <c r="BM256" s="346" t="str">
        <f>フラグ管理用!AO256</f>
        <v/>
      </c>
    </row>
    <row r="257" spans="1:65">
      <c r="A257" s="21">
        <v>236</v>
      </c>
      <c r="B257" s="35"/>
      <c r="C257" s="44"/>
      <c r="D257" s="44"/>
      <c r="E257" s="55"/>
      <c r="F257" s="67" t="str">
        <f>IF(C257="補",VLOOKUP(E257,'事業名一覧 '!$A$3:$C$55,3,FALSE),"")</f>
        <v/>
      </c>
      <c r="G257" s="81"/>
      <c r="H257" s="81"/>
      <c r="I257" s="81"/>
      <c r="J257" s="81"/>
      <c r="K257" s="81"/>
      <c r="L257" s="55"/>
      <c r="M257" s="132" t="str">
        <f t="shared" si="55"/>
        <v/>
      </c>
      <c r="N257" s="132" t="str">
        <f t="shared" si="56"/>
        <v/>
      </c>
      <c r="O257" s="148"/>
      <c r="P257" s="148"/>
      <c r="Q257" s="148"/>
      <c r="R257" s="148"/>
      <c r="S257" s="148"/>
      <c r="T257" s="148"/>
      <c r="U257" s="55"/>
      <c r="V257" s="81"/>
      <c r="W257" s="81"/>
      <c r="X257" s="81"/>
      <c r="Y257" s="44"/>
      <c r="Z257" s="44"/>
      <c r="AA257" s="44"/>
      <c r="AB257" s="214"/>
      <c r="AC257" s="214"/>
      <c r="AD257" s="55"/>
      <c r="AE257" s="55"/>
      <c r="AF257" s="233"/>
      <c r="AG257" s="251"/>
      <c r="AH257" s="272"/>
      <c r="AI257" s="284"/>
      <c r="AJ257" s="296" t="str">
        <f t="shared" si="57"/>
        <v/>
      </c>
      <c r="AK257" s="304" t="str">
        <f>IF(C257="","",IF(AND(フラグ管理用!B257=2,O257&gt;0),"error",IF(AND(フラグ管理用!B257=1,SUM(P257:R257)&gt;0),"error","")))</f>
        <v/>
      </c>
      <c r="AL257" s="312" t="str">
        <f t="shared" si="58"/>
        <v/>
      </c>
      <c r="AM257" s="320" t="str">
        <f t="shared" si="59"/>
        <v/>
      </c>
      <c r="AN257" s="331" t="str">
        <f>IF(C257="","",IF(フラグ管理用!AP257=1,"",IF(AND(フラグ管理用!C257=1,フラグ管理用!G257=1),"",IF(AND(フラグ管理用!C257=2,フラグ管理用!D257=1,フラグ管理用!G257=1),"",IF(AND(フラグ管理用!C257=2,フラグ管理用!D257=2),"","error")))))</f>
        <v/>
      </c>
      <c r="AO257" s="335" t="str">
        <f t="shared" si="60"/>
        <v/>
      </c>
      <c r="AP257" s="335" t="str">
        <f t="shared" si="61"/>
        <v/>
      </c>
      <c r="AQ257" s="335" t="str">
        <f>IF(C257="","",IF(AND(フラグ管理用!B257=1,フラグ管理用!I257&gt;0),"",IF(AND(フラグ管理用!B257=2,フラグ管理用!I257&gt;14),"","error")))</f>
        <v/>
      </c>
      <c r="AR257" s="335" t="str">
        <f>IF(C257="","",IF(PRODUCT(フラグ管理用!H257:J257)=0,"error",""))</f>
        <v/>
      </c>
      <c r="AS257" s="335" t="str">
        <f t="shared" si="62"/>
        <v/>
      </c>
      <c r="AT257" s="335" t="str">
        <f>IF(C257="","",IF(AND(フラグ管理用!G257=1,フラグ管理用!K257=1),"",IF(AND(フラグ管理用!G257=2,フラグ管理用!K257&gt;1),"","error")))</f>
        <v/>
      </c>
      <c r="AU257" s="335" t="str">
        <f>IF(C257="","",IF(AND(フラグ管理用!K257=10,ISBLANK(L257)=FALSE),"",IF(AND(フラグ管理用!K257&lt;10,ISBLANK(L257)=TRUE),"","error")))</f>
        <v/>
      </c>
      <c r="AV257" s="331" t="str">
        <f t="shared" si="63"/>
        <v/>
      </c>
      <c r="AW257" s="331" t="str">
        <f t="shared" si="64"/>
        <v/>
      </c>
      <c r="AX257" s="331" t="str">
        <f>IF(C257="","",IF(AND(フラグ管理用!D257=2,フラグ管理用!G257=1),IF(Q257&lt;&gt;0,"error",""),""))</f>
        <v/>
      </c>
      <c r="AY257" s="331" t="str">
        <f>IF(C257="","",IF(フラグ管理用!G257=2,IF(OR(O257&lt;&gt;0,P257&lt;&gt;0,R257&lt;&gt;0),"error",""),""))</f>
        <v/>
      </c>
      <c r="AZ257" s="331" t="str">
        <f t="shared" si="65"/>
        <v/>
      </c>
      <c r="BA257" s="331" t="str">
        <f t="shared" si="66"/>
        <v/>
      </c>
      <c r="BB257" s="331" t="str">
        <f t="shared" si="67"/>
        <v/>
      </c>
      <c r="BC257" s="331" t="str">
        <f>IF(C257="","",IF(フラグ管理用!Y257=2,IF(AND(フラグ管理用!C257=2,フラグ管理用!V257=1),"","error"),""))</f>
        <v/>
      </c>
      <c r="BD257" s="331" t="str">
        <f t="shared" si="68"/>
        <v/>
      </c>
      <c r="BE257" s="331" t="str">
        <f>IF(C257="","",IF(フラグ管理用!Z257=30,"error",IF(AND(フラグ管理用!AI257="事業始期_通常",フラグ管理用!Z257&lt;18),"error",IF(AND(フラグ管理用!AI257="事業始期_補助",フラグ管理用!Z257&lt;15),"error",""))))</f>
        <v/>
      </c>
      <c r="BF257" s="331" t="str">
        <f t="shared" si="69"/>
        <v/>
      </c>
      <c r="BG257" s="331" t="str">
        <f>IF(C257="","",IF(AND(フラグ管理用!AJ257="事業終期_通常",OR(フラグ管理用!AA257&lt;18,フラグ管理用!AA257&gt;29)),"error",IF(AND(フラグ管理用!AJ257="事業終期_R3基金・R4",フラグ管理用!AA257&lt;18),"error","")))</f>
        <v/>
      </c>
      <c r="BH257" s="331" t="str">
        <f>IF(C257="","",IF(VLOOKUP(Z257,―!$X$2:$Y$31,2,FALSE)&lt;=VLOOKUP(AA257,―!$X$2:$Y$31,2,FALSE),"","error"))</f>
        <v/>
      </c>
      <c r="BI257" s="331" t="str">
        <f t="shared" si="70"/>
        <v/>
      </c>
      <c r="BJ257" s="331" t="str">
        <f t="shared" si="71"/>
        <v/>
      </c>
      <c r="BK257" s="331" t="str">
        <f t="shared" si="72"/>
        <v/>
      </c>
      <c r="BL257" s="331" t="str">
        <f>IF(C257="","",IF(AND(フラグ管理用!AK257="予算区分_地単_通常",フラグ管理用!AF257&gt;4),"error",IF(AND(フラグ管理用!AK257="予算区分_地単_協力金等",フラグ管理用!AF257&gt;9),"error",IF(AND(フラグ管理用!AK257="予算区分_補助",フラグ管理用!AF257&lt;9),"error",""))))</f>
        <v/>
      </c>
      <c r="BM257" s="346" t="str">
        <f>フラグ管理用!AO257</f>
        <v/>
      </c>
    </row>
    <row r="258" spans="1:65">
      <c r="A258" s="21">
        <v>237</v>
      </c>
      <c r="B258" s="35"/>
      <c r="C258" s="44"/>
      <c r="D258" s="44"/>
      <c r="E258" s="55"/>
      <c r="F258" s="67" t="str">
        <f>IF(C258="補",VLOOKUP(E258,'事業名一覧 '!$A$3:$C$55,3,FALSE),"")</f>
        <v/>
      </c>
      <c r="G258" s="81"/>
      <c r="H258" s="81"/>
      <c r="I258" s="81"/>
      <c r="J258" s="81"/>
      <c r="K258" s="81"/>
      <c r="L258" s="55"/>
      <c r="M258" s="132" t="str">
        <f t="shared" si="55"/>
        <v/>
      </c>
      <c r="N258" s="132" t="str">
        <f t="shared" si="56"/>
        <v/>
      </c>
      <c r="O258" s="148"/>
      <c r="P258" s="148"/>
      <c r="Q258" s="148"/>
      <c r="R258" s="148"/>
      <c r="S258" s="148"/>
      <c r="T258" s="148"/>
      <c r="U258" s="55"/>
      <c r="V258" s="81"/>
      <c r="W258" s="81"/>
      <c r="X258" s="81"/>
      <c r="Y258" s="44"/>
      <c r="Z258" s="44"/>
      <c r="AA258" s="44"/>
      <c r="AB258" s="214"/>
      <c r="AC258" s="214"/>
      <c r="AD258" s="55"/>
      <c r="AE258" s="55"/>
      <c r="AF258" s="233"/>
      <c r="AG258" s="251"/>
      <c r="AH258" s="272"/>
      <c r="AI258" s="284"/>
      <c r="AJ258" s="296" t="str">
        <f t="shared" si="57"/>
        <v/>
      </c>
      <c r="AK258" s="304" t="str">
        <f>IF(C258="","",IF(AND(フラグ管理用!B258=2,O258&gt;0),"error",IF(AND(フラグ管理用!B258=1,SUM(P258:R258)&gt;0),"error","")))</f>
        <v/>
      </c>
      <c r="AL258" s="312" t="str">
        <f t="shared" si="58"/>
        <v/>
      </c>
      <c r="AM258" s="320" t="str">
        <f t="shared" si="59"/>
        <v/>
      </c>
      <c r="AN258" s="331" t="str">
        <f>IF(C258="","",IF(フラグ管理用!AP258=1,"",IF(AND(フラグ管理用!C258=1,フラグ管理用!G258=1),"",IF(AND(フラグ管理用!C258=2,フラグ管理用!D258=1,フラグ管理用!G258=1),"",IF(AND(フラグ管理用!C258=2,フラグ管理用!D258=2),"","error")))))</f>
        <v/>
      </c>
      <c r="AO258" s="335" t="str">
        <f t="shared" si="60"/>
        <v/>
      </c>
      <c r="AP258" s="335" t="str">
        <f t="shared" si="61"/>
        <v/>
      </c>
      <c r="AQ258" s="335" t="str">
        <f>IF(C258="","",IF(AND(フラグ管理用!B258=1,フラグ管理用!I258&gt;0),"",IF(AND(フラグ管理用!B258=2,フラグ管理用!I258&gt;14),"","error")))</f>
        <v/>
      </c>
      <c r="AR258" s="335" t="str">
        <f>IF(C258="","",IF(PRODUCT(フラグ管理用!H258:J258)=0,"error",""))</f>
        <v/>
      </c>
      <c r="AS258" s="335" t="str">
        <f t="shared" si="62"/>
        <v/>
      </c>
      <c r="AT258" s="335" t="str">
        <f>IF(C258="","",IF(AND(フラグ管理用!G258=1,フラグ管理用!K258=1),"",IF(AND(フラグ管理用!G258=2,フラグ管理用!K258&gt;1),"","error")))</f>
        <v/>
      </c>
      <c r="AU258" s="335" t="str">
        <f>IF(C258="","",IF(AND(フラグ管理用!K258=10,ISBLANK(L258)=FALSE),"",IF(AND(フラグ管理用!K258&lt;10,ISBLANK(L258)=TRUE),"","error")))</f>
        <v/>
      </c>
      <c r="AV258" s="331" t="str">
        <f t="shared" si="63"/>
        <v/>
      </c>
      <c r="AW258" s="331" t="str">
        <f t="shared" si="64"/>
        <v/>
      </c>
      <c r="AX258" s="331" t="str">
        <f>IF(C258="","",IF(AND(フラグ管理用!D258=2,フラグ管理用!G258=1),IF(Q258&lt;&gt;0,"error",""),""))</f>
        <v/>
      </c>
      <c r="AY258" s="331" t="str">
        <f>IF(C258="","",IF(フラグ管理用!G258=2,IF(OR(O258&lt;&gt;0,P258&lt;&gt;0,R258&lt;&gt;0),"error",""),""))</f>
        <v/>
      </c>
      <c r="AZ258" s="331" t="str">
        <f t="shared" si="65"/>
        <v/>
      </c>
      <c r="BA258" s="331" t="str">
        <f t="shared" si="66"/>
        <v/>
      </c>
      <c r="BB258" s="331" t="str">
        <f t="shared" si="67"/>
        <v/>
      </c>
      <c r="BC258" s="331" t="str">
        <f>IF(C258="","",IF(フラグ管理用!Y258=2,IF(AND(フラグ管理用!C258=2,フラグ管理用!V258=1),"","error"),""))</f>
        <v/>
      </c>
      <c r="BD258" s="331" t="str">
        <f t="shared" si="68"/>
        <v/>
      </c>
      <c r="BE258" s="331" t="str">
        <f>IF(C258="","",IF(フラグ管理用!Z258=30,"error",IF(AND(フラグ管理用!AI258="事業始期_通常",フラグ管理用!Z258&lt;18),"error",IF(AND(フラグ管理用!AI258="事業始期_補助",フラグ管理用!Z258&lt;15),"error",""))))</f>
        <v/>
      </c>
      <c r="BF258" s="331" t="str">
        <f t="shared" si="69"/>
        <v/>
      </c>
      <c r="BG258" s="331" t="str">
        <f>IF(C258="","",IF(AND(フラグ管理用!AJ258="事業終期_通常",OR(フラグ管理用!AA258&lt;18,フラグ管理用!AA258&gt;29)),"error",IF(AND(フラグ管理用!AJ258="事業終期_R3基金・R4",フラグ管理用!AA258&lt;18),"error","")))</f>
        <v/>
      </c>
      <c r="BH258" s="331" t="str">
        <f>IF(C258="","",IF(VLOOKUP(Z258,―!$X$2:$Y$31,2,FALSE)&lt;=VLOOKUP(AA258,―!$X$2:$Y$31,2,FALSE),"","error"))</f>
        <v/>
      </c>
      <c r="BI258" s="331" t="str">
        <f t="shared" si="70"/>
        <v/>
      </c>
      <c r="BJ258" s="331" t="str">
        <f t="shared" si="71"/>
        <v/>
      </c>
      <c r="BK258" s="331" t="str">
        <f t="shared" si="72"/>
        <v/>
      </c>
      <c r="BL258" s="331" t="str">
        <f>IF(C258="","",IF(AND(フラグ管理用!AK258="予算区分_地単_通常",フラグ管理用!AF258&gt;4),"error",IF(AND(フラグ管理用!AK258="予算区分_地単_協力金等",フラグ管理用!AF258&gt;9),"error",IF(AND(フラグ管理用!AK258="予算区分_補助",フラグ管理用!AF258&lt;9),"error",""))))</f>
        <v/>
      </c>
      <c r="BM258" s="346" t="str">
        <f>フラグ管理用!AO258</f>
        <v/>
      </c>
    </row>
    <row r="259" spans="1:65">
      <c r="A259" s="21">
        <v>238</v>
      </c>
      <c r="B259" s="35"/>
      <c r="C259" s="44"/>
      <c r="D259" s="44"/>
      <c r="E259" s="55"/>
      <c r="F259" s="67" t="str">
        <f>IF(C259="補",VLOOKUP(E259,'事業名一覧 '!$A$3:$C$55,3,FALSE),"")</f>
        <v/>
      </c>
      <c r="G259" s="81"/>
      <c r="H259" s="81"/>
      <c r="I259" s="81"/>
      <c r="J259" s="81"/>
      <c r="K259" s="81"/>
      <c r="L259" s="55"/>
      <c r="M259" s="132" t="str">
        <f t="shared" si="55"/>
        <v/>
      </c>
      <c r="N259" s="132" t="str">
        <f t="shared" si="56"/>
        <v/>
      </c>
      <c r="O259" s="148"/>
      <c r="P259" s="148"/>
      <c r="Q259" s="148"/>
      <c r="R259" s="148"/>
      <c r="S259" s="148"/>
      <c r="T259" s="148"/>
      <c r="U259" s="55"/>
      <c r="V259" s="81"/>
      <c r="W259" s="81"/>
      <c r="X259" s="81"/>
      <c r="Y259" s="44"/>
      <c r="Z259" s="44"/>
      <c r="AA259" s="44"/>
      <c r="AB259" s="214"/>
      <c r="AC259" s="214"/>
      <c r="AD259" s="55"/>
      <c r="AE259" s="55"/>
      <c r="AF259" s="233"/>
      <c r="AG259" s="251"/>
      <c r="AH259" s="272"/>
      <c r="AI259" s="284"/>
      <c r="AJ259" s="296" t="str">
        <f t="shared" si="57"/>
        <v/>
      </c>
      <c r="AK259" s="304" t="str">
        <f>IF(C259="","",IF(AND(フラグ管理用!B259=2,O259&gt;0),"error",IF(AND(フラグ管理用!B259=1,SUM(P259:R259)&gt;0),"error","")))</f>
        <v/>
      </c>
      <c r="AL259" s="312" t="str">
        <f t="shared" si="58"/>
        <v/>
      </c>
      <c r="AM259" s="320" t="str">
        <f t="shared" si="59"/>
        <v/>
      </c>
      <c r="AN259" s="331" t="str">
        <f>IF(C259="","",IF(フラグ管理用!AP259=1,"",IF(AND(フラグ管理用!C259=1,フラグ管理用!G259=1),"",IF(AND(フラグ管理用!C259=2,フラグ管理用!D259=1,フラグ管理用!G259=1),"",IF(AND(フラグ管理用!C259=2,フラグ管理用!D259=2),"","error")))))</f>
        <v/>
      </c>
      <c r="AO259" s="335" t="str">
        <f t="shared" si="60"/>
        <v/>
      </c>
      <c r="AP259" s="335" t="str">
        <f t="shared" si="61"/>
        <v/>
      </c>
      <c r="AQ259" s="335" t="str">
        <f>IF(C259="","",IF(AND(フラグ管理用!B259=1,フラグ管理用!I259&gt;0),"",IF(AND(フラグ管理用!B259=2,フラグ管理用!I259&gt;14),"","error")))</f>
        <v/>
      </c>
      <c r="AR259" s="335" t="str">
        <f>IF(C259="","",IF(PRODUCT(フラグ管理用!H259:J259)=0,"error",""))</f>
        <v/>
      </c>
      <c r="AS259" s="335" t="str">
        <f t="shared" si="62"/>
        <v/>
      </c>
      <c r="AT259" s="335" t="str">
        <f>IF(C259="","",IF(AND(フラグ管理用!G259=1,フラグ管理用!K259=1),"",IF(AND(フラグ管理用!G259=2,フラグ管理用!K259&gt;1),"","error")))</f>
        <v/>
      </c>
      <c r="AU259" s="335" t="str">
        <f>IF(C259="","",IF(AND(フラグ管理用!K259=10,ISBLANK(L259)=FALSE),"",IF(AND(フラグ管理用!K259&lt;10,ISBLANK(L259)=TRUE),"","error")))</f>
        <v/>
      </c>
      <c r="AV259" s="331" t="str">
        <f t="shared" si="63"/>
        <v/>
      </c>
      <c r="AW259" s="331" t="str">
        <f t="shared" si="64"/>
        <v/>
      </c>
      <c r="AX259" s="331" t="str">
        <f>IF(C259="","",IF(AND(フラグ管理用!D259=2,フラグ管理用!G259=1),IF(Q259&lt;&gt;0,"error",""),""))</f>
        <v/>
      </c>
      <c r="AY259" s="331" t="str">
        <f>IF(C259="","",IF(フラグ管理用!G259=2,IF(OR(O259&lt;&gt;0,P259&lt;&gt;0,R259&lt;&gt;0),"error",""),""))</f>
        <v/>
      </c>
      <c r="AZ259" s="331" t="str">
        <f t="shared" si="65"/>
        <v/>
      </c>
      <c r="BA259" s="331" t="str">
        <f t="shared" si="66"/>
        <v/>
      </c>
      <c r="BB259" s="331" t="str">
        <f t="shared" si="67"/>
        <v/>
      </c>
      <c r="BC259" s="331" t="str">
        <f>IF(C259="","",IF(フラグ管理用!Y259=2,IF(AND(フラグ管理用!C259=2,フラグ管理用!V259=1),"","error"),""))</f>
        <v/>
      </c>
      <c r="BD259" s="331" t="str">
        <f t="shared" si="68"/>
        <v/>
      </c>
      <c r="BE259" s="331" t="str">
        <f>IF(C259="","",IF(フラグ管理用!Z259=30,"error",IF(AND(フラグ管理用!AI259="事業始期_通常",フラグ管理用!Z259&lt;18),"error",IF(AND(フラグ管理用!AI259="事業始期_補助",フラグ管理用!Z259&lt;15),"error",""))))</f>
        <v/>
      </c>
      <c r="BF259" s="331" t="str">
        <f t="shared" si="69"/>
        <v/>
      </c>
      <c r="BG259" s="331" t="str">
        <f>IF(C259="","",IF(AND(フラグ管理用!AJ259="事業終期_通常",OR(フラグ管理用!AA259&lt;18,フラグ管理用!AA259&gt;29)),"error",IF(AND(フラグ管理用!AJ259="事業終期_R3基金・R4",フラグ管理用!AA259&lt;18),"error","")))</f>
        <v/>
      </c>
      <c r="BH259" s="331" t="str">
        <f>IF(C259="","",IF(VLOOKUP(Z259,―!$X$2:$Y$31,2,FALSE)&lt;=VLOOKUP(AA259,―!$X$2:$Y$31,2,FALSE),"","error"))</f>
        <v/>
      </c>
      <c r="BI259" s="331" t="str">
        <f t="shared" si="70"/>
        <v/>
      </c>
      <c r="BJ259" s="331" t="str">
        <f t="shared" si="71"/>
        <v/>
      </c>
      <c r="BK259" s="331" t="str">
        <f t="shared" si="72"/>
        <v/>
      </c>
      <c r="BL259" s="331" t="str">
        <f>IF(C259="","",IF(AND(フラグ管理用!AK259="予算区分_地単_通常",フラグ管理用!AF259&gt;4),"error",IF(AND(フラグ管理用!AK259="予算区分_地単_協力金等",フラグ管理用!AF259&gt;9),"error",IF(AND(フラグ管理用!AK259="予算区分_補助",フラグ管理用!AF259&lt;9),"error",""))))</f>
        <v/>
      </c>
      <c r="BM259" s="346" t="str">
        <f>フラグ管理用!AO259</f>
        <v/>
      </c>
    </row>
    <row r="260" spans="1:65">
      <c r="A260" s="21">
        <v>239</v>
      </c>
      <c r="B260" s="35"/>
      <c r="C260" s="44"/>
      <c r="D260" s="44"/>
      <c r="E260" s="55"/>
      <c r="F260" s="67" t="str">
        <f>IF(C260="補",VLOOKUP(E260,'事業名一覧 '!$A$3:$C$55,3,FALSE),"")</f>
        <v/>
      </c>
      <c r="G260" s="81"/>
      <c r="H260" s="81"/>
      <c r="I260" s="81"/>
      <c r="J260" s="81"/>
      <c r="K260" s="81"/>
      <c r="L260" s="55"/>
      <c r="M260" s="132" t="str">
        <f t="shared" si="55"/>
        <v/>
      </c>
      <c r="N260" s="132" t="str">
        <f t="shared" si="56"/>
        <v/>
      </c>
      <c r="O260" s="148"/>
      <c r="P260" s="148"/>
      <c r="Q260" s="148"/>
      <c r="R260" s="148"/>
      <c r="S260" s="148"/>
      <c r="T260" s="148"/>
      <c r="U260" s="55"/>
      <c r="V260" s="81"/>
      <c r="W260" s="81"/>
      <c r="X260" s="81"/>
      <c r="Y260" s="44"/>
      <c r="Z260" s="44"/>
      <c r="AA260" s="44"/>
      <c r="AB260" s="214"/>
      <c r="AC260" s="214"/>
      <c r="AD260" s="55"/>
      <c r="AE260" s="55"/>
      <c r="AF260" s="233"/>
      <c r="AG260" s="251"/>
      <c r="AH260" s="272"/>
      <c r="AI260" s="284"/>
      <c r="AJ260" s="296" t="str">
        <f t="shared" si="57"/>
        <v/>
      </c>
      <c r="AK260" s="304" t="str">
        <f>IF(C260="","",IF(AND(フラグ管理用!B260=2,O260&gt;0),"error",IF(AND(フラグ管理用!B260=1,SUM(P260:R260)&gt;0),"error","")))</f>
        <v/>
      </c>
      <c r="AL260" s="312" t="str">
        <f t="shared" si="58"/>
        <v/>
      </c>
      <c r="AM260" s="320" t="str">
        <f t="shared" si="59"/>
        <v/>
      </c>
      <c r="AN260" s="331" t="str">
        <f>IF(C260="","",IF(フラグ管理用!AP260=1,"",IF(AND(フラグ管理用!C260=1,フラグ管理用!G260=1),"",IF(AND(フラグ管理用!C260=2,フラグ管理用!D260=1,フラグ管理用!G260=1),"",IF(AND(フラグ管理用!C260=2,フラグ管理用!D260=2),"","error")))))</f>
        <v/>
      </c>
      <c r="AO260" s="335" t="str">
        <f t="shared" si="60"/>
        <v/>
      </c>
      <c r="AP260" s="335" t="str">
        <f t="shared" si="61"/>
        <v/>
      </c>
      <c r="AQ260" s="335" t="str">
        <f>IF(C260="","",IF(AND(フラグ管理用!B260=1,フラグ管理用!I260&gt;0),"",IF(AND(フラグ管理用!B260=2,フラグ管理用!I260&gt;14),"","error")))</f>
        <v/>
      </c>
      <c r="AR260" s="335" t="str">
        <f>IF(C260="","",IF(PRODUCT(フラグ管理用!H260:J260)=0,"error",""))</f>
        <v/>
      </c>
      <c r="AS260" s="335" t="str">
        <f t="shared" si="62"/>
        <v/>
      </c>
      <c r="AT260" s="335" t="str">
        <f>IF(C260="","",IF(AND(フラグ管理用!G260=1,フラグ管理用!K260=1),"",IF(AND(フラグ管理用!G260=2,フラグ管理用!K260&gt;1),"","error")))</f>
        <v/>
      </c>
      <c r="AU260" s="335" t="str">
        <f>IF(C260="","",IF(AND(フラグ管理用!K260=10,ISBLANK(L260)=FALSE),"",IF(AND(フラグ管理用!K260&lt;10,ISBLANK(L260)=TRUE),"","error")))</f>
        <v/>
      </c>
      <c r="AV260" s="331" t="str">
        <f t="shared" si="63"/>
        <v/>
      </c>
      <c r="AW260" s="331" t="str">
        <f t="shared" si="64"/>
        <v/>
      </c>
      <c r="AX260" s="331" t="str">
        <f>IF(C260="","",IF(AND(フラグ管理用!D260=2,フラグ管理用!G260=1),IF(Q260&lt;&gt;0,"error",""),""))</f>
        <v/>
      </c>
      <c r="AY260" s="331" t="str">
        <f>IF(C260="","",IF(フラグ管理用!G260=2,IF(OR(O260&lt;&gt;0,P260&lt;&gt;0,R260&lt;&gt;0),"error",""),""))</f>
        <v/>
      </c>
      <c r="AZ260" s="331" t="str">
        <f t="shared" si="65"/>
        <v/>
      </c>
      <c r="BA260" s="331" t="str">
        <f t="shared" si="66"/>
        <v/>
      </c>
      <c r="BB260" s="331" t="str">
        <f t="shared" si="67"/>
        <v/>
      </c>
      <c r="BC260" s="331" t="str">
        <f>IF(C260="","",IF(フラグ管理用!Y260=2,IF(AND(フラグ管理用!C260=2,フラグ管理用!V260=1),"","error"),""))</f>
        <v/>
      </c>
      <c r="BD260" s="331" t="str">
        <f t="shared" si="68"/>
        <v/>
      </c>
      <c r="BE260" s="331" t="str">
        <f>IF(C260="","",IF(フラグ管理用!Z260=30,"error",IF(AND(フラグ管理用!AI260="事業始期_通常",フラグ管理用!Z260&lt;18),"error",IF(AND(フラグ管理用!AI260="事業始期_補助",フラグ管理用!Z260&lt;15),"error",""))))</f>
        <v/>
      </c>
      <c r="BF260" s="331" t="str">
        <f t="shared" si="69"/>
        <v/>
      </c>
      <c r="BG260" s="331" t="str">
        <f>IF(C260="","",IF(AND(フラグ管理用!AJ260="事業終期_通常",OR(フラグ管理用!AA260&lt;18,フラグ管理用!AA260&gt;29)),"error",IF(AND(フラグ管理用!AJ260="事業終期_R3基金・R4",フラグ管理用!AA260&lt;18),"error","")))</f>
        <v/>
      </c>
      <c r="BH260" s="331" t="str">
        <f>IF(C260="","",IF(VLOOKUP(Z260,―!$X$2:$Y$31,2,FALSE)&lt;=VLOOKUP(AA260,―!$X$2:$Y$31,2,FALSE),"","error"))</f>
        <v/>
      </c>
      <c r="BI260" s="331" t="str">
        <f t="shared" si="70"/>
        <v/>
      </c>
      <c r="BJ260" s="331" t="str">
        <f t="shared" si="71"/>
        <v/>
      </c>
      <c r="BK260" s="331" t="str">
        <f t="shared" si="72"/>
        <v/>
      </c>
      <c r="BL260" s="331" t="str">
        <f>IF(C260="","",IF(AND(フラグ管理用!AK260="予算区分_地単_通常",フラグ管理用!AF260&gt;4),"error",IF(AND(フラグ管理用!AK260="予算区分_地単_協力金等",フラグ管理用!AF260&gt;9),"error",IF(AND(フラグ管理用!AK260="予算区分_補助",フラグ管理用!AF260&lt;9),"error",""))))</f>
        <v/>
      </c>
      <c r="BM260" s="346" t="str">
        <f>フラグ管理用!AO260</f>
        <v/>
      </c>
    </row>
    <row r="261" spans="1:65">
      <c r="A261" s="21">
        <v>240</v>
      </c>
      <c r="B261" s="35"/>
      <c r="C261" s="44"/>
      <c r="D261" s="44"/>
      <c r="E261" s="55"/>
      <c r="F261" s="67" t="str">
        <f>IF(C261="補",VLOOKUP(E261,'事業名一覧 '!$A$3:$C$55,3,FALSE),"")</f>
        <v/>
      </c>
      <c r="G261" s="81"/>
      <c r="H261" s="81"/>
      <c r="I261" s="81"/>
      <c r="J261" s="81"/>
      <c r="K261" s="81"/>
      <c r="L261" s="55"/>
      <c r="M261" s="132" t="str">
        <f t="shared" si="55"/>
        <v/>
      </c>
      <c r="N261" s="132" t="str">
        <f t="shared" si="56"/>
        <v/>
      </c>
      <c r="O261" s="148"/>
      <c r="P261" s="148"/>
      <c r="Q261" s="148"/>
      <c r="R261" s="148"/>
      <c r="S261" s="148"/>
      <c r="T261" s="148"/>
      <c r="U261" s="55"/>
      <c r="V261" s="81"/>
      <c r="W261" s="81"/>
      <c r="X261" s="81"/>
      <c r="Y261" s="44"/>
      <c r="Z261" s="44"/>
      <c r="AA261" s="44"/>
      <c r="AB261" s="214"/>
      <c r="AC261" s="214"/>
      <c r="AD261" s="55"/>
      <c r="AE261" s="55"/>
      <c r="AF261" s="233"/>
      <c r="AG261" s="251"/>
      <c r="AH261" s="272"/>
      <c r="AI261" s="284"/>
      <c r="AJ261" s="296" t="str">
        <f t="shared" si="57"/>
        <v/>
      </c>
      <c r="AK261" s="304" t="str">
        <f>IF(C261="","",IF(AND(フラグ管理用!B261=2,O261&gt;0),"error",IF(AND(フラグ管理用!B261=1,SUM(P261:R261)&gt;0),"error","")))</f>
        <v/>
      </c>
      <c r="AL261" s="312" t="str">
        <f t="shared" si="58"/>
        <v/>
      </c>
      <c r="AM261" s="320" t="str">
        <f t="shared" si="59"/>
        <v/>
      </c>
      <c r="AN261" s="331" t="str">
        <f>IF(C261="","",IF(フラグ管理用!AP261=1,"",IF(AND(フラグ管理用!C261=1,フラグ管理用!G261=1),"",IF(AND(フラグ管理用!C261=2,フラグ管理用!D261=1,フラグ管理用!G261=1),"",IF(AND(フラグ管理用!C261=2,フラグ管理用!D261=2),"","error")))))</f>
        <v/>
      </c>
      <c r="AO261" s="335" t="str">
        <f t="shared" si="60"/>
        <v/>
      </c>
      <c r="AP261" s="335" t="str">
        <f t="shared" si="61"/>
        <v/>
      </c>
      <c r="AQ261" s="335" t="str">
        <f>IF(C261="","",IF(AND(フラグ管理用!B261=1,フラグ管理用!I261&gt;0),"",IF(AND(フラグ管理用!B261=2,フラグ管理用!I261&gt;14),"","error")))</f>
        <v/>
      </c>
      <c r="AR261" s="335" t="str">
        <f>IF(C261="","",IF(PRODUCT(フラグ管理用!H261:J261)=0,"error",""))</f>
        <v/>
      </c>
      <c r="AS261" s="335" t="str">
        <f t="shared" si="62"/>
        <v/>
      </c>
      <c r="AT261" s="335" t="str">
        <f>IF(C261="","",IF(AND(フラグ管理用!G261=1,フラグ管理用!K261=1),"",IF(AND(フラグ管理用!G261=2,フラグ管理用!K261&gt;1),"","error")))</f>
        <v/>
      </c>
      <c r="AU261" s="335" t="str">
        <f>IF(C261="","",IF(AND(フラグ管理用!K261=10,ISBLANK(L261)=FALSE),"",IF(AND(フラグ管理用!K261&lt;10,ISBLANK(L261)=TRUE),"","error")))</f>
        <v/>
      </c>
      <c r="AV261" s="331" t="str">
        <f t="shared" si="63"/>
        <v/>
      </c>
      <c r="AW261" s="331" t="str">
        <f t="shared" si="64"/>
        <v/>
      </c>
      <c r="AX261" s="331" t="str">
        <f>IF(C261="","",IF(AND(フラグ管理用!D261=2,フラグ管理用!G261=1),IF(Q261&lt;&gt;0,"error",""),""))</f>
        <v/>
      </c>
      <c r="AY261" s="331" t="str">
        <f>IF(C261="","",IF(フラグ管理用!G261=2,IF(OR(O261&lt;&gt;0,P261&lt;&gt;0,R261&lt;&gt;0),"error",""),""))</f>
        <v/>
      </c>
      <c r="AZ261" s="331" t="str">
        <f t="shared" si="65"/>
        <v/>
      </c>
      <c r="BA261" s="331" t="str">
        <f t="shared" si="66"/>
        <v/>
      </c>
      <c r="BB261" s="331" t="str">
        <f t="shared" si="67"/>
        <v/>
      </c>
      <c r="BC261" s="331" t="str">
        <f>IF(C261="","",IF(フラグ管理用!Y261=2,IF(AND(フラグ管理用!C261=2,フラグ管理用!V261=1),"","error"),""))</f>
        <v/>
      </c>
      <c r="BD261" s="331" t="str">
        <f t="shared" si="68"/>
        <v/>
      </c>
      <c r="BE261" s="331" t="str">
        <f>IF(C261="","",IF(フラグ管理用!Z261=30,"error",IF(AND(フラグ管理用!AI261="事業始期_通常",フラグ管理用!Z261&lt;18),"error",IF(AND(フラグ管理用!AI261="事業始期_補助",フラグ管理用!Z261&lt;15),"error",""))))</f>
        <v/>
      </c>
      <c r="BF261" s="331" t="str">
        <f t="shared" si="69"/>
        <v/>
      </c>
      <c r="BG261" s="331" t="str">
        <f>IF(C261="","",IF(AND(フラグ管理用!AJ261="事業終期_通常",OR(フラグ管理用!AA261&lt;18,フラグ管理用!AA261&gt;29)),"error",IF(AND(フラグ管理用!AJ261="事業終期_R3基金・R4",フラグ管理用!AA261&lt;18),"error","")))</f>
        <v/>
      </c>
      <c r="BH261" s="331" t="str">
        <f>IF(C261="","",IF(VLOOKUP(Z261,―!$X$2:$Y$31,2,FALSE)&lt;=VLOOKUP(AA261,―!$X$2:$Y$31,2,FALSE),"","error"))</f>
        <v/>
      </c>
      <c r="BI261" s="331" t="str">
        <f t="shared" si="70"/>
        <v/>
      </c>
      <c r="BJ261" s="331" t="str">
        <f t="shared" si="71"/>
        <v/>
      </c>
      <c r="BK261" s="331" t="str">
        <f t="shared" si="72"/>
        <v/>
      </c>
      <c r="BL261" s="331" t="str">
        <f>IF(C261="","",IF(AND(フラグ管理用!AK261="予算区分_地単_通常",フラグ管理用!AF261&gt;4),"error",IF(AND(フラグ管理用!AK261="予算区分_地単_協力金等",フラグ管理用!AF261&gt;9),"error",IF(AND(フラグ管理用!AK261="予算区分_補助",フラグ管理用!AF261&lt;9),"error",""))))</f>
        <v/>
      </c>
      <c r="BM261" s="346" t="str">
        <f>フラグ管理用!AO261</f>
        <v/>
      </c>
    </row>
    <row r="262" spans="1:65">
      <c r="A262" s="21">
        <v>241</v>
      </c>
      <c r="B262" s="35"/>
      <c r="C262" s="44"/>
      <c r="D262" s="44"/>
      <c r="E262" s="55"/>
      <c r="F262" s="67" t="str">
        <f>IF(C262="補",VLOOKUP(E262,'事業名一覧 '!$A$3:$C$55,3,FALSE),"")</f>
        <v/>
      </c>
      <c r="G262" s="81"/>
      <c r="H262" s="81"/>
      <c r="I262" s="81"/>
      <c r="J262" s="81"/>
      <c r="K262" s="81"/>
      <c r="L262" s="55"/>
      <c r="M262" s="132" t="str">
        <f t="shared" si="55"/>
        <v/>
      </c>
      <c r="N262" s="132" t="str">
        <f t="shared" si="56"/>
        <v/>
      </c>
      <c r="O262" s="148"/>
      <c r="P262" s="148"/>
      <c r="Q262" s="148"/>
      <c r="R262" s="148"/>
      <c r="S262" s="148"/>
      <c r="T262" s="148"/>
      <c r="U262" s="55"/>
      <c r="V262" s="81"/>
      <c r="W262" s="81"/>
      <c r="X262" s="81"/>
      <c r="Y262" s="44"/>
      <c r="Z262" s="44"/>
      <c r="AA262" s="44"/>
      <c r="AB262" s="214"/>
      <c r="AC262" s="214"/>
      <c r="AD262" s="55"/>
      <c r="AE262" s="55"/>
      <c r="AF262" s="233"/>
      <c r="AG262" s="251"/>
      <c r="AH262" s="272"/>
      <c r="AI262" s="284"/>
      <c r="AJ262" s="296" t="str">
        <f t="shared" si="57"/>
        <v/>
      </c>
      <c r="AK262" s="304" t="str">
        <f>IF(C262="","",IF(AND(フラグ管理用!B262=2,O262&gt;0),"error",IF(AND(フラグ管理用!B262=1,SUM(P262:R262)&gt;0),"error","")))</f>
        <v/>
      </c>
      <c r="AL262" s="312" t="str">
        <f t="shared" si="58"/>
        <v/>
      </c>
      <c r="AM262" s="320" t="str">
        <f t="shared" si="59"/>
        <v/>
      </c>
      <c r="AN262" s="331" t="str">
        <f>IF(C262="","",IF(フラグ管理用!AP262=1,"",IF(AND(フラグ管理用!C262=1,フラグ管理用!G262=1),"",IF(AND(フラグ管理用!C262=2,フラグ管理用!D262=1,フラグ管理用!G262=1),"",IF(AND(フラグ管理用!C262=2,フラグ管理用!D262=2),"","error")))))</f>
        <v/>
      </c>
      <c r="AO262" s="335" t="str">
        <f t="shared" si="60"/>
        <v/>
      </c>
      <c r="AP262" s="335" t="str">
        <f t="shared" si="61"/>
        <v/>
      </c>
      <c r="AQ262" s="335" t="str">
        <f>IF(C262="","",IF(AND(フラグ管理用!B262=1,フラグ管理用!I262&gt;0),"",IF(AND(フラグ管理用!B262=2,フラグ管理用!I262&gt;14),"","error")))</f>
        <v/>
      </c>
      <c r="AR262" s="335" t="str">
        <f>IF(C262="","",IF(PRODUCT(フラグ管理用!H262:J262)=0,"error",""))</f>
        <v/>
      </c>
      <c r="AS262" s="335" t="str">
        <f t="shared" si="62"/>
        <v/>
      </c>
      <c r="AT262" s="335" t="str">
        <f>IF(C262="","",IF(AND(フラグ管理用!G262=1,フラグ管理用!K262=1),"",IF(AND(フラグ管理用!G262=2,フラグ管理用!K262&gt;1),"","error")))</f>
        <v/>
      </c>
      <c r="AU262" s="335" t="str">
        <f>IF(C262="","",IF(AND(フラグ管理用!K262=10,ISBLANK(L262)=FALSE),"",IF(AND(フラグ管理用!K262&lt;10,ISBLANK(L262)=TRUE),"","error")))</f>
        <v/>
      </c>
      <c r="AV262" s="331" t="str">
        <f t="shared" si="63"/>
        <v/>
      </c>
      <c r="AW262" s="331" t="str">
        <f t="shared" si="64"/>
        <v/>
      </c>
      <c r="AX262" s="331" t="str">
        <f>IF(C262="","",IF(AND(フラグ管理用!D262=2,フラグ管理用!G262=1),IF(Q262&lt;&gt;0,"error",""),""))</f>
        <v/>
      </c>
      <c r="AY262" s="331" t="str">
        <f>IF(C262="","",IF(フラグ管理用!G262=2,IF(OR(O262&lt;&gt;0,P262&lt;&gt;0,R262&lt;&gt;0),"error",""),""))</f>
        <v/>
      </c>
      <c r="AZ262" s="331" t="str">
        <f t="shared" si="65"/>
        <v/>
      </c>
      <c r="BA262" s="331" t="str">
        <f t="shared" si="66"/>
        <v/>
      </c>
      <c r="BB262" s="331" t="str">
        <f t="shared" si="67"/>
        <v/>
      </c>
      <c r="BC262" s="331" t="str">
        <f>IF(C262="","",IF(フラグ管理用!Y262=2,IF(AND(フラグ管理用!C262=2,フラグ管理用!V262=1),"","error"),""))</f>
        <v/>
      </c>
      <c r="BD262" s="331" t="str">
        <f t="shared" si="68"/>
        <v/>
      </c>
      <c r="BE262" s="331" t="str">
        <f>IF(C262="","",IF(フラグ管理用!Z262=30,"error",IF(AND(フラグ管理用!AI262="事業始期_通常",フラグ管理用!Z262&lt;18),"error",IF(AND(フラグ管理用!AI262="事業始期_補助",フラグ管理用!Z262&lt;15),"error",""))))</f>
        <v/>
      </c>
      <c r="BF262" s="331" t="str">
        <f t="shared" si="69"/>
        <v/>
      </c>
      <c r="BG262" s="331" t="str">
        <f>IF(C262="","",IF(AND(フラグ管理用!AJ262="事業終期_通常",OR(フラグ管理用!AA262&lt;18,フラグ管理用!AA262&gt;29)),"error",IF(AND(フラグ管理用!AJ262="事業終期_R3基金・R4",フラグ管理用!AA262&lt;18),"error","")))</f>
        <v/>
      </c>
      <c r="BH262" s="331" t="str">
        <f>IF(C262="","",IF(VLOOKUP(Z262,―!$X$2:$Y$31,2,FALSE)&lt;=VLOOKUP(AA262,―!$X$2:$Y$31,2,FALSE),"","error"))</f>
        <v/>
      </c>
      <c r="BI262" s="331" t="str">
        <f t="shared" si="70"/>
        <v/>
      </c>
      <c r="BJ262" s="331" t="str">
        <f t="shared" si="71"/>
        <v/>
      </c>
      <c r="BK262" s="331" t="str">
        <f t="shared" si="72"/>
        <v/>
      </c>
      <c r="BL262" s="331" t="str">
        <f>IF(C262="","",IF(AND(フラグ管理用!AK262="予算区分_地単_通常",フラグ管理用!AF262&gt;4),"error",IF(AND(フラグ管理用!AK262="予算区分_地単_協力金等",フラグ管理用!AF262&gt;9),"error",IF(AND(フラグ管理用!AK262="予算区分_補助",フラグ管理用!AF262&lt;9),"error",""))))</f>
        <v/>
      </c>
      <c r="BM262" s="346" t="str">
        <f>フラグ管理用!AO262</f>
        <v/>
      </c>
    </row>
    <row r="263" spans="1:65">
      <c r="A263" s="21">
        <v>242</v>
      </c>
      <c r="B263" s="35"/>
      <c r="C263" s="44"/>
      <c r="D263" s="44"/>
      <c r="E263" s="55"/>
      <c r="F263" s="67" t="str">
        <f>IF(C263="補",VLOOKUP(E263,'事業名一覧 '!$A$3:$C$55,3,FALSE),"")</f>
        <v/>
      </c>
      <c r="G263" s="81"/>
      <c r="H263" s="81"/>
      <c r="I263" s="81"/>
      <c r="J263" s="81"/>
      <c r="K263" s="81"/>
      <c r="L263" s="55"/>
      <c r="M263" s="132" t="str">
        <f t="shared" si="55"/>
        <v/>
      </c>
      <c r="N263" s="132" t="str">
        <f t="shared" si="56"/>
        <v/>
      </c>
      <c r="O263" s="148"/>
      <c r="P263" s="148"/>
      <c r="Q263" s="148"/>
      <c r="R263" s="148"/>
      <c r="S263" s="148"/>
      <c r="T263" s="148"/>
      <c r="U263" s="55"/>
      <c r="V263" s="81"/>
      <c r="W263" s="81"/>
      <c r="X263" s="81"/>
      <c r="Y263" s="44"/>
      <c r="Z263" s="44"/>
      <c r="AA263" s="44"/>
      <c r="AB263" s="214"/>
      <c r="AC263" s="214"/>
      <c r="AD263" s="55"/>
      <c r="AE263" s="55"/>
      <c r="AF263" s="233"/>
      <c r="AG263" s="251"/>
      <c r="AH263" s="272"/>
      <c r="AI263" s="284"/>
      <c r="AJ263" s="296" t="str">
        <f t="shared" si="57"/>
        <v/>
      </c>
      <c r="AK263" s="304" t="str">
        <f>IF(C263="","",IF(AND(フラグ管理用!B263=2,O263&gt;0),"error",IF(AND(フラグ管理用!B263=1,SUM(P263:R263)&gt;0),"error","")))</f>
        <v/>
      </c>
      <c r="AL263" s="312" t="str">
        <f t="shared" si="58"/>
        <v/>
      </c>
      <c r="AM263" s="320" t="str">
        <f t="shared" si="59"/>
        <v/>
      </c>
      <c r="AN263" s="331" t="str">
        <f>IF(C263="","",IF(フラグ管理用!AP263=1,"",IF(AND(フラグ管理用!C263=1,フラグ管理用!G263=1),"",IF(AND(フラグ管理用!C263=2,フラグ管理用!D263=1,フラグ管理用!G263=1),"",IF(AND(フラグ管理用!C263=2,フラグ管理用!D263=2),"","error")))))</f>
        <v/>
      </c>
      <c r="AO263" s="335" t="str">
        <f t="shared" si="60"/>
        <v/>
      </c>
      <c r="AP263" s="335" t="str">
        <f t="shared" si="61"/>
        <v/>
      </c>
      <c r="AQ263" s="335" t="str">
        <f>IF(C263="","",IF(AND(フラグ管理用!B263=1,フラグ管理用!I263&gt;0),"",IF(AND(フラグ管理用!B263=2,フラグ管理用!I263&gt;14),"","error")))</f>
        <v/>
      </c>
      <c r="AR263" s="335" t="str">
        <f>IF(C263="","",IF(PRODUCT(フラグ管理用!H263:J263)=0,"error",""))</f>
        <v/>
      </c>
      <c r="AS263" s="335" t="str">
        <f t="shared" si="62"/>
        <v/>
      </c>
      <c r="AT263" s="335" t="str">
        <f>IF(C263="","",IF(AND(フラグ管理用!G263=1,フラグ管理用!K263=1),"",IF(AND(フラグ管理用!G263=2,フラグ管理用!K263&gt;1),"","error")))</f>
        <v/>
      </c>
      <c r="AU263" s="335" t="str">
        <f>IF(C263="","",IF(AND(フラグ管理用!K263=10,ISBLANK(L263)=FALSE),"",IF(AND(フラグ管理用!K263&lt;10,ISBLANK(L263)=TRUE),"","error")))</f>
        <v/>
      </c>
      <c r="AV263" s="331" t="str">
        <f t="shared" si="63"/>
        <v/>
      </c>
      <c r="AW263" s="331" t="str">
        <f t="shared" si="64"/>
        <v/>
      </c>
      <c r="AX263" s="331" t="str">
        <f>IF(C263="","",IF(AND(フラグ管理用!D263=2,フラグ管理用!G263=1),IF(Q263&lt;&gt;0,"error",""),""))</f>
        <v/>
      </c>
      <c r="AY263" s="331" t="str">
        <f>IF(C263="","",IF(フラグ管理用!G263=2,IF(OR(O263&lt;&gt;0,P263&lt;&gt;0,R263&lt;&gt;0),"error",""),""))</f>
        <v/>
      </c>
      <c r="AZ263" s="331" t="str">
        <f t="shared" si="65"/>
        <v/>
      </c>
      <c r="BA263" s="331" t="str">
        <f t="shared" si="66"/>
        <v/>
      </c>
      <c r="BB263" s="331" t="str">
        <f t="shared" si="67"/>
        <v/>
      </c>
      <c r="BC263" s="331" t="str">
        <f>IF(C263="","",IF(フラグ管理用!Y263=2,IF(AND(フラグ管理用!C263=2,フラグ管理用!V263=1),"","error"),""))</f>
        <v/>
      </c>
      <c r="BD263" s="331" t="str">
        <f t="shared" si="68"/>
        <v/>
      </c>
      <c r="BE263" s="331" t="str">
        <f>IF(C263="","",IF(フラグ管理用!Z263=30,"error",IF(AND(フラグ管理用!AI263="事業始期_通常",フラグ管理用!Z263&lt;18),"error",IF(AND(フラグ管理用!AI263="事業始期_補助",フラグ管理用!Z263&lt;15),"error",""))))</f>
        <v/>
      </c>
      <c r="BF263" s="331" t="str">
        <f t="shared" si="69"/>
        <v/>
      </c>
      <c r="BG263" s="331" t="str">
        <f>IF(C263="","",IF(AND(フラグ管理用!AJ263="事業終期_通常",OR(フラグ管理用!AA263&lt;18,フラグ管理用!AA263&gt;29)),"error",IF(AND(フラグ管理用!AJ263="事業終期_R3基金・R4",フラグ管理用!AA263&lt;18),"error","")))</f>
        <v/>
      </c>
      <c r="BH263" s="331" t="str">
        <f>IF(C263="","",IF(VLOOKUP(Z263,―!$X$2:$Y$31,2,FALSE)&lt;=VLOOKUP(AA263,―!$X$2:$Y$31,2,FALSE),"","error"))</f>
        <v/>
      </c>
      <c r="BI263" s="331" t="str">
        <f t="shared" si="70"/>
        <v/>
      </c>
      <c r="BJ263" s="331" t="str">
        <f t="shared" si="71"/>
        <v/>
      </c>
      <c r="BK263" s="331" t="str">
        <f t="shared" si="72"/>
        <v/>
      </c>
      <c r="BL263" s="331" t="str">
        <f>IF(C263="","",IF(AND(フラグ管理用!AK263="予算区分_地単_通常",フラグ管理用!AF263&gt;4),"error",IF(AND(フラグ管理用!AK263="予算区分_地単_協力金等",フラグ管理用!AF263&gt;9),"error",IF(AND(フラグ管理用!AK263="予算区分_補助",フラグ管理用!AF263&lt;9),"error",""))))</f>
        <v/>
      </c>
      <c r="BM263" s="346" t="str">
        <f>フラグ管理用!AO263</f>
        <v/>
      </c>
    </row>
    <row r="264" spans="1:65">
      <c r="A264" s="21">
        <v>243</v>
      </c>
      <c r="B264" s="35"/>
      <c r="C264" s="44"/>
      <c r="D264" s="44"/>
      <c r="E264" s="55"/>
      <c r="F264" s="67" t="str">
        <f>IF(C264="補",VLOOKUP(E264,'事業名一覧 '!$A$3:$C$55,3,FALSE),"")</f>
        <v/>
      </c>
      <c r="G264" s="81"/>
      <c r="H264" s="81"/>
      <c r="I264" s="81"/>
      <c r="J264" s="81"/>
      <c r="K264" s="81"/>
      <c r="L264" s="55"/>
      <c r="M264" s="132" t="str">
        <f t="shared" si="55"/>
        <v/>
      </c>
      <c r="N264" s="132" t="str">
        <f t="shared" si="56"/>
        <v/>
      </c>
      <c r="O264" s="148"/>
      <c r="P264" s="148"/>
      <c r="Q264" s="148"/>
      <c r="R264" s="148"/>
      <c r="S264" s="148"/>
      <c r="T264" s="148"/>
      <c r="U264" s="55"/>
      <c r="V264" s="81"/>
      <c r="W264" s="81"/>
      <c r="X264" s="81"/>
      <c r="Y264" s="44"/>
      <c r="Z264" s="44"/>
      <c r="AA264" s="44"/>
      <c r="AB264" s="214"/>
      <c r="AC264" s="214"/>
      <c r="AD264" s="55"/>
      <c r="AE264" s="55"/>
      <c r="AF264" s="233"/>
      <c r="AG264" s="251"/>
      <c r="AH264" s="272"/>
      <c r="AI264" s="284"/>
      <c r="AJ264" s="296" t="str">
        <f t="shared" si="57"/>
        <v/>
      </c>
      <c r="AK264" s="304" t="str">
        <f>IF(C264="","",IF(AND(フラグ管理用!B264=2,O264&gt;0),"error",IF(AND(フラグ管理用!B264=1,SUM(P264:R264)&gt;0),"error","")))</f>
        <v/>
      </c>
      <c r="AL264" s="312" t="str">
        <f t="shared" si="58"/>
        <v/>
      </c>
      <c r="AM264" s="320" t="str">
        <f t="shared" si="59"/>
        <v/>
      </c>
      <c r="AN264" s="331" t="str">
        <f>IF(C264="","",IF(フラグ管理用!AP264=1,"",IF(AND(フラグ管理用!C264=1,フラグ管理用!G264=1),"",IF(AND(フラグ管理用!C264=2,フラグ管理用!D264=1,フラグ管理用!G264=1),"",IF(AND(フラグ管理用!C264=2,フラグ管理用!D264=2),"","error")))))</f>
        <v/>
      </c>
      <c r="AO264" s="335" t="str">
        <f t="shared" si="60"/>
        <v/>
      </c>
      <c r="AP264" s="335" t="str">
        <f t="shared" si="61"/>
        <v/>
      </c>
      <c r="AQ264" s="335" t="str">
        <f>IF(C264="","",IF(AND(フラグ管理用!B264=1,フラグ管理用!I264&gt;0),"",IF(AND(フラグ管理用!B264=2,フラグ管理用!I264&gt;14),"","error")))</f>
        <v/>
      </c>
      <c r="AR264" s="335" t="str">
        <f>IF(C264="","",IF(PRODUCT(フラグ管理用!H264:J264)=0,"error",""))</f>
        <v/>
      </c>
      <c r="AS264" s="335" t="str">
        <f t="shared" si="62"/>
        <v/>
      </c>
      <c r="AT264" s="335" t="str">
        <f>IF(C264="","",IF(AND(フラグ管理用!G264=1,フラグ管理用!K264=1),"",IF(AND(フラグ管理用!G264=2,フラグ管理用!K264&gt;1),"","error")))</f>
        <v/>
      </c>
      <c r="AU264" s="335" t="str">
        <f>IF(C264="","",IF(AND(フラグ管理用!K264=10,ISBLANK(L264)=FALSE),"",IF(AND(フラグ管理用!K264&lt;10,ISBLANK(L264)=TRUE),"","error")))</f>
        <v/>
      </c>
      <c r="AV264" s="331" t="str">
        <f t="shared" si="63"/>
        <v/>
      </c>
      <c r="AW264" s="331" t="str">
        <f t="shared" si="64"/>
        <v/>
      </c>
      <c r="AX264" s="331" t="str">
        <f>IF(C264="","",IF(AND(フラグ管理用!D264=2,フラグ管理用!G264=1),IF(Q264&lt;&gt;0,"error",""),""))</f>
        <v/>
      </c>
      <c r="AY264" s="331" t="str">
        <f>IF(C264="","",IF(フラグ管理用!G264=2,IF(OR(O264&lt;&gt;0,P264&lt;&gt;0,R264&lt;&gt;0),"error",""),""))</f>
        <v/>
      </c>
      <c r="AZ264" s="331" t="str">
        <f t="shared" si="65"/>
        <v/>
      </c>
      <c r="BA264" s="331" t="str">
        <f t="shared" si="66"/>
        <v/>
      </c>
      <c r="BB264" s="331" t="str">
        <f t="shared" si="67"/>
        <v/>
      </c>
      <c r="BC264" s="331" t="str">
        <f>IF(C264="","",IF(フラグ管理用!Y264=2,IF(AND(フラグ管理用!C264=2,フラグ管理用!V264=1),"","error"),""))</f>
        <v/>
      </c>
      <c r="BD264" s="331" t="str">
        <f t="shared" si="68"/>
        <v/>
      </c>
      <c r="BE264" s="331" t="str">
        <f>IF(C264="","",IF(フラグ管理用!Z264=30,"error",IF(AND(フラグ管理用!AI264="事業始期_通常",フラグ管理用!Z264&lt;18),"error",IF(AND(フラグ管理用!AI264="事業始期_補助",フラグ管理用!Z264&lt;15),"error",""))))</f>
        <v/>
      </c>
      <c r="BF264" s="331" t="str">
        <f t="shared" si="69"/>
        <v/>
      </c>
      <c r="BG264" s="331" t="str">
        <f>IF(C264="","",IF(AND(フラグ管理用!AJ264="事業終期_通常",OR(フラグ管理用!AA264&lt;18,フラグ管理用!AA264&gt;29)),"error",IF(AND(フラグ管理用!AJ264="事業終期_R3基金・R4",フラグ管理用!AA264&lt;18),"error","")))</f>
        <v/>
      </c>
      <c r="BH264" s="331" t="str">
        <f>IF(C264="","",IF(VLOOKUP(Z264,―!$X$2:$Y$31,2,FALSE)&lt;=VLOOKUP(AA264,―!$X$2:$Y$31,2,FALSE),"","error"))</f>
        <v/>
      </c>
      <c r="BI264" s="331" t="str">
        <f t="shared" si="70"/>
        <v/>
      </c>
      <c r="BJ264" s="331" t="str">
        <f t="shared" si="71"/>
        <v/>
      </c>
      <c r="BK264" s="331" t="str">
        <f t="shared" si="72"/>
        <v/>
      </c>
      <c r="BL264" s="331" t="str">
        <f>IF(C264="","",IF(AND(フラグ管理用!AK264="予算区分_地単_通常",フラグ管理用!AF264&gt;4),"error",IF(AND(フラグ管理用!AK264="予算区分_地単_協力金等",フラグ管理用!AF264&gt;9),"error",IF(AND(フラグ管理用!AK264="予算区分_補助",フラグ管理用!AF264&lt;9),"error",""))))</f>
        <v/>
      </c>
      <c r="BM264" s="346" t="str">
        <f>フラグ管理用!AO264</f>
        <v/>
      </c>
    </row>
    <row r="265" spans="1:65">
      <c r="A265" s="21">
        <v>244</v>
      </c>
      <c r="B265" s="35"/>
      <c r="C265" s="44"/>
      <c r="D265" s="44"/>
      <c r="E265" s="55"/>
      <c r="F265" s="67" t="str">
        <f>IF(C265="補",VLOOKUP(E265,'事業名一覧 '!$A$3:$C$55,3,FALSE),"")</f>
        <v/>
      </c>
      <c r="G265" s="81"/>
      <c r="H265" s="81"/>
      <c r="I265" s="81"/>
      <c r="J265" s="81"/>
      <c r="K265" s="81"/>
      <c r="L265" s="55"/>
      <c r="M265" s="132" t="str">
        <f t="shared" si="55"/>
        <v/>
      </c>
      <c r="N265" s="132" t="str">
        <f t="shared" si="56"/>
        <v/>
      </c>
      <c r="O265" s="148"/>
      <c r="P265" s="148"/>
      <c r="Q265" s="148"/>
      <c r="R265" s="148"/>
      <c r="S265" s="148"/>
      <c r="T265" s="148"/>
      <c r="U265" s="55"/>
      <c r="V265" s="81"/>
      <c r="W265" s="81"/>
      <c r="X265" s="81"/>
      <c r="Y265" s="44"/>
      <c r="Z265" s="44"/>
      <c r="AA265" s="44"/>
      <c r="AB265" s="214"/>
      <c r="AC265" s="214"/>
      <c r="AD265" s="55"/>
      <c r="AE265" s="55"/>
      <c r="AF265" s="233"/>
      <c r="AG265" s="251"/>
      <c r="AH265" s="272"/>
      <c r="AI265" s="284"/>
      <c r="AJ265" s="296" t="str">
        <f t="shared" si="57"/>
        <v/>
      </c>
      <c r="AK265" s="304" t="str">
        <f>IF(C265="","",IF(AND(フラグ管理用!B265=2,O265&gt;0),"error",IF(AND(フラグ管理用!B265=1,SUM(P265:R265)&gt;0),"error","")))</f>
        <v/>
      </c>
      <c r="AL265" s="312" t="str">
        <f t="shared" si="58"/>
        <v/>
      </c>
      <c r="AM265" s="320" t="str">
        <f t="shared" si="59"/>
        <v/>
      </c>
      <c r="AN265" s="331" t="str">
        <f>IF(C265="","",IF(フラグ管理用!AP265=1,"",IF(AND(フラグ管理用!C265=1,フラグ管理用!G265=1),"",IF(AND(フラグ管理用!C265=2,フラグ管理用!D265=1,フラグ管理用!G265=1),"",IF(AND(フラグ管理用!C265=2,フラグ管理用!D265=2),"","error")))))</f>
        <v/>
      </c>
      <c r="AO265" s="335" t="str">
        <f t="shared" si="60"/>
        <v/>
      </c>
      <c r="AP265" s="335" t="str">
        <f t="shared" si="61"/>
        <v/>
      </c>
      <c r="AQ265" s="335" t="str">
        <f>IF(C265="","",IF(AND(フラグ管理用!B265=1,フラグ管理用!I265&gt;0),"",IF(AND(フラグ管理用!B265=2,フラグ管理用!I265&gt;14),"","error")))</f>
        <v/>
      </c>
      <c r="AR265" s="335" t="str">
        <f>IF(C265="","",IF(PRODUCT(フラグ管理用!H265:J265)=0,"error",""))</f>
        <v/>
      </c>
      <c r="AS265" s="335" t="str">
        <f t="shared" si="62"/>
        <v/>
      </c>
      <c r="AT265" s="335" t="str">
        <f>IF(C265="","",IF(AND(フラグ管理用!G265=1,フラグ管理用!K265=1),"",IF(AND(フラグ管理用!G265=2,フラグ管理用!K265&gt;1),"","error")))</f>
        <v/>
      </c>
      <c r="AU265" s="335" t="str">
        <f>IF(C265="","",IF(AND(フラグ管理用!K265=10,ISBLANK(L265)=FALSE),"",IF(AND(フラグ管理用!K265&lt;10,ISBLANK(L265)=TRUE),"","error")))</f>
        <v/>
      </c>
      <c r="AV265" s="331" t="str">
        <f t="shared" si="63"/>
        <v/>
      </c>
      <c r="AW265" s="331" t="str">
        <f t="shared" si="64"/>
        <v/>
      </c>
      <c r="AX265" s="331" t="str">
        <f>IF(C265="","",IF(AND(フラグ管理用!D265=2,フラグ管理用!G265=1),IF(Q265&lt;&gt;0,"error",""),""))</f>
        <v/>
      </c>
      <c r="AY265" s="331" t="str">
        <f>IF(C265="","",IF(フラグ管理用!G265=2,IF(OR(O265&lt;&gt;0,P265&lt;&gt;0,R265&lt;&gt;0),"error",""),""))</f>
        <v/>
      </c>
      <c r="AZ265" s="331" t="str">
        <f t="shared" si="65"/>
        <v/>
      </c>
      <c r="BA265" s="331" t="str">
        <f t="shared" si="66"/>
        <v/>
      </c>
      <c r="BB265" s="331" t="str">
        <f t="shared" si="67"/>
        <v/>
      </c>
      <c r="BC265" s="331" t="str">
        <f>IF(C265="","",IF(フラグ管理用!Y265=2,IF(AND(フラグ管理用!C265=2,フラグ管理用!V265=1),"","error"),""))</f>
        <v/>
      </c>
      <c r="BD265" s="331" t="str">
        <f t="shared" si="68"/>
        <v/>
      </c>
      <c r="BE265" s="331" t="str">
        <f>IF(C265="","",IF(フラグ管理用!Z265=30,"error",IF(AND(フラグ管理用!AI265="事業始期_通常",フラグ管理用!Z265&lt;18),"error",IF(AND(フラグ管理用!AI265="事業始期_補助",フラグ管理用!Z265&lt;15),"error",""))))</f>
        <v/>
      </c>
      <c r="BF265" s="331" t="str">
        <f t="shared" si="69"/>
        <v/>
      </c>
      <c r="BG265" s="331" t="str">
        <f>IF(C265="","",IF(AND(フラグ管理用!AJ265="事業終期_通常",OR(フラグ管理用!AA265&lt;18,フラグ管理用!AA265&gt;29)),"error",IF(AND(フラグ管理用!AJ265="事業終期_R3基金・R4",フラグ管理用!AA265&lt;18),"error","")))</f>
        <v/>
      </c>
      <c r="BH265" s="331" t="str">
        <f>IF(C265="","",IF(VLOOKUP(Z265,―!$X$2:$Y$31,2,FALSE)&lt;=VLOOKUP(AA265,―!$X$2:$Y$31,2,FALSE),"","error"))</f>
        <v/>
      </c>
      <c r="BI265" s="331" t="str">
        <f t="shared" si="70"/>
        <v/>
      </c>
      <c r="BJ265" s="331" t="str">
        <f t="shared" si="71"/>
        <v/>
      </c>
      <c r="BK265" s="331" t="str">
        <f t="shared" si="72"/>
        <v/>
      </c>
      <c r="BL265" s="331" t="str">
        <f>IF(C265="","",IF(AND(フラグ管理用!AK265="予算区分_地単_通常",フラグ管理用!AF265&gt;4),"error",IF(AND(フラグ管理用!AK265="予算区分_地単_協力金等",フラグ管理用!AF265&gt;9),"error",IF(AND(フラグ管理用!AK265="予算区分_補助",フラグ管理用!AF265&lt;9),"error",""))))</f>
        <v/>
      </c>
      <c r="BM265" s="346" t="str">
        <f>フラグ管理用!AO265</f>
        <v/>
      </c>
    </row>
    <row r="266" spans="1:65">
      <c r="A266" s="21">
        <v>245</v>
      </c>
      <c r="B266" s="35"/>
      <c r="C266" s="44"/>
      <c r="D266" s="44"/>
      <c r="E266" s="55"/>
      <c r="F266" s="67" t="str">
        <f>IF(C266="補",VLOOKUP(E266,'事業名一覧 '!$A$3:$C$55,3,FALSE),"")</f>
        <v/>
      </c>
      <c r="G266" s="81"/>
      <c r="H266" s="81"/>
      <c r="I266" s="81"/>
      <c r="J266" s="81"/>
      <c r="K266" s="81"/>
      <c r="L266" s="55"/>
      <c r="M266" s="132" t="str">
        <f t="shared" si="55"/>
        <v/>
      </c>
      <c r="N266" s="132" t="str">
        <f t="shared" si="56"/>
        <v/>
      </c>
      <c r="O266" s="148"/>
      <c r="P266" s="148"/>
      <c r="Q266" s="148"/>
      <c r="R266" s="148"/>
      <c r="S266" s="148"/>
      <c r="T266" s="148"/>
      <c r="U266" s="55"/>
      <c r="V266" s="81"/>
      <c r="W266" s="81"/>
      <c r="X266" s="81"/>
      <c r="Y266" s="44"/>
      <c r="Z266" s="44"/>
      <c r="AA266" s="44"/>
      <c r="AB266" s="214"/>
      <c r="AC266" s="214"/>
      <c r="AD266" s="55"/>
      <c r="AE266" s="55"/>
      <c r="AF266" s="233"/>
      <c r="AG266" s="251"/>
      <c r="AH266" s="272"/>
      <c r="AI266" s="284"/>
      <c r="AJ266" s="296" t="str">
        <f t="shared" si="57"/>
        <v/>
      </c>
      <c r="AK266" s="304" t="str">
        <f>IF(C266="","",IF(AND(フラグ管理用!B266=2,O266&gt;0),"error",IF(AND(フラグ管理用!B266=1,SUM(P266:R266)&gt;0),"error","")))</f>
        <v/>
      </c>
      <c r="AL266" s="312" t="str">
        <f t="shared" si="58"/>
        <v/>
      </c>
      <c r="AM266" s="320" t="str">
        <f t="shared" si="59"/>
        <v/>
      </c>
      <c r="AN266" s="331" t="str">
        <f>IF(C266="","",IF(フラグ管理用!AP266=1,"",IF(AND(フラグ管理用!C266=1,フラグ管理用!G266=1),"",IF(AND(フラグ管理用!C266=2,フラグ管理用!D266=1,フラグ管理用!G266=1),"",IF(AND(フラグ管理用!C266=2,フラグ管理用!D266=2),"","error")))))</f>
        <v/>
      </c>
      <c r="AO266" s="335" t="str">
        <f t="shared" si="60"/>
        <v/>
      </c>
      <c r="AP266" s="335" t="str">
        <f t="shared" si="61"/>
        <v/>
      </c>
      <c r="AQ266" s="335" t="str">
        <f>IF(C266="","",IF(AND(フラグ管理用!B266=1,フラグ管理用!I266&gt;0),"",IF(AND(フラグ管理用!B266=2,フラグ管理用!I266&gt;14),"","error")))</f>
        <v/>
      </c>
      <c r="AR266" s="335" t="str">
        <f>IF(C266="","",IF(PRODUCT(フラグ管理用!H266:J266)=0,"error",""))</f>
        <v/>
      </c>
      <c r="AS266" s="335" t="str">
        <f t="shared" si="62"/>
        <v/>
      </c>
      <c r="AT266" s="335" t="str">
        <f>IF(C266="","",IF(AND(フラグ管理用!G266=1,フラグ管理用!K266=1),"",IF(AND(フラグ管理用!G266=2,フラグ管理用!K266&gt;1),"","error")))</f>
        <v/>
      </c>
      <c r="AU266" s="335" t="str">
        <f>IF(C266="","",IF(AND(フラグ管理用!K266=10,ISBLANK(L266)=FALSE),"",IF(AND(フラグ管理用!K266&lt;10,ISBLANK(L266)=TRUE),"","error")))</f>
        <v/>
      </c>
      <c r="AV266" s="331" t="str">
        <f t="shared" si="63"/>
        <v/>
      </c>
      <c r="AW266" s="331" t="str">
        <f t="shared" si="64"/>
        <v/>
      </c>
      <c r="AX266" s="331" t="str">
        <f>IF(C266="","",IF(AND(フラグ管理用!D266=2,フラグ管理用!G266=1),IF(Q266&lt;&gt;0,"error",""),""))</f>
        <v/>
      </c>
      <c r="AY266" s="331" t="str">
        <f>IF(C266="","",IF(フラグ管理用!G266=2,IF(OR(O266&lt;&gt;0,P266&lt;&gt;0,R266&lt;&gt;0),"error",""),""))</f>
        <v/>
      </c>
      <c r="AZ266" s="331" t="str">
        <f t="shared" si="65"/>
        <v/>
      </c>
      <c r="BA266" s="331" t="str">
        <f t="shared" si="66"/>
        <v/>
      </c>
      <c r="BB266" s="331" t="str">
        <f t="shared" si="67"/>
        <v/>
      </c>
      <c r="BC266" s="331" t="str">
        <f>IF(C266="","",IF(フラグ管理用!Y266=2,IF(AND(フラグ管理用!C266=2,フラグ管理用!V266=1),"","error"),""))</f>
        <v/>
      </c>
      <c r="BD266" s="331" t="str">
        <f t="shared" si="68"/>
        <v/>
      </c>
      <c r="BE266" s="331" t="str">
        <f>IF(C266="","",IF(フラグ管理用!Z266=30,"error",IF(AND(フラグ管理用!AI266="事業始期_通常",フラグ管理用!Z266&lt;18),"error",IF(AND(フラグ管理用!AI266="事業始期_補助",フラグ管理用!Z266&lt;15),"error",""))))</f>
        <v/>
      </c>
      <c r="BF266" s="331" t="str">
        <f t="shared" si="69"/>
        <v/>
      </c>
      <c r="BG266" s="331" t="str">
        <f>IF(C266="","",IF(AND(フラグ管理用!AJ266="事業終期_通常",OR(フラグ管理用!AA266&lt;18,フラグ管理用!AA266&gt;29)),"error",IF(AND(フラグ管理用!AJ266="事業終期_R3基金・R4",フラグ管理用!AA266&lt;18),"error","")))</f>
        <v/>
      </c>
      <c r="BH266" s="331" t="str">
        <f>IF(C266="","",IF(VLOOKUP(Z266,―!$X$2:$Y$31,2,FALSE)&lt;=VLOOKUP(AA266,―!$X$2:$Y$31,2,FALSE),"","error"))</f>
        <v/>
      </c>
      <c r="BI266" s="331" t="str">
        <f t="shared" si="70"/>
        <v/>
      </c>
      <c r="BJ266" s="331" t="str">
        <f t="shared" si="71"/>
        <v/>
      </c>
      <c r="BK266" s="331" t="str">
        <f t="shared" si="72"/>
        <v/>
      </c>
      <c r="BL266" s="331" t="str">
        <f>IF(C266="","",IF(AND(フラグ管理用!AK266="予算区分_地単_通常",フラグ管理用!AF266&gt;4),"error",IF(AND(フラグ管理用!AK266="予算区分_地単_協力金等",フラグ管理用!AF266&gt;9),"error",IF(AND(フラグ管理用!AK266="予算区分_補助",フラグ管理用!AF266&lt;9),"error",""))))</f>
        <v/>
      </c>
      <c r="BM266" s="346" t="str">
        <f>フラグ管理用!AO266</f>
        <v/>
      </c>
    </row>
    <row r="267" spans="1:65">
      <c r="A267" s="21">
        <v>246</v>
      </c>
      <c r="B267" s="35"/>
      <c r="C267" s="44"/>
      <c r="D267" s="44"/>
      <c r="E267" s="55"/>
      <c r="F267" s="67" t="str">
        <f>IF(C267="補",VLOOKUP(E267,'事業名一覧 '!$A$3:$C$55,3,FALSE),"")</f>
        <v/>
      </c>
      <c r="G267" s="81"/>
      <c r="H267" s="81"/>
      <c r="I267" s="81"/>
      <c r="J267" s="81"/>
      <c r="K267" s="81"/>
      <c r="L267" s="55"/>
      <c r="M267" s="132" t="str">
        <f t="shared" si="55"/>
        <v/>
      </c>
      <c r="N267" s="132" t="str">
        <f t="shared" si="56"/>
        <v/>
      </c>
      <c r="O267" s="148"/>
      <c r="P267" s="148"/>
      <c r="Q267" s="148"/>
      <c r="R267" s="148"/>
      <c r="S267" s="148"/>
      <c r="T267" s="148"/>
      <c r="U267" s="55"/>
      <c r="V267" s="81"/>
      <c r="W267" s="81"/>
      <c r="X267" s="81"/>
      <c r="Y267" s="44"/>
      <c r="Z267" s="44"/>
      <c r="AA267" s="44"/>
      <c r="AB267" s="214"/>
      <c r="AC267" s="214"/>
      <c r="AD267" s="55"/>
      <c r="AE267" s="55"/>
      <c r="AF267" s="233"/>
      <c r="AG267" s="251"/>
      <c r="AH267" s="272"/>
      <c r="AI267" s="284"/>
      <c r="AJ267" s="296" t="str">
        <f t="shared" si="57"/>
        <v/>
      </c>
      <c r="AK267" s="304" t="str">
        <f>IF(C267="","",IF(AND(フラグ管理用!B267=2,O267&gt;0),"error",IF(AND(フラグ管理用!B267=1,SUM(P267:R267)&gt;0),"error","")))</f>
        <v/>
      </c>
      <c r="AL267" s="312" t="str">
        <f t="shared" si="58"/>
        <v/>
      </c>
      <c r="AM267" s="320" t="str">
        <f t="shared" si="59"/>
        <v/>
      </c>
      <c r="AN267" s="331" t="str">
        <f>IF(C267="","",IF(フラグ管理用!AP267=1,"",IF(AND(フラグ管理用!C267=1,フラグ管理用!G267=1),"",IF(AND(フラグ管理用!C267=2,フラグ管理用!D267=1,フラグ管理用!G267=1),"",IF(AND(フラグ管理用!C267=2,フラグ管理用!D267=2),"","error")))))</f>
        <v/>
      </c>
      <c r="AO267" s="335" t="str">
        <f t="shared" si="60"/>
        <v/>
      </c>
      <c r="AP267" s="335" t="str">
        <f t="shared" si="61"/>
        <v/>
      </c>
      <c r="AQ267" s="335" t="str">
        <f>IF(C267="","",IF(AND(フラグ管理用!B267=1,フラグ管理用!I267&gt;0),"",IF(AND(フラグ管理用!B267=2,フラグ管理用!I267&gt;14),"","error")))</f>
        <v/>
      </c>
      <c r="AR267" s="335" t="str">
        <f>IF(C267="","",IF(PRODUCT(フラグ管理用!H267:J267)=0,"error",""))</f>
        <v/>
      </c>
      <c r="AS267" s="335" t="str">
        <f t="shared" si="62"/>
        <v/>
      </c>
      <c r="AT267" s="335" t="str">
        <f>IF(C267="","",IF(AND(フラグ管理用!G267=1,フラグ管理用!K267=1),"",IF(AND(フラグ管理用!G267=2,フラグ管理用!K267&gt;1),"","error")))</f>
        <v/>
      </c>
      <c r="AU267" s="335" t="str">
        <f>IF(C267="","",IF(AND(フラグ管理用!K267=10,ISBLANK(L267)=FALSE),"",IF(AND(フラグ管理用!K267&lt;10,ISBLANK(L267)=TRUE),"","error")))</f>
        <v/>
      </c>
      <c r="AV267" s="331" t="str">
        <f t="shared" si="63"/>
        <v/>
      </c>
      <c r="AW267" s="331" t="str">
        <f t="shared" si="64"/>
        <v/>
      </c>
      <c r="AX267" s="331" t="str">
        <f>IF(C267="","",IF(AND(フラグ管理用!D267=2,フラグ管理用!G267=1),IF(Q267&lt;&gt;0,"error",""),""))</f>
        <v/>
      </c>
      <c r="AY267" s="331" t="str">
        <f>IF(C267="","",IF(フラグ管理用!G267=2,IF(OR(O267&lt;&gt;0,P267&lt;&gt;0,R267&lt;&gt;0),"error",""),""))</f>
        <v/>
      </c>
      <c r="AZ267" s="331" t="str">
        <f t="shared" si="65"/>
        <v/>
      </c>
      <c r="BA267" s="331" t="str">
        <f t="shared" si="66"/>
        <v/>
      </c>
      <c r="BB267" s="331" t="str">
        <f t="shared" si="67"/>
        <v/>
      </c>
      <c r="BC267" s="331" t="str">
        <f>IF(C267="","",IF(フラグ管理用!Y267=2,IF(AND(フラグ管理用!C267=2,フラグ管理用!V267=1),"","error"),""))</f>
        <v/>
      </c>
      <c r="BD267" s="331" t="str">
        <f t="shared" si="68"/>
        <v/>
      </c>
      <c r="BE267" s="331" t="str">
        <f>IF(C267="","",IF(フラグ管理用!Z267=30,"error",IF(AND(フラグ管理用!AI267="事業始期_通常",フラグ管理用!Z267&lt;18),"error",IF(AND(フラグ管理用!AI267="事業始期_補助",フラグ管理用!Z267&lt;15),"error",""))))</f>
        <v/>
      </c>
      <c r="BF267" s="331" t="str">
        <f t="shared" si="69"/>
        <v/>
      </c>
      <c r="BG267" s="331" t="str">
        <f>IF(C267="","",IF(AND(フラグ管理用!AJ267="事業終期_通常",OR(フラグ管理用!AA267&lt;18,フラグ管理用!AA267&gt;29)),"error",IF(AND(フラグ管理用!AJ267="事業終期_R3基金・R4",フラグ管理用!AA267&lt;18),"error","")))</f>
        <v/>
      </c>
      <c r="BH267" s="331" t="str">
        <f>IF(C267="","",IF(VLOOKUP(Z267,―!$X$2:$Y$31,2,FALSE)&lt;=VLOOKUP(AA267,―!$X$2:$Y$31,2,FALSE),"","error"))</f>
        <v/>
      </c>
      <c r="BI267" s="331" t="str">
        <f t="shared" si="70"/>
        <v/>
      </c>
      <c r="BJ267" s="331" t="str">
        <f t="shared" si="71"/>
        <v/>
      </c>
      <c r="BK267" s="331" t="str">
        <f t="shared" si="72"/>
        <v/>
      </c>
      <c r="BL267" s="331" t="str">
        <f>IF(C267="","",IF(AND(フラグ管理用!AK267="予算区分_地単_通常",フラグ管理用!AF267&gt;4),"error",IF(AND(フラグ管理用!AK267="予算区分_地単_協力金等",フラグ管理用!AF267&gt;9),"error",IF(AND(フラグ管理用!AK267="予算区分_補助",フラグ管理用!AF267&lt;9),"error",""))))</f>
        <v/>
      </c>
      <c r="BM267" s="346" t="str">
        <f>フラグ管理用!AO267</f>
        <v/>
      </c>
    </row>
    <row r="268" spans="1:65">
      <c r="A268" s="21">
        <v>247</v>
      </c>
      <c r="B268" s="35"/>
      <c r="C268" s="44"/>
      <c r="D268" s="44"/>
      <c r="E268" s="55"/>
      <c r="F268" s="67" t="str">
        <f>IF(C268="補",VLOOKUP(E268,'事業名一覧 '!$A$3:$C$55,3,FALSE),"")</f>
        <v/>
      </c>
      <c r="G268" s="81"/>
      <c r="H268" s="81"/>
      <c r="I268" s="81"/>
      <c r="J268" s="81"/>
      <c r="K268" s="81"/>
      <c r="L268" s="55"/>
      <c r="M268" s="132" t="str">
        <f t="shared" si="55"/>
        <v/>
      </c>
      <c r="N268" s="132" t="str">
        <f t="shared" si="56"/>
        <v/>
      </c>
      <c r="O268" s="148"/>
      <c r="P268" s="148"/>
      <c r="Q268" s="148"/>
      <c r="R268" s="148"/>
      <c r="S268" s="148"/>
      <c r="T268" s="148"/>
      <c r="U268" s="55"/>
      <c r="V268" s="81"/>
      <c r="W268" s="81"/>
      <c r="X268" s="81"/>
      <c r="Y268" s="44"/>
      <c r="Z268" s="44"/>
      <c r="AA268" s="44"/>
      <c r="AB268" s="214"/>
      <c r="AC268" s="214"/>
      <c r="AD268" s="55"/>
      <c r="AE268" s="55"/>
      <c r="AF268" s="233"/>
      <c r="AG268" s="251"/>
      <c r="AH268" s="272"/>
      <c r="AI268" s="284"/>
      <c r="AJ268" s="296" t="str">
        <f t="shared" si="57"/>
        <v/>
      </c>
      <c r="AK268" s="304" t="str">
        <f>IF(C268="","",IF(AND(フラグ管理用!B268=2,O268&gt;0),"error",IF(AND(フラグ管理用!B268=1,SUM(P268:R268)&gt;0),"error","")))</f>
        <v/>
      </c>
      <c r="AL268" s="312" t="str">
        <f t="shared" si="58"/>
        <v/>
      </c>
      <c r="AM268" s="320" t="str">
        <f t="shared" si="59"/>
        <v/>
      </c>
      <c r="AN268" s="331" t="str">
        <f>IF(C268="","",IF(フラグ管理用!AP268=1,"",IF(AND(フラグ管理用!C268=1,フラグ管理用!G268=1),"",IF(AND(フラグ管理用!C268=2,フラグ管理用!D268=1,フラグ管理用!G268=1),"",IF(AND(フラグ管理用!C268=2,フラグ管理用!D268=2),"","error")))))</f>
        <v/>
      </c>
      <c r="AO268" s="335" t="str">
        <f t="shared" si="60"/>
        <v/>
      </c>
      <c r="AP268" s="335" t="str">
        <f t="shared" si="61"/>
        <v/>
      </c>
      <c r="AQ268" s="335" t="str">
        <f>IF(C268="","",IF(AND(フラグ管理用!B268=1,フラグ管理用!I268&gt;0),"",IF(AND(フラグ管理用!B268=2,フラグ管理用!I268&gt;14),"","error")))</f>
        <v/>
      </c>
      <c r="AR268" s="335" t="str">
        <f>IF(C268="","",IF(PRODUCT(フラグ管理用!H268:J268)=0,"error",""))</f>
        <v/>
      </c>
      <c r="AS268" s="335" t="str">
        <f t="shared" si="62"/>
        <v/>
      </c>
      <c r="AT268" s="335" t="str">
        <f>IF(C268="","",IF(AND(フラグ管理用!G268=1,フラグ管理用!K268=1),"",IF(AND(フラグ管理用!G268=2,フラグ管理用!K268&gt;1),"","error")))</f>
        <v/>
      </c>
      <c r="AU268" s="335" t="str">
        <f>IF(C268="","",IF(AND(フラグ管理用!K268=10,ISBLANK(L268)=FALSE),"",IF(AND(フラグ管理用!K268&lt;10,ISBLANK(L268)=TRUE),"","error")))</f>
        <v/>
      </c>
      <c r="AV268" s="331" t="str">
        <f t="shared" si="63"/>
        <v/>
      </c>
      <c r="AW268" s="331" t="str">
        <f t="shared" si="64"/>
        <v/>
      </c>
      <c r="AX268" s="331" t="str">
        <f>IF(C268="","",IF(AND(フラグ管理用!D268=2,フラグ管理用!G268=1),IF(Q268&lt;&gt;0,"error",""),""))</f>
        <v/>
      </c>
      <c r="AY268" s="331" t="str">
        <f>IF(C268="","",IF(フラグ管理用!G268=2,IF(OR(O268&lt;&gt;0,P268&lt;&gt;0,R268&lt;&gt;0),"error",""),""))</f>
        <v/>
      </c>
      <c r="AZ268" s="331" t="str">
        <f t="shared" si="65"/>
        <v/>
      </c>
      <c r="BA268" s="331" t="str">
        <f t="shared" si="66"/>
        <v/>
      </c>
      <c r="BB268" s="331" t="str">
        <f t="shared" si="67"/>
        <v/>
      </c>
      <c r="BC268" s="331" t="str">
        <f>IF(C268="","",IF(フラグ管理用!Y268=2,IF(AND(フラグ管理用!C268=2,フラグ管理用!V268=1),"","error"),""))</f>
        <v/>
      </c>
      <c r="BD268" s="331" t="str">
        <f t="shared" si="68"/>
        <v/>
      </c>
      <c r="BE268" s="331" t="str">
        <f>IF(C268="","",IF(フラグ管理用!Z268=30,"error",IF(AND(フラグ管理用!AI268="事業始期_通常",フラグ管理用!Z268&lt;18),"error",IF(AND(フラグ管理用!AI268="事業始期_補助",フラグ管理用!Z268&lt;15),"error",""))))</f>
        <v/>
      </c>
      <c r="BF268" s="331" t="str">
        <f t="shared" si="69"/>
        <v/>
      </c>
      <c r="BG268" s="331" t="str">
        <f>IF(C268="","",IF(AND(フラグ管理用!AJ268="事業終期_通常",OR(フラグ管理用!AA268&lt;18,フラグ管理用!AA268&gt;29)),"error",IF(AND(フラグ管理用!AJ268="事業終期_R3基金・R4",フラグ管理用!AA268&lt;18),"error","")))</f>
        <v/>
      </c>
      <c r="BH268" s="331" t="str">
        <f>IF(C268="","",IF(VLOOKUP(Z268,―!$X$2:$Y$31,2,FALSE)&lt;=VLOOKUP(AA268,―!$X$2:$Y$31,2,FALSE),"","error"))</f>
        <v/>
      </c>
      <c r="BI268" s="331" t="str">
        <f t="shared" si="70"/>
        <v/>
      </c>
      <c r="BJ268" s="331" t="str">
        <f t="shared" si="71"/>
        <v/>
      </c>
      <c r="BK268" s="331" t="str">
        <f t="shared" si="72"/>
        <v/>
      </c>
      <c r="BL268" s="331" t="str">
        <f>IF(C268="","",IF(AND(フラグ管理用!AK268="予算区分_地単_通常",フラグ管理用!AF268&gt;4),"error",IF(AND(フラグ管理用!AK268="予算区分_地単_協力金等",フラグ管理用!AF268&gt;9),"error",IF(AND(フラグ管理用!AK268="予算区分_補助",フラグ管理用!AF268&lt;9),"error",""))))</f>
        <v/>
      </c>
      <c r="BM268" s="346" t="str">
        <f>フラグ管理用!AO268</f>
        <v/>
      </c>
    </row>
    <row r="269" spans="1:65">
      <c r="A269" s="21">
        <v>248</v>
      </c>
      <c r="B269" s="35"/>
      <c r="C269" s="44"/>
      <c r="D269" s="44"/>
      <c r="E269" s="55"/>
      <c r="F269" s="67" t="str">
        <f>IF(C269="補",VLOOKUP(E269,'事業名一覧 '!$A$3:$C$55,3,FALSE),"")</f>
        <v/>
      </c>
      <c r="G269" s="81"/>
      <c r="H269" s="81"/>
      <c r="I269" s="81"/>
      <c r="J269" s="81"/>
      <c r="K269" s="81"/>
      <c r="L269" s="55"/>
      <c r="M269" s="132" t="str">
        <f t="shared" si="55"/>
        <v/>
      </c>
      <c r="N269" s="132" t="str">
        <f t="shared" si="56"/>
        <v/>
      </c>
      <c r="O269" s="148"/>
      <c r="P269" s="148"/>
      <c r="Q269" s="148"/>
      <c r="R269" s="148"/>
      <c r="S269" s="148"/>
      <c r="T269" s="148"/>
      <c r="U269" s="55"/>
      <c r="V269" s="81"/>
      <c r="W269" s="81"/>
      <c r="X269" s="81"/>
      <c r="Y269" s="44"/>
      <c r="Z269" s="44"/>
      <c r="AA269" s="44"/>
      <c r="AB269" s="214"/>
      <c r="AC269" s="214"/>
      <c r="AD269" s="55"/>
      <c r="AE269" s="55"/>
      <c r="AF269" s="233"/>
      <c r="AG269" s="251"/>
      <c r="AH269" s="272"/>
      <c r="AI269" s="284"/>
      <c r="AJ269" s="296" t="str">
        <f t="shared" si="57"/>
        <v/>
      </c>
      <c r="AK269" s="304" t="str">
        <f>IF(C269="","",IF(AND(フラグ管理用!B269=2,O269&gt;0),"error",IF(AND(フラグ管理用!B269=1,SUM(P269:R269)&gt;0),"error","")))</f>
        <v/>
      </c>
      <c r="AL269" s="312" t="str">
        <f t="shared" si="58"/>
        <v/>
      </c>
      <c r="AM269" s="320" t="str">
        <f t="shared" si="59"/>
        <v/>
      </c>
      <c r="AN269" s="331" t="str">
        <f>IF(C269="","",IF(フラグ管理用!AP269=1,"",IF(AND(フラグ管理用!C269=1,フラグ管理用!G269=1),"",IF(AND(フラグ管理用!C269=2,フラグ管理用!D269=1,フラグ管理用!G269=1),"",IF(AND(フラグ管理用!C269=2,フラグ管理用!D269=2),"","error")))))</f>
        <v/>
      </c>
      <c r="AO269" s="335" t="str">
        <f t="shared" si="60"/>
        <v/>
      </c>
      <c r="AP269" s="335" t="str">
        <f t="shared" si="61"/>
        <v/>
      </c>
      <c r="AQ269" s="335" t="str">
        <f>IF(C269="","",IF(AND(フラグ管理用!B269=1,フラグ管理用!I269&gt;0),"",IF(AND(フラグ管理用!B269=2,フラグ管理用!I269&gt;14),"","error")))</f>
        <v/>
      </c>
      <c r="AR269" s="335" t="str">
        <f>IF(C269="","",IF(PRODUCT(フラグ管理用!H269:J269)=0,"error",""))</f>
        <v/>
      </c>
      <c r="AS269" s="335" t="str">
        <f t="shared" si="62"/>
        <v/>
      </c>
      <c r="AT269" s="335" t="str">
        <f>IF(C269="","",IF(AND(フラグ管理用!G269=1,フラグ管理用!K269=1),"",IF(AND(フラグ管理用!G269=2,フラグ管理用!K269&gt;1),"","error")))</f>
        <v/>
      </c>
      <c r="AU269" s="335" t="str">
        <f>IF(C269="","",IF(AND(フラグ管理用!K269=10,ISBLANK(L269)=FALSE),"",IF(AND(フラグ管理用!K269&lt;10,ISBLANK(L269)=TRUE),"","error")))</f>
        <v/>
      </c>
      <c r="AV269" s="331" t="str">
        <f t="shared" si="63"/>
        <v/>
      </c>
      <c r="AW269" s="331" t="str">
        <f t="shared" si="64"/>
        <v/>
      </c>
      <c r="AX269" s="331" t="str">
        <f>IF(C269="","",IF(AND(フラグ管理用!D269=2,フラグ管理用!G269=1),IF(Q269&lt;&gt;0,"error",""),""))</f>
        <v/>
      </c>
      <c r="AY269" s="331" t="str">
        <f>IF(C269="","",IF(フラグ管理用!G269=2,IF(OR(O269&lt;&gt;0,P269&lt;&gt;0,R269&lt;&gt;0),"error",""),""))</f>
        <v/>
      </c>
      <c r="AZ269" s="331" t="str">
        <f t="shared" si="65"/>
        <v/>
      </c>
      <c r="BA269" s="331" t="str">
        <f t="shared" si="66"/>
        <v/>
      </c>
      <c r="BB269" s="331" t="str">
        <f t="shared" si="67"/>
        <v/>
      </c>
      <c r="BC269" s="331" t="str">
        <f>IF(C269="","",IF(フラグ管理用!Y269=2,IF(AND(フラグ管理用!C269=2,フラグ管理用!V269=1),"","error"),""))</f>
        <v/>
      </c>
      <c r="BD269" s="331" t="str">
        <f t="shared" si="68"/>
        <v/>
      </c>
      <c r="BE269" s="331" t="str">
        <f>IF(C269="","",IF(フラグ管理用!Z269=30,"error",IF(AND(フラグ管理用!AI269="事業始期_通常",フラグ管理用!Z269&lt;18),"error",IF(AND(フラグ管理用!AI269="事業始期_補助",フラグ管理用!Z269&lt;15),"error",""))))</f>
        <v/>
      </c>
      <c r="BF269" s="331" t="str">
        <f t="shared" si="69"/>
        <v/>
      </c>
      <c r="BG269" s="331" t="str">
        <f>IF(C269="","",IF(AND(フラグ管理用!AJ269="事業終期_通常",OR(フラグ管理用!AA269&lt;18,フラグ管理用!AA269&gt;29)),"error",IF(AND(フラグ管理用!AJ269="事業終期_R3基金・R4",フラグ管理用!AA269&lt;18),"error","")))</f>
        <v/>
      </c>
      <c r="BH269" s="331" t="str">
        <f>IF(C269="","",IF(VLOOKUP(Z269,―!$X$2:$Y$31,2,FALSE)&lt;=VLOOKUP(AA269,―!$X$2:$Y$31,2,FALSE),"","error"))</f>
        <v/>
      </c>
      <c r="BI269" s="331" t="str">
        <f t="shared" si="70"/>
        <v/>
      </c>
      <c r="BJ269" s="331" t="str">
        <f t="shared" si="71"/>
        <v/>
      </c>
      <c r="BK269" s="331" t="str">
        <f t="shared" si="72"/>
        <v/>
      </c>
      <c r="BL269" s="331" t="str">
        <f>IF(C269="","",IF(AND(フラグ管理用!AK269="予算区分_地単_通常",フラグ管理用!AF269&gt;4),"error",IF(AND(フラグ管理用!AK269="予算区分_地単_協力金等",フラグ管理用!AF269&gt;9),"error",IF(AND(フラグ管理用!AK269="予算区分_補助",フラグ管理用!AF269&lt;9),"error",""))))</f>
        <v/>
      </c>
      <c r="BM269" s="346" t="str">
        <f>フラグ管理用!AO269</f>
        <v/>
      </c>
    </row>
    <row r="270" spans="1:65">
      <c r="A270" s="21">
        <v>249</v>
      </c>
      <c r="B270" s="35"/>
      <c r="C270" s="44"/>
      <c r="D270" s="44"/>
      <c r="E270" s="55"/>
      <c r="F270" s="67" t="str">
        <f>IF(C270="補",VLOOKUP(E270,'事業名一覧 '!$A$3:$C$55,3,FALSE),"")</f>
        <v/>
      </c>
      <c r="G270" s="81"/>
      <c r="H270" s="81"/>
      <c r="I270" s="81"/>
      <c r="J270" s="81"/>
      <c r="K270" s="81"/>
      <c r="L270" s="55"/>
      <c r="M270" s="132" t="str">
        <f t="shared" si="55"/>
        <v/>
      </c>
      <c r="N270" s="132" t="str">
        <f t="shared" si="56"/>
        <v/>
      </c>
      <c r="O270" s="148"/>
      <c r="P270" s="148"/>
      <c r="Q270" s="148"/>
      <c r="R270" s="148"/>
      <c r="S270" s="148"/>
      <c r="T270" s="148"/>
      <c r="U270" s="55"/>
      <c r="V270" s="81"/>
      <c r="W270" s="81"/>
      <c r="X270" s="81"/>
      <c r="Y270" s="44"/>
      <c r="Z270" s="44"/>
      <c r="AA270" s="44"/>
      <c r="AB270" s="214"/>
      <c r="AC270" s="214"/>
      <c r="AD270" s="55"/>
      <c r="AE270" s="55"/>
      <c r="AF270" s="233"/>
      <c r="AG270" s="251"/>
      <c r="AH270" s="272"/>
      <c r="AI270" s="284"/>
      <c r="AJ270" s="296" t="str">
        <f t="shared" si="57"/>
        <v/>
      </c>
      <c r="AK270" s="304" t="str">
        <f>IF(C270="","",IF(AND(フラグ管理用!B270=2,O270&gt;0),"error",IF(AND(フラグ管理用!B270=1,SUM(P270:R270)&gt;0),"error","")))</f>
        <v/>
      </c>
      <c r="AL270" s="312" t="str">
        <f t="shared" si="58"/>
        <v/>
      </c>
      <c r="AM270" s="320" t="str">
        <f t="shared" si="59"/>
        <v/>
      </c>
      <c r="AN270" s="331" t="str">
        <f>IF(C270="","",IF(フラグ管理用!AP270=1,"",IF(AND(フラグ管理用!C270=1,フラグ管理用!G270=1),"",IF(AND(フラグ管理用!C270=2,フラグ管理用!D270=1,フラグ管理用!G270=1),"",IF(AND(フラグ管理用!C270=2,フラグ管理用!D270=2),"","error")))))</f>
        <v/>
      </c>
      <c r="AO270" s="335" t="str">
        <f t="shared" si="60"/>
        <v/>
      </c>
      <c r="AP270" s="335" t="str">
        <f t="shared" si="61"/>
        <v/>
      </c>
      <c r="AQ270" s="335" t="str">
        <f>IF(C270="","",IF(AND(フラグ管理用!B270=1,フラグ管理用!I270&gt;0),"",IF(AND(フラグ管理用!B270=2,フラグ管理用!I270&gt;14),"","error")))</f>
        <v/>
      </c>
      <c r="AR270" s="335" t="str">
        <f>IF(C270="","",IF(PRODUCT(フラグ管理用!H270:J270)=0,"error",""))</f>
        <v/>
      </c>
      <c r="AS270" s="335" t="str">
        <f t="shared" si="62"/>
        <v/>
      </c>
      <c r="AT270" s="335" t="str">
        <f>IF(C270="","",IF(AND(フラグ管理用!G270=1,フラグ管理用!K270=1),"",IF(AND(フラグ管理用!G270=2,フラグ管理用!K270&gt;1),"","error")))</f>
        <v/>
      </c>
      <c r="AU270" s="335" t="str">
        <f>IF(C270="","",IF(AND(フラグ管理用!K270=10,ISBLANK(L270)=FALSE),"",IF(AND(フラグ管理用!K270&lt;10,ISBLANK(L270)=TRUE),"","error")))</f>
        <v/>
      </c>
      <c r="AV270" s="331" t="str">
        <f t="shared" si="63"/>
        <v/>
      </c>
      <c r="AW270" s="331" t="str">
        <f t="shared" si="64"/>
        <v/>
      </c>
      <c r="AX270" s="331" t="str">
        <f>IF(C270="","",IF(AND(フラグ管理用!D270=2,フラグ管理用!G270=1),IF(Q270&lt;&gt;0,"error",""),""))</f>
        <v/>
      </c>
      <c r="AY270" s="331" t="str">
        <f>IF(C270="","",IF(フラグ管理用!G270=2,IF(OR(O270&lt;&gt;0,P270&lt;&gt;0,R270&lt;&gt;0),"error",""),""))</f>
        <v/>
      </c>
      <c r="AZ270" s="331" t="str">
        <f t="shared" si="65"/>
        <v/>
      </c>
      <c r="BA270" s="331" t="str">
        <f t="shared" si="66"/>
        <v/>
      </c>
      <c r="BB270" s="331" t="str">
        <f t="shared" si="67"/>
        <v/>
      </c>
      <c r="BC270" s="331" t="str">
        <f>IF(C270="","",IF(フラグ管理用!Y270=2,IF(AND(フラグ管理用!C270=2,フラグ管理用!V270=1),"","error"),""))</f>
        <v/>
      </c>
      <c r="BD270" s="331" t="str">
        <f t="shared" si="68"/>
        <v/>
      </c>
      <c r="BE270" s="331" t="str">
        <f>IF(C270="","",IF(フラグ管理用!Z270=30,"error",IF(AND(フラグ管理用!AI270="事業始期_通常",フラグ管理用!Z270&lt;18),"error",IF(AND(フラグ管理用!AI270="事業始期_補助",フラグ管理用!Z270&lt;15),"error",""))))</f>
        <v/>
      </c>
      <c r="BF270" s="331" t="str">
        <f t="shared" si="69"/>
        <v/>
      </c>
      <c r="BG270" s="331" t="str">
        <f>IF(C270="","",IF(AND(フラグ管理用!AJ270="事業終期_通常",OR(フラグ管理用!AA270&lt;18,フラグ管理用!AA270&gt;29)),"error",IF(AND(フラグ管理用!AJ270="事業終期_R3基金・R4",フラグ管理用!AA270&lt;18),"error","")))</f>
        <v/>
      </c>
      <c r="BH270" s="331" t="str">
        <f>IF(C270="","",IF(VLOOKUP(Z270,―!$X$2:$Y$31,2,FALSE)&lt;=VLOOKUP(AA270,―!$X$2:$Y$31,2,FALSE),"","error"))</f>
        <v/>
      </c>
      <c r="BI270" s="331" t="str">
        <f t="shared" si="70"/>
        <v/>
      </c>
      <c r="BJ270" s="331" t="str">
        <f t="shared" si="71"/>
        <v/>
      </c>
      <c r="BK270" s="331" t="str">
        <f t="shared" si="72"/>
        <v/>
      </c>
      <c r="BL270" s="331" t="str">
        <f>IF(C270="","",IF(AND(フラグ管理用!AK270="予算区分_地単_通常",フラグ管理用!AF270&gt;4),"error",IF(AND(フラグ管理用!AK270="予算区分_地単_協力金等",フラグ管理用!AF270&gt;9),"error",IF(AND(フラグ管理用!AK270="予算区分_補助",フラグ管理用!AF270&lt;9),"error",""))))</f>
        <v/>
      </c>
      <c r="BM270" s="346" t="str">
        <f>フラグ管理用!AO270</f>
        <v/>
      </c>
    </row>
    <row r="271" spans="1:65">
      <c r="A271" s="21">
        <v>250</v>
      </c>
      <c r="B271" s="35"/>
      <c r="C271" s="44"/>
      <c r="D271" s="44"/>
      <c r="E271" s="55"/>
      <c r="F271" s="67" t="str">
        <f>IF(C271="補",VLOOKUP(E271,'事業名一覧 '!$A$3:$C$55,3,FALSE),"")</f>
        <v/>
      </c>
      <c r="G271" s="81"/>
      <c r="H271" s="81"/>
      <c r="I271" s="81"/>
      <c r="J271" s="81"/>
      <c r="K271" s="81"/>
      <c r="L271" s="55"/>
      <c r="M271" s="132" t="str">
        <f t="shared" si="55"/>
        <v/>
      </c>
      <c r="N271" s="132" t="str">
        <f t="shared" si="56"/>
        <v/>
      </c>
      <c r="O271" s="148"/>
      <c r="P271" s="148"/>
      <c r="Q271" s="148"/>
      <c r="R271" s="148"/>
      <c r="S271" s="148"/>
      <c r="T271" s="148"/>
      <c r="U271" s="55"/>
      <c r="V271" s="81"/>
      <c r="W271" s="81"/>
      <c r="X271" s="81"/>
      <c r="Y271" s="44"/>
      <c r="Z271" s="44"/>
      <c r="AA271" s="44"/>
      <c r="AB271" s="214"/>
      <c r="AC271" s="214"/>
      <c r="AD271" s="55"/>
      <c r="AE271" s="55"/>
      <c r="AF271" s="233"/>
      <c r="AG271" s="251"/>
      <c r="AH271" s="272"/>
      <c r="AI271" s="284"/>
      <c r="AJ271" s="296" t="str">
        <f t="shared" si="57"/>
        <v/>
      </c>
      <c r="AK271" s="304" t="str">
        <f>IF(C271="","",IF(AND(フラグ管理用!B271=2,O271&gt;0),"error",IF(AND(フラグ管理用!B271=1,SUM(P271:R271)&gt;0),"error","")))</f>
        <v/>
      </c>
      <c r="AL271" s="312" t="str">
        <f t="shared" si="58"/>
        <v/>
      </c>
      <c r="AM271" s="320" t="str">
        <f t="shared" si="59"/>
        <v/>
      </c>
      <c r="AN271" s="331" t="str">
        <f>IF(C271="","",IF(フラグ管理用!AP271=1,"",IF(AND(フラグ管理用!C271=1,フラグ管理用!G271=1),"",IF(AND(フラグ管理用!C271=2,フラグ管理用!D271=1,フラグ管理用!G271=1),"",IF(AND(フラグ管理用!C271=2,フラグ管理用!D271=2),"","error")))))</f>
        <v/>
      </c>
      <c r="AO271" s="335" t="str">
        <f t="shared" si="60"/>
        <v/>
      </c>
      <c r="AP271" s="335" t="str">
        <f t="shared" si="61"/>
        <v/>
      </c>
      <c r="AQ271" s="335" t="str">
        <f>IF(C271="","",IF(AND(フラグ管理用!B271=1,フラグ管理用!I271&gt;0),"",IF(AND(フラグ管理用!B271=2,フラグ管理用!I271&gt;14),"","error")))</f>
        <v/>
      </c>
      <c r="AR271" s="335" t="str">
        <f>IF(C271="","",IF(PRODUCT(フラグ管理用!H271:J271)=0,"error",""))</f>
        <v/>
      </c>
      <c r="AS271" s="335" t="str">
        <f t="shared" si="62"/>
        <v/>
      </c>
      <c r="AT271" s="335" t="str">
        <f>IF(C271="","",IF(AND(フラグ管理用!G271=1,フラグ管理用!K271=1),"",IF(AND(フラグ管理用!G271=2,フラグ管理用!K271&gt;1),"","error")))</f>
        <v/>
      </c>
      <c r="AU271" s="335" t="str">
        <f>IF(C271="","",IF(AND(フラグ管理用!K271=10,ISBLANK(L271)=FALSE),"",IF(AND(フラグ管理用!K271&lt;10,ISBLANK(L271)=TRUE),"","error")))</f>
        <v/>
      </c>
      <c r="AV271" s="331" t="str">
        <f t="shared" si="63"/>
        <v/>
      </c>
      <c r="AW271" s="331" t="str">
        <f t="shared" si="64"/>
        <v/>
      </c>
      <c r="AX271" s="331" t="str">
        <f>IF(C271="","",IF(AND(フラグ管理用!D271=2,フラグ管理用!G271=1),IF(Q271&lt;&gt;0,"error",""),""))</f>
        <v/>
      </c>
      <c r="AY271" s="331" t="str">
        <f>IF(C271="","",IF(フラグ管理用!G271=2,IF(OR(O271&lt;&gt;0,P271&lt;&gt;0,R271&lt;&gt;0),"error",""),""))</f>
        <v/>
      </c>
      <c r="AZ271" s="331" t="str">
        <f t="shared" si="65"/>
        <v/>
      </c>
      <c r="BA271" s="331" t="str">
        <f t="shared" si="66"/>
        <v/>
      </c>
      <c r="BB271" s="331" t="str">
        <f t="shared" si="67"/>
        <v/>
      </c>
      <c r="BC271" s="331" t="str">
        <f>IF(C271="","",IF(フラグ管理用!Y271=2,IF(AND(フラグ管理用!C271=2,フラグ管理用!V271=1),"","error"),""))</f>
        <v/>
      </c>
      <c r="BD271" s="331" t="str">
        <f t="shared" si="68"/>
        <v/>
      </c>
      <c r="BE271" s="331" t="str">
        <f>IF(C271="","",IF(フラグ管理用!Z271=30,"error",IF(AND(フラグ管理用!AI271="事業始期_通常",フラグ管理用!Z271&lt;18),"error",IF(AND(フラグ管理用!AI271="事業始期_補助",フラグ管理用!Z271&lt;15),"error",""))))</f>
        <v/>
      </c>
      <c r="BF271" s="331" t="str">
        <f t="shared" si="69"/>
        <v/>
      </c>
      <c r="BG271" s="331" t="str">
        <f>IF(C271="","",IF(AND(フラグ管理用!AJ271="事業終期_通常",OR(フラグ管理用!AA271&lt;18,フラグ管理用!AA271&gt;29)),"error",IF(AND(フラグ管理用!AJ271="事業終期_R3基金・R4",フラグ管理用!AA271&lt;18),"error","")))</f>
        <v/>
      </c>
      <c r="BH271" s="331" t="str">
        <f>IF(C271="","",IF(VLOOKUP(Z271,―!$X$2:$Y$31,2,FALSE)&lt;=VLOOKUP(AA271,―!$X$2:$Y$31,2,FALSE),"","error"))</f>
        <v/>
      </c>
      <c r="BI271" s="331" t="str">
        <f t="shared" si="70"/>
        <v/>
      </c>
      <c r="BJ271" s="331" t="str">
        <f t="shared" si="71"/>
        <v/>
      </c>
      <c r="BK271" s="331" t="str">
        <f t="shared" si="72"/>
        <v/>
      </c>
      <c r="BL271" s="331" t="str">
        <f>IF(C271="","",IF(AND(フラグ管理用!AK271="予算区分_地単_通常",フラグ管理用!AF271&gt;4),"error",IF(AND(フラグ管理用!AK271="予算区分_地単_協力金等",フラグ管理用!AF271&gt;9),"error",IF(AND(フラグ管理用!AK271="予算区分_補助",フラグ管理用!AF271&lt;9),"error",""))))</f>
        <v/>
      </c>
      <c r="BM271" s="346" t="str">
        <f>フラグ管理用!AO271</f>
        <v/>
      </c>
    </row>
    <row r="272" spans="1:65">
      <c r="A272" s="21">
        <v>251</v>
      </c>
      <c r="B272" s="35"/>
      <c r="C272" s="44"/>
      <c r="D272" s="44"/>
      <c r="E272" s="55"/>
      <c r="F272" s="67" t="str">
        <f>IF(C272="補",VLOOKUP(E272,'事業名一覧 '!$A$3:$C$55,3,FALSE),"")</f>
        <v/>
      </c>
      <c r="G272" s="81"/>
      <c r="H272" s="81"/>
      <c r="I272" s="81"/>
      <c r="J272" s="81"/>
      <c r="K272" s="81"/>
      <c r="L272" s="55"/>
      <c r="M272" s="132" t="str">
        <f t="shared" si="55"/>
        <v/>
      </c>
      <c r="N272" s="132" t="str">
        <f t="shared" si="56"/>
        <v/>
      </c>
      <c r="O272" s="148"/>
      <c r="P272" s="148"/>
      <c r="Q272" s="148"/>
      <c r="R272" s="148"/>
      <c r="S272" s="148"/>
      <c r="T272" s="148"/>
      <c r="U272" s="55"/>
      <c r="V272" s="81"/>
      <c r="W272" s="81"/>
      <c r="X272" s="81"/>
      <c r="Y272" s="44"/>
      <c r="Z272" s="44"/>
      <c r="AA272" s="44"/>
      <c r="AB272" s="214"/>
      <c r="AC272" s="214"/>
      <c r="AD272" s="55"/>
      <c r="AE272" s="55"/>
      <c r="AF272" s="233"/>
      <c r="AG272" s="251"/>
      <c r="AH272" s="272"/>
      <c r="AI272" s="284"/>
      <c r="AJ272" s="296" t="str">
        <f t="shared" si="57"/>
        <v/>
      </c>
      <c r="AK272" s="304" t="str">
        <f>IF(C272="","",IF(AND(フラグ管理用!B272=2,O272&gt;0),"error",IF(AND(フラグ管理用!B272=1,SUM(P272:R272)&gt;0),"error","")))</f>
        <v/>
      </c>
      <c r="AL272" s="312" t="str">
        <f t="shared" si="58"/>
        <v/>
      </c>
      <c r="AM272" s="320" t="str">
        <f t="shared" si="59"/>
        <v/>
      </c>
      <c r="AN272" s="331" t="str">
        <f>IF(C272="","",IF(フラグ管理用!AP272=1,"",IF(AND(フラグ管理用!C272=1,フラグ管理用!G272=1),"",IF(AND(フラグ管理用!C272=2,フラグ管理用!D272=1,フラグ管理用!G272=1),"",IF(AND(フラグ管理用!C272=2,フラグ管理用!D272=2),"","error")))))</f>
        <v/>
      </c>
      <c r="AO272" s="335" t="str">
        <f t="shared" si="60"/>
        <v/>
      </c>
      <c r="AP272" s="335" t="str">
        <f t="shared" si="61"/>
        <v/>
      </c>
      <c r="AQ272" s="335" t="str">
        <f>IF(C272="","",IF(AND(フラグ管理用!B272=1,フラグ管理用!I272&gt;0),"",IF(AND(フラグ管理用!B272=2,フラグ管理用!I272&gt;14),"","error")))</f>
        <v/>
      </c>
      <c r="AR272" s="335" t="str">
        <f>IF(C272="","",IF(PRODUCT(フラグ管理用!H272:J272)=0,"error",""))</f>
        <v/>
      </c>
      <c r="AS272" s="335" t="str">
        <f t="shared" si="62"/>
        <v/>
      </c>
      <c r="AT272" s="335" t="str">
        <f>IF(C272="","",IF(AND(フラグ管理用!G272=1,フラグ管理用!K272=1),"",IF(AND(フラグ管理用!G272=2,フラグ管理用!K272&gt;1),"","error")))</f>
        <v/>
      </c>
      <c r="AU272" s="335" t="str">
        <f>IF(C272="","",IF(AND(フラグ管理用!K272=10,ISBLANK(L272)=FALSE),"",IF(AND(フラグ管理用!K272&lt;10,ISBLANK(L272)=TRUE),"","error")))</f>
        <v/>
      </c>
      <c r="AV272" s="331" t="str">
        <f t="shared" si="63"/>
        <v/>
      </c>
      <c r="AW272" s="331" t="str">
        <f t="shared" si="64"/>
        <v/>
      </c>
      <c r="AX272" s="331" t="str">
        <f>IF(C272="","",IF(AND(フラグ管理用!D272=2,フラグ管理用!G272=1),IF(Q272&lt;&gt;0,"error",""),""))</f>
        <v/>
      </c>
      <c r="AY272" s="331" t="str">
        <f>IF(C272="","",IF(フラグ管理用!G272=2,IF(OR(O272&lt;&gt;0,P272&lt;&gt;0,R272&lt;&gt;0),"error",""),""))</f>
        <v/>
      </c>
      <c r="AZ272" s="331" t="str">
        <f t="shared" si="65"/>
        <v/>
      </c>
      <c r="BA272" s="331" t="str">
        <f t="shared" si="66"/>
        <v/>
      </c>
      <c r="BB272" s="331" t="str">
        <f t="shared" si="67"/>
        <v/>
      </c>
      <c r="BC272" s="331" t="str">
        <f>IF(C272="","",IF(フラグ管理用!Y272=2,IF(AND(フラグ管理用!C272=2,フラグ管理用!V272=1),"","error"),""))</f>
        <v/>
      </c>
      <c r="BD272" s="331" t="str">
        <f t="shared" si="68"/>
        <v/>
      </c>
      <c r="BE272" s="331" t="str">
        <f>IF(C272="","",IF(フラグ管理用!Z272=30,"error",IF(AND(フラグ管理用!AI272="事業始期_通常",フラグ管理用!Z272&lt;18),"error",IF(AND(フラグ管理用!AI272="事業始期_補助",フラグ管理用!Z272&lt;15),"error",""))))</f>
        <v/>
      </c>
      <c r="BF272" s="331" t="str">
        <f t="shared" si="69"/>
        <v/>
      </c>
      <c r="BG272" s="331" t="str">
        <f>IF(C272="","",IF(AND(フラグ管理用!AJ272="事業終期_通常",OR(フラグ管理用!AA272&lt;18,フラグ管理用!AA272&gt;29)),"error",IF(AND(フラグ管理用!AJ272="事業終期_R3基金・R4",フラグ管理用!AA272&lt;18),"error","")))</f>
        <v/>
      </c>
      <c r="BH272" s="331" t="str">
        <f>IF(C272="","",IF(VLOOKUP(Z272,―!$X$2:$Y$31,2,FALSE)&lt;=VLOOKUP(AA272,―!$X$2:$Y$31,2,FALSE),"","error"))</f>
        <v/>
      </c>
      <c r="BI272" s="331" t="str">
        <f t="shared" si="70"/>
        <v/>
      </c>
      <c r="BJ272" s="331" t="str">
        <f t="shared" si="71"/>
        <v/>
      </c>
      <c r="BK272" s="331" t="str">
        <f t="shared" si="72"/>
        <v/>
      </c>
      <c r="BL272" s="331" t="str">
        <f>IF(C272="","",IF(AND(フラグ管理用!AK272="予算区分_地単_通常",フラグ管理用!AF272&gt;4),"error",IF(AND(フラグ管理用!AK272="予算区分_地単_協力金等",フラグ管理用!AF272&gt;9),"error",IF(AND(フラグ管理用!AK272="予算区分_補助",フラグ管理用!AF272&lt;9),"error",""))))</f>
        <v/>
      </c>
      <c r="BM272" s="346" t="str">
        <f>フラグ管理用!AO272</f>
        <v/>
      </c>
    </row>
    <row r="273" spans="1:65">
      <c r="A273" s="21">
        <v>252</v>
      </c>
      <c r="B273" s="35"/>
      <c r="C273" s="44"/>
      <c r="D273" s="44"/>
      <c r="E273" s="55"/>
      <c r="F273" s="67" t="str">
        <f>IF(C273="補",VLOOKUP(E273,'事業名一覧 '!$A$3:$C$55,3,FALSE),"")</f>
        <v/>
      </c>
      <c r="G273" s="81"/>
      <c r="H273" s="81"/>
      <c r="I273" s="81"/>
      <c r="J273" s="81"/>
      <c r="K273" s="81"/>
      <c r="L273" s="55"/>
      <c r="M273" s="132" t="str">
        <f t="shared" si="55"/>
        <v/>
      </c>
      <c r="N273" s="132" t="str">
        <f t="shared" si="56"/>
        <v/>
      </c>
      <c r="O273" s="148"/>
      <c r="P273" s="148"/>
      <c r="Q273" s="148"/>
      <c r="R273" s="148"/>
      <c r="S273" s="148"/>
      <c r="T273" s="148"/>
      <c r="U273" s="55"/>
      <c r="V273" s="81"/>
      <c r="W273" s="81"/>
      <c r="X273" s="81"/>
      <c r="Y273" s="44"/>
      <c r="Z273" s="44"/>
      <c r="AA273" s="44"/>
      <c r="AB273" s="214"/>
      <c r="AC273" s="214"/>
      <c r="AD273" s="55"/>
      <c r="AE273" s="55"/>
      <c r="AF273" s="233"/>
      <c r="AG273" s="251"/>
      <c r="AH273" s="272"/>
      <c r="AI273" s="284"/>
      <c r="AJ273" s="296" t="str">
        <f t="shared" si="57"/>
        <v/>
      </c>
      <c r="AK273" s="304" t="str">
        <f>IF(C273="","",IF(AND(フラグ管理用!B273=2,O273&gt;0),"error",IF(AND(フラグ管理用!B273=1,SUM(P273:R273)&gt;0),"error","")))</f>
        <v/>
      </c>
      <c r="AL273" s="312" t="str">
        <f t="shared" si="58"/>
        <v/>
      </c>
      <c r="AM273" s="320" t="str">
        <f t="shared" si="59"/>
        <v/>
      </c>
      <c r="AN273" s="331" t="str">
        <f>IF(C273="","",IF(フラグ管理用!AP273=1,"",IF(AND(フラグ管理用!C273=1,フラグ管理用!G273=1),"",IF(AND(フラグ管理用!C273=2,フラグ管理用!D273=1,フラグ管理用!G273=1),"",IF(AND(フラグ管理用!C273=2,フラグ管理用!D273=2),"","error")))))</f>
        <v/>
      </c>
      <c r="AO273" s="335" t="str">
        <f t="shared" si="60"/>
        <v/>
      </c>
      <c r="AP273" s="335" t="str">
        <f t="shared" si="61"/>
        <v/>
      </c>
      <c r="AQ273" s="335" t="str">
        <f>IF(C273="","",IF(AND(フラグ管理用!B273=1,フラグ管理用!I273&gt;0),"",IF(AND(フラグ管理用!B273=2,フラグ管理用!I273&gt;14),"","error")))</f>
        <v/>
      </c>
      <c r="AR273" s="335" t="str">
        <f>IF(C273="","",IF(PRODUCT(フラグ管理用!H273:J273)=0,"error",""))</f>
        <v/>
      </c>
      <c r="AS273" s="335" t="str">
        <f t="shared" si="62"/>
        <v/>
      </c>
      <c r="AT273" s="335" t="str">
        <f>IF(C273="","",IF(AND(フラグ管理用!G273=1,フラグ管理用!K273=1),"",IF(AND(フラグ管理用!G273=2,フラグ管理用!K273&gt;1),"","error")))</f>
        <v/>
      </c>
      <c r="AU273" s="335" t="str">
        <f>IF(C273="","",IF(AND(フラグ管理用!K273=10,ISBLANK(L273)=FALSE),"",IF(AND(フラグ管理用!K273&lt;10,ISBLANK(L273)=TRUE),"","error")))</f>
        <v/>
      </c>
      <c r="AV273" s="331" t="str">
        <f t="shared" si="63"/>
        <v/>
      </c>
      <c r="AW273" s="331" t="str">
        <f t="shared" si="64"/>
        <v/>
      </c>
      <c r="AX273" s="331" t="str">
        <f>IF(C273="","",IF(AND(フラグ管理用!D273=2,フラグ管理用!G273=1),IF(Q273&lt;&gt;0,"error",""),""))</f>
        <v/>
      </c>
      <c r="AY273" s="331" t="str">
        <f>IF(C273="","",IF(フラグ管理用!G273=2,IF(OR(O273&lt;&gt;0,P273&lt;&gt;0,R273&lt;&gt;0),"error",""),""))</f>
        <v/>
      </c>
      <c r="AZ273" s="331" t="str">
        <f t="shared" si="65"/>
        <v/>
      </c>
      <c r="BA273" s="331" t="str">
        <f t="shared" si="66"/>
        <v/>
      </c>
      <c r="BB273" s="331" t="str">
        <f t="shared" si="67"/>
        <v/>
      </c>
      <c r="BC273" s="331" t="str">
        <f>IF(C273="","",IF(フラグ管理用!Y273=2,IF(AND(フラグ管理用!C273=2,フラグ管理用!V273=1),"","error"),""))</f>
        <v/>
      </c>
      <c r="BD273" s="331" t="str">
        <f t="shared" si="68"/>
        <v/>
      </c>
      <c r="BE273" s="331" t="str">
        <f>IF(C273="","",IF(フラグ管理用!Z273=30,"error",IF(AND(フラグ管理用!AI273="事業始期_通常",フラグ管理用!Z273&lt;18),"error",IF(AND(フラグ管理用!AI273="事業始期_補助",フラグ管理用!Z273&lt;15),"error",""))))</f>
        <v/>
      </c>
      <c r="BF273" s="331" t="str">
        <f t="shared" si="69"/>
        <v/>
      </c>
      <c r="BG273" s="331" t="str">
        <f>IF(C273="","",IF(AND(フラグ管理用!AJ273="事業終期_通常",OR(フラグ管理用!AA273&lt;18,フラグ管理用!AA273&gt;29)),"error",IF(AND(フラグ管理用!AJ273="事業終期_R3基金・R4",フラグ管理用!AA273&lt;18),"error","")))</f>
        <v/>
      </c>
      <c r="BH273" s="331" t="str">
        <f>IF(C273="","",IF(VLOOKUP(Z273,―!$X$2:$Y$31,2,FALSE)&lt;=VLOOKUP(AA273,―!$X$2:$Y$31,2,FALSE),"","error"))</f>
        <v/>
      </c>
      <c r="BI273" s="331" t="str">
        <f t="shared" si="70"/>
        <v/>
      </c>
      <c r="BJ273" s="331" t="str">
        <f t="shared" si="71"/>
        <v/>
      </c>
      <c r="BK273" s="331" t="str">
        <f t="shared" si="72"/>
        <v/>
      </c>
      <c r="BL273" s="331" t="str">
        <f>IF(C273="","",IF(AND(フラグ管理用!AK273="予算区分_地単_通常",フラグ管理用!AF273&gt;4),"error",IF(AND(フラグ管理用!AK273="予算区分_地単_協力金等",フラグ管理用!AF273&gt;9),"error",IF(AND(フラグ管理用!AK273="予算区分_補助",フラグ管理用!AF273&lt;9),"error",""))))</f>
        <v/>
      </c>
      <c r="BM273" s="346" t="str">
        <f>フラグ管理用!AO273</f>
        <v/>
      </c>
    </row>
    <row r="274" spans="1:65">
      <c r="A274" s="21">
        <v>253</v>
      </c>
      <c r="B274" s="35"/>
      <c r="C274" s="44"/>
      <c r="D274" s="44"/>
      <c r="E274" s="55"/>
      <c r="F274" s="67" t="str">
        <f>IF(C274="補",VLOOKUP(E274,'事業名一覧 '!$A$3:$C$55,3,FALSE),"")</f>
        <v/>
      </c>
      <c r="G274" s="81"/>
      <c r="H274" s="81"/>
      <c r="I274" s="81"/>
      <c r="J274" s="81"/>
      <c r="K274" s="81"/>
      <c r="L274" s="55"/>
      <c r="M274" s="132" t="str">
        <f t="shared" si="55"/>
        <v/>
      </c>
      <c r="N274" s="132" t="str">
        <f t="shared" si="56"/>
        <v/>
      </c>
      <c r="O274" s="148"/>
      <c r="P274" s="148"/>
      <c r="Q274" s="148"/>
      <c r="R274" s="148"/>
      <c r="S274" s="148"/>
      <c r="T274" s="148"/>
      <c r="U274" s="55"/>
      <c r="V274" s="81"/>
      <c r="W274" s="81"/>
      <c r="X274" s="81"/>
      <c r="Y274" s="44"/>
      <c r="Z274" s="44"/>
      <c r="AA274" s="44"/>
      <c r="AB274" s="214"/>
      <c r="AC274" s="214"/>
      <c r="AD274" s="55"/>
      <c r="AE274" s="55"/>
      <c r="AF274" s="233"/>
      <c r="AG274" s="251"/>
      <c r="AH274" s="272"/>
      <c r="AI274" s="284"/>
      <c r="AJ274" s="296" t="str">
        <f t="shared" si="57"/>
        <v/>
      </c>
      <c r="AK274" s="304" t="str">
        <f>IF(C274="","",IF(AND(フラグ管理用!B274=2,O274&gt;0),"error",IF(AND(フラグ管理用!B274=1,SUM(P274:R274)&gt;0),"error","")))</f>
        <v/>
      </c>
      <c r="AL274" s="312" t="str">
        <f t="shared" si="58"/>
        <v/>
      </c>
      <c r="AM274" s="320" t="str">
        <f t="shared" si="59"/>
        <v/>
      </c>
      <c r="AN274" s="331" t="str">
        <f>IF(C274="","",IF(フラグ管理用!AP274=1,"",IF(AND(フラグ管理用!C274=1,フラグ管理用!G274=1),"",IF(AND(フラグ管理用!C274=2,フラグ管理用!D274=1,フラグ管理用!G274=1),"",IF(AND(フラグ管理用!C274=2,フラグ管理用!D274=2),"","error")))))</f>
        <v/>
      </c>
      <c r="AO274" s="335" t="str">
        <f t="shared" si="60"/>
        <v/>
      </c>
      <c r="AP274" s="335" t="str">
        <f t="shared" si="61"/>
        <v/>
      </c>
      <c r="AQ274" s="335" t="str">
        <f>IF(C274="","",IF(AND(フラグ管理用!B274=1,フラグ管理用!I274&gt;0),"",IF(AND(フラグ管理用!B274=2,フラグ管理用!I274&gt;14),"","error")))</f>
        <v/>
      </c>
      <c r="AR274" s="335" t="str">
        <f>IF(C274="","",IF(PRODUCT(フラグ管理用!H274:J274)=0,"error",""))</f>
        <v/>
      </c>
      <c r="AS274" s="335" t="str">
        <f t="shared" si="62"/>
        <v/>
      </c>
      <c r="AT274" s="335" t="str">
        <f>IF(C274="","",IF(AND(フラグ管理用!G274=1,フラグ管理用!K274=1),"",IF(AND(フラグ管理用!G274=2,フラグ管理用!K274&gt;1),"","error")))</f>
        <v/>
      </c>
      <c r="AU274" s="335" t="str">
        <f>IF(C274="","",IF(AND(フラグ管理用!K274=10,ISBLANK(L274)=FALSE),"",IF(AND(フラグ管理用!K274&lt;10,ISBLANK(L274)=TRUE),"","error")))</f>
        <v/>
      </c>
      <c r="AV274" s="331" t="str">
        <f t="shared" si="63"/>
        <v/>
      </c>
      <c r="AW274" s="331" t="str">
        <f t="shared" si="64"/>
        <v/>
      </c>
      <c r="AX274" s="331" t="str">
        <f>IF(C274="","",IF(AND(フラグ管理用!D274=2,フラグ管理用!G274=1),IF(Q274&lt;&gt;0,"error",""),""))</f>
        <v/>
      </c>
      <c r="AY274" s="331" t="str">
        <f>IF(C274="","",IF(フラグ管理用!G274=2,IF(OR(O274&lt;&gt;0,P274&lt;&gt;0,R274&lt;&gt;0),"error",""),""))</f>
        <v/>
      </c>
      <c r="AZ274" s="331" t="str">
        <f t="shared" si="65"/>
        <v/>
      </c>
      <c r="BA274" s="331" t="str">
        <f t="shared" si="66"/>
        <v/>
      </c>
      <c r="BB274" s="331" t="str">
        <f t="shared" si="67"/>
        <v/>
      </c>
      <c r="BC274" s="331" t="str">
        <f>IF(C274="","",IF(フラグ管理用!Y274=2,IF(AND(フラグ管理用!C274=2,フラグ管理用!V274=1),"","error"),""))</f>
        <v/>
      </c>
      <c r="BD274" s="331" t="str">
        <f t="shared" si="68"/>
        <v/>
      </c>
      <c r="BE274" s="331" t="str">
        <f>IF(C274="","",IF(フラグ管理用!Z274=30,"error",IF(AND(フラグ管理用!AI274="事業始期_通常",フラグ管理用!Z274&lt;18),"error",IF(AND(フラグ管理用!AI274="事業始期_補助",フラグ管理用!Z274&lt;15),"error",""))))</f>
        <v/>
      </c>
      <c r="BF274" s="331" t="str">
        <f t="shared" si="69"/>
        <v/>
      </c>
      <c r="BG274" s="331" t="str">
        <f>IF(C274="","",IF(AND(フラグ管理用!AJ274="事業終期_通常",OR(フラグ管理用!AA274&lt;18,フラグ管理用!AA274&gt;29)),"error",IF(AND(フラグ管理用!AJ274="事業終期_R3基金・R4",フラグ管理用!AA274&lt;18),"error","")))</f>
        <v/>
      </c>
      <c r="BH274" s="331" t="str">
        <f>IF(C274="","",IF(VLOOKUP(Z274,―!$X$2:$Y$31,2,FALSE)&lt;=VLOOKUP(AA274,―!$X$2:$Y$31,2,FALSE),"","error"))</f>
        <v/>
      </c>
      <c r="BI274" s="331" t="str">
        <f t="shared" si="70"/>
        <v/>
      </c>
      <c r="BJ274" s="331" t="str">
        <f t="shared" si="71"/>
        <v/>
      </c>
      <c r="BK274" s="331" t="str">
        <f t="shared" si="72"/>
        <v/>
      </c>
      <c r="BL274" s="331" t="str">
        <f>IF(C274="","",IF(AND(フラグ管理用!AK274="予算区分_地単_通常",フラグ管理用!AF274&gt;4),"error",IF(AND(フラグ管理用!AK274="予算区分_地単_協力金等",フラグ管理用!AF274&gt;9),"error",IF(AND(フラグ管理用!AK274="予算区分_補助",フラグ管理用!AF274&lt;9),"error",""))))</f>
        <v/>
      </c>
      <c r="BM274" s="346" t="str">
        <f>フラグ管理用!AO274</f>
        <v/>
      </c>
    </row>
    <row r="275" spans="1:65">
      <c r="A275" s="21">
        <v>254</v>
      </c>
      <c r="B275" s="35"/>
      <c r="C275" s="44"/>
      <c r="D275" s="44"/>
      <c r="E275" s="55"/>
      <c r="F275" s="67" t="str">
        <f>IF(C275="補",VLOOKUP(E275,'事業名一覧 '!$A$3:$C$55,3,FALSE),"")</f>
        <v/>
      </c>
      <c r="G275" s="81"/>
      <c r="H275" s="81"/>
      <c r="I275" s="81"/>
      <c r="J275" s="81"/>
      <c r="K275" s="81"/>
      <c r="L275" s="55"/>
      <c r="M275" s="132" t="str">
        <f t="shared" si="55"/>
        <v/>
      </c>
      <c r="N275" s="132" t="str">
        <f t="shared" si="56"/>
        <v/>
      </c>
      <c r="O275" s="148"/>
      <c r="P275" s="148"/>
      <c r="Q275" s="148"/>
      <c r="R275" s="148"/>
      <c r="S275" s="148"/>
      <c r="T275" s="148"/>
      <c r="U275" s="55"/>
      <c r="V275" s="81"/>
      <c r="W275" s="81"/>
      <c r="X275" s="81"/>
      <c r="Y275" s="44"/>
      <c r="Z275" s="44"/>
      <c r="AA275" s="44"/>
      <c r="AB275" s="214"/>
      <c r="AC275" s="214"/>
      <c r="AD275" s="55"/>
      <c r="AE275" s="55"/>
      <c r="AF275" s="233"/>
      <c r="AG275" s="251"/>
      <c r="AH275" s="272"/>
      <c r="AI275" s="284"/>
      <c r="AJ275" s="296" t="str">
        <f t="shared" si="57"/>
        <v/>
      </c>
      <c r="AK275" s="304" t="str">
        <f>IF(C275="","",IF(AND(フラグ管理用!B275=2,O275&gt;0),"error",IF(AND(フラグ管理用!B275=1,SUM(P275:R275)&gt;0),"error","")))</f>
        <v/>
      </c>
      <c r="AL275" s="312" t="str">
        <f t="shared" si="58"/>
        <v/>
      </c>
      <c r="AM275" s="320" t="str">
        <f t="shared" si="59"/>
        <v/>
      </c>
      <c r="AN275" s="331" t="str">
        <f>IF(C275="","",IF(フラグ管理用!AP275=1,"",IF(AND(フラグ管理用!C275=1,フラグ管理用!G275=1),"",IF(AND(フラグ管理用!C275=2,フラグ管理用!D275=1,フラグ管理用!G275=1),"",IF(AND(フラグ管理用!C275=2,フラグ管理用!D275=2),"","error")))))</f>
        <v/>
      </c>
      <c r="AO275" s="335" t="str">
        <f t="shared" si="60"/>
        <v/>
      </c>
      <c r="AP275" s="335" t="str">
        <f t="shared" si="61"/>
        <v/>
      </c>
      <c r="AQ275" s="335" t="str">
        <f>IF(C275="","",IF(AND(フラグ管理用!B275=1,フラグ管理用!I275&gt;0),"",IF(AND(フラグ管理用!B275=2,フラグ管理用!I275&gt;14),"","error")))</f>
        <v/>
      </c>
      <c r="AR275" s="335" t="str">
        <f>IF(C275="","",IF(PRODUCT(フラグ管理用!H275:J275)=0,"error",""))</f>
        <v/>
      </c>
      <c r="AS275" s="335" t="str">
        <f t="shared" si="62"/>
        <v/>
      </c>
      <c r="AT275" s="335" t="str">
        <f>IF(C275="","",IF(AND(フラグ管理用!G275=1,フラグ管理用!K275=1),"",IF(AND(フラグ管理用!G275=2,フラグ管理用!K275&gt;1),"","error")))</f>
        <v/>
      </c>
      <c r="AU275" s="335" t="str">
        <f>IF(C275="","",IF(AND(フラグ管理用!K275=10,ISBLANK(L275)=FALSE),"",IF(AND(フラグ管理用!K275&lt;10,ISBLANK(L275)=TRUE),"","error")))</f>
        <v/>
      </c>
      <c r="AV275" s="331" t="str">
        <f t="shared" si="63"/>
        <v/>
      </c>
      <c r="AW275" s="331" t="str">
        <f t="shared" si="64"/>
        <v/>
      </c>
      <c r="AX275" s="331" t="str">
        <f>IF(C275="","",IF(AND(フラグ管理用!D275=2,フラグ管理用!G275=1),IF(Q275&lt;&gt;0,"error",""),""))</f>
        <v/>
      </c>
      <c r="AY275" s="331" t="str">
        <f>IF(C275="","",IF(フラグ管理用!G275=2,IF(OR(O275&lt;&gt;0,P275&lt;&gt;0,R275&lt;&gt;0),"error",""),""))</f>
        <v/>
      </c>
      <c r="AZ275" s="331" t="str">
        <f t="shared" si="65"/>
        <v/>
      </c>
      <c r="BA275" s="331" t="str">
        <f t="shared" si="66"/>
        <v/>
      </c>
      <c r="BB275" s="331" t="str">
        <f t="shared" si="67"/>
        <v/>
      </c>
      <c r="BC275" s="331" t="str">
        <f>IF(C275="","",IF(フラグ管理用!Y275=2,IF(AND(フラグ管理用!C275=2,フラグ管理用!V275=1),"","error"),""))</f>
        <v/>
      </c>
      <c r="BD275" s="331" t="str">
        <f t="shared" si="68"/>
        <v/>
      </c>
      <c r="BE275" s="331" t="str">
        <f>IF(C275="","",IF(フラグ管理用!Z275=30,"error",IF(AND(フラグ管理用!AI275="事業始期_通常",フラグ管理用!Z275&lt;18),"error",IF(AND(フラグ管理用!AI275="事業始期_補助",フラグ管理用!Z275&lt;15),"error",""))))</f>
        <v/>
      </c>
      <c r="BF275" s="331" t="str">
        <f t="shared" si="69"/>
        <v/>
      </c>
      <c r="BG275" s="331" t="str">
        <f>IF(C275="","",IF(AND(フラグ管理用!AJ275="事業終期_通常",OR(フラグ管理用!AA275&lt;18,フラグ管理用!AA275&gt;29)),"error",IF(AND(フラグ管理用!AJ275="事業終期_R3基金・R4",フラグ管理用!AA275&lt;18),"error","")))</f>
        <v/>
      </c>
      <c r="BH275" s="331" t="str">
        <f>IF(C275="","",IF(VLOOKUP(Z275,―!$X$2:$Y$31,2,FALSE)&lt;=VLOOKUP(AA275,―!$X$2:$Y$31,2,FALSE),"","error"))</f>
        <v/>
      </c>
      <c r="BI275" s="331" t="str">
        <f t="shared" si="70"/>
        <v/>
      </c>
      <c r="BJ275" s="331" t="str">
        <f t="shared" si="71"/>
        <v/>
      </c>
      <c r="BK275" s="331" t="str">
        <f t="shared" si="72"/>
        <v/>
      </c>
      <c r="BL275" s="331" t="str">
        <f>IF(C275="","",IF(AND(フラグ管理用!AK275="予算区分_地単_通常",フラグ管理用!AF275&gt;4),"error",IF(AND(フラグ管理用!AK275="予算区分_地単_協力金等",フラグ管理用!AF275&gt;9),"error",IF(AND(フラグ管理用!AK275="予算区分_補助",フラグ管理用!AF275&lt;9),"error",""))))</f>
        <v/>
      </c>
      <c r="BM275" s="346" t="str">
        <f>フラグ管理用!AO275</f>
        <v/>
      </c>
    </row>
    <row r="276" spans="1:65">
      <c r="A276" s="21">
        <v>255</v>
      </c>
      <c r="B276" s="35"/>
      <c r="C276" s="44"/>
      <c r="D276" s="44"/>
      <c r="E276" s="55"/>
      <c r="F276" s="67" t="str">
        <f>IF(C276="補",VLOOKUP(E276,'事業名一覧 '!$A$3:$C$55,3,FALSE),"")</f>
        <v/>
      </c>
      <c r="G276" s="81"/>
      <c r="H276" s="81"/>
      <c r="I276" s="81"/>
      <c r="J276" s="81"/>
      <c r="K276" s="81"/>
      <c r="L276" s="55"/>
      <c r="M276" s="132" t="str">
        <f t="shared" si="55"/>
        <v/>
      </c>
      <c r="N276" s="132" t="str">
        <f t="shared" si="56"/>
        <v/>
      </c>
      <c r="O276" s="148"/>
      <c r="P276" s="148"/>
      <c r="Q276" s="148"/>
      <c r="R276" s="148"/>
      <c r="S276" s="148"/>
      <c r="T276" s="148"/>
      <c r="U276" s="55"/>
      <c r="V276" s="81"/>
      <c r="W276" s="81"/>
      <c r="X276" s="81"/>
      <c r="Y276" s="44"/>
      <c r="Z276" s="44"/>
      <c r="AA276" s="44"/>
      <c r="AB276" s="214"/>
      <c r="AC276" s="214"/>
      <c r="AD276" s="55"/>
      <c r="AE276" s="55"/>
      <c r="AF276" s="233"/>
      <c r="AG276" s="251"/>
      <c r="AH276" s="272"/>
      <c r="AI276" s="284"/>
      <c r="AJ276" s="296" t="str">
        <f t="shared" si="57"/>
        <v/>
      </c>
      <c r="AK276" s="304" t="str">
        <f>IF(C276="","",IF(AND(フラグ管理用!B276=2,O276&gt;0),"error",IF(AND(フラグ管理用!B276=1,SUM(P276:R276)&gt;0),"error","")))</f>
        <v/>
      </c>
      <c r="AL276" s="312" t="str">
        <f t="shared" si="58"/>
        <v/>
      </c>
      <c r="AM276" s="320" t="str">
        <f t="shared" si="59"/>
        <v/>
      </c>
      <c r="AN276" s="331" t="str">
        <f>IF(C276="","",IF(フラグ管理用!AP276=1,"",IF(AND(フラグ管理用!C276=1,フラグ管理用!G276=1),"",IF(AND(フラグ管理用!C276=2,フラグ管理用!D276=1,フラグ管理用!G276=1),"",IF(AND(フラグ管理用!C276=2,フラグ管理用!D276=2),"","error")))))</f>
        <v/>
      </c>
      <c r="AO276" s="335" t="str">
        <f t="shared" si="60"/>
        <v/>
      </c>
      <c r="AP276" s="335" t="str">
        <f t="shared" si="61"/>
        <v/>
      </c>
      <c r="AQ276" s="335" t="str">
        <f>IF(C276="","",IF(AND(フラグ管理用!B276=1,フラグ管理用!I276&gt;0),"",IF(AND(フラグ管理用!B276=2,フラグ管理用!I276&gt;14),"","error")))</f>
        <v/>
      </c>
      <c r="AR276" s="335" t="str">
        <f>IF(C276="","",IF(PRODUCT(フラグ管理用!H276:J276)=0,"error",""))</f>
        <v/>
      </c>
      <c r="AS276" s="335" t="str">
        <f t="shared" si="62"/>
        <v/>
      </c>
      <c r="AT276" s="335" t="str">
        <f>IF(C276="","",IF(AND(フラグ管理用!G276=1,フラグ管理用!K276=1),"",IF(AND(フラグ管理用!G276=2,フラグ管理用!K276&gt;1),"","error")))</f>
        <v/>
      </c>
      <c r="AU276" s="335" t="str">
        <f>IF(C276="","",IF(AND(フラグ管理用!K276=10,ISBLANK(L276)=FALSE),"",IF(AND(フラグ管理用!K276&lt;10,ISBLANK(L276)=TRUE),"","error")))</f>
        <v/>
      </c>
      <c r="AV276" s="331" t="str">
        <f t="shared" si="63"/>
        <v/>
      </c>
      <c r="AW276" s="331" t="str">
        <f t="shared" si="64"/>
        <v/>
      </c>
      <c r="AX276" s="331" t="str">
        <f>IF(C276="","",IF(AND(フラグ管理用!D276=2,フラグ管理用!G276=1),IF(Q276&lt;&gt;0,"error",""),""))</f>
        <v/>
      </c>
      <c r="AY276" s="331" t="str">
        <f>IF(C276="","",IF(フラグ管理用!G276=2,IF(OR(O276&lt;&gt;0,P276&lt;&gt;0,R276&lt;&gt;0),"error",""),""))</f>
        <v/>
      </c>
      <c r="AZ276" s="331" t="str">
        <f t="shared" si="65"/>
        <v/>
      </c>
      <c r="BA276" s="331" t="str">
        <f t="shared" si="66"/>
        <v/>
      </c>
      <c r="BB276" s="331" t="str">
        <f t="shared" si="67"/>
        <v/>
      </c>
      <c r="BC276" s="331" t="str">
        <f>IF(C276="","",IF(フラグ管理用!Y276=2,IF(AND(フラグ管理用!C276=2,フラグ管理用!V276=1),"","error"),""))</f>
        <v/>
      </c>
      <c r="BD276" s="331" t="str">
        <f t="shared" si="68"/>
        <v/>
      </c>
      <c r="BE276" s="331" t="str">
        <f>IF(C276="","",IF(フラグ管理用!Z276=30,"error",IF(AND(フラグ管理用!AI276="事業始期_通常",フラグ管理用!Z276&lt;18),"error",IF(AND(フラグ管理用!AI276="事業始期_補助",フラグ管理用!Z276&lt;15),"error",""))))</f>
        <v/>
      </c>
      <c r="BF276" s="331" t="str">
        <f t="shared" si="69"/>
        <v/>
      </c>
      <c r="BG276" s="331" t="str">
        <f>IF(C276="","",IF(AND(フラグ管理用!AJ276="事業終期_通常",OR(フラグ管理用!AA276&lt;18,フラグ管理用!AA276&gt;29)),"error",IF(AND(フラグ管理用!AJ276="事業終期_R3基金・R4",フラグ管理用!AA276&lt;18),"error","")))</f>
        <v/>
      </c>
      <c r="BH276" s="331" t="str">
        <f>IF(C276="","",IF(VLOOKUP(Z276,―!$X$2:$Y$31,2,FALSE)&lt;=VLOOKUP(AA276,―!$X$2:$Y$31,2,FALSE),"","error"))</f>
        <v/>
      </c>
      <c r="BI276" s="331" t="str">
        <f t="shared" si="70"/>
        <v/>
      </c>
      <c r="BJ276" s="331" t="str">
        <f t="shared" si="71"/>
        <v/>
      </c>
      <c r="BK276" s="331" t="str">
        <f t="shared" si="72"/>
        <v/>
      </c>
      <c r="BL276" s="331" t="str">
        <f>IF(C276="","",IF(AND(フラグ管理用!AK276="予算区分_地単_通常",フラグ管理用!AF276&gt;4),"error",IF(AND(フラグ管理用!AK276="予算区分_地単_協力金等",フラグ管理用!AF276&gt;9),"error",IF(AND(フラグ管理用!AK276="予算区分_補助",フラグ管理用!AF276&lt;9),"error",""))))</f>
        <v/>
      </c>
      <c r="BM276" s="346" t="str">
        <f>フラグ管理用!AO276</f>
        <v/>
      </c>
    </row>
    <row r="277" spans="1:65">
      <c r="A277" s="21">
        <v>256</v>
      </c>
      <c r="B277" s="35"/>
      <c r="C277" s="44"/>
      <c r="D277" s="44"/>
      <c r="E277" s="55"/>
      <c r="F277" s="67" t="str">
        <f>IF(C277="補",VLOOKUP(E277,'事業名一覧 '!$A$3:$C$55,3,FALSE),"")</f>
        <v/>
      </c>
      <c r="G277" s="81"/>
      <c r="H277" s="81"/>
      <c r="I277" s="81"/>
      <c r="J277" s="81"/>
      <c r="K277" s="81"/>
      <c r="L277" s="55"/>
      <c r="M277" s="132" t="str">
        <f t="shared" si="55"/>
        <v/>
      </c>
      <c r="N277" s="132" t="str">
        <f t="shared" si="56"/>
        <v/>
      </c>
      <c r="O277" s="148"/>
      <c r="P277" s="148"/>
      <c r="Q277" s="148"/>
      <c r="R277" s="148"/>
      <c r="S277" s="148"/>
      <c r="T277" s="148"/>
      <c r="U277" s="55"/>
      <c r="V277" s="81"/>
      <c r="W277" s="81"/>
      <c r="X277" s="81"/>
      <c r="Y277" s="44"/>
      <c r="Z277" s="44"/>
      <c r="AA277" s="44"/>
      <c r="AB277" s="214"/>
      <c r="AC277" s="214"/>
      <c r="AD277" s="55"/>
      <c r="AE277" s="55"/>
      <c r="AF277" s="233"/>
      <c r="AG277" s="251"/>
      <c r="AH277" s="272"/>
      <c r="AI277" s="284"/>
      <c r="AJ277" s="296" t="str">
        <f t="shared" si="57"/>
        <v/>
      </c>
      <c r="AK277" s="304" t="str">
        <f>IF(C277="","",IF(AND(フラグ管理用!B277=2,O277&gt;0),"error",IF(AND(フラグ管理用!B277=1,SUM(P277:R277)&gt;0),"error","")))</f>
        <v/>
      </c>
      <c r="AL277" s="312" t="str">
        <f t="shared" si="58"/>
        <v/>
      </c>
      <c r="AM277" s="320" t="str">
        <f t="shared" si="59"/>
        <v/>
      </c>
      <c r="AN277" s="331" t="str">
        <f>IF(C277="","",IF(フラグ管理用!AP277=1,"",IF(AND(フラグ管理用!C277=1,フラグ管理用!G277=1),"",IF(AND(フラグ管理用!C277=2,フラグ管理用!D277=1,フラグ管理用!G277=1),"",IF(AND(フラグ管理用!C277=2,フラグ管理用!D277=2),"","error")))))</f>
        <v/>
      </c>
      <c r="AO277" s="335" t="str">
        <f t="shared" si="60"/>
        <v/>
      </c>
      <c r="AP277" s="335" t="str">
        <f t="shared" si="61"/>
        <v/>
      </c>
      <c r="AQ277" s="335" t="str">
        <f>IF(C277="","",IF(AND(フラグ管理用!B277=1,フラグ管理用!I277&gt;0),"",IF(AND(フラグ管理用!B277=2,フラグ管理用!I277&gt;14),"","error")))</f>
        <v/>
      </c>
      <c r="AR277" s="335" t="str">
        <f>IF(C277="","",IF(PRODUCT(フラグ管理用!H277:J277)=0,"error",""))</f>
        <v/>
      </c>
      <c r="AS277" s="335" t="str">
        <f t="shared" si="62"/>
        <v/>
      </c>
      <c r="AT277" s="335" t="str">
        <f>IF(C277="","",IF(AND(フラグ管理用!G277=1,フラグ管理用!K277=1),"",IF(AND(フラグ管理用!G277=2,フラグ管理用!K277&gt;1),"","error")))</f>
        <v/>
      </c>
      <c r="AU277" s="335" t="str">
        <f>IF(C277="","",IF(AND(フラグ管理用!K277=10,ISBLANK(L277)=FALSE),"",IF(AND(フラグ管理用!K277&lt;10,ISBLANK(L277)=TRUE),"","error")))</f>
        <v/>
      </c>
      <c r="AV277" s="331" t="str">
        <f t="shared" si="63"/>
        <v/>
      </c>
      <c r="AW277" s="331" t="str">
        <f t="shared" si="64"/>
        <v/>
      </c>
      <c r="AX277" s="331" t="str">
        <f>IF(C277="","",IF(AND(フラグ管理用!D277=2,フラグ管理用!G277=1),IF(Q277&lt;&gt;0,"error",""),""))</f>
        <v/>
      </c>
      <c r="AY277" s="331" t="str">
        <f>IF(C277="","",IF(フラグ管理用!G277=2,IF(OR(O277&lt;&gt;0,P277&lt;&gt;0,R277&lt;&gt;0),"error",""),""))</f>
        <v/>
      </c>
      <c r="AZ277" s="331" t="str">
        <f t="shared" si="65"/>
        <v/>
      </c>
      <c r="BA277" s="331" t="str">
        <f t="shared" si="66"/>
        <v/>
      </c>
      <c r="BB277" s="331" t="str">
        <f t="shared" si="67"/>
        <v/>
      </c>
      <c r="BC277" s="331" t="str">
        <f>IF(C277="","",IF(フラグ管理用!Y277=2,IF(AND(フラグ管理用!C277=2,フラグ管理用!V277=1),"","error"),""))</f>
        <v/>
      </c>
      <c r="BD277" s="331" t="str">
        <f t="shared" si="68"/>
        <v/>
      </c>
      <c r="BE277" s="331" t="str">
        <f>IF(C277="","",IF(フラグ管理用!Z277=30,"error",IF(AND(フラグ管理用!AI277="事業始期_通常",フラグ管理用!Z277&lt;18),"error",IF(AND(フラグ管理用!AI277="事業始期_補助",フラグ管理用!Z277&lt;15),"error",""))))</f>
        <v/>
      </c>
      <c r="BF277" s="331" t="str">
        <f t="shared" si="69"/>
        <v/>
      </c>
      <c r="BG277" s="331" t="str">
        <f>IF(C277="","",IF(AND(フラグ管理用!AJ277="事業終期_通常",OR(フラグ管理用!AA277&lt;18,フラグ管理用!AA277&gt;29)),"error",IF(AND(フラグ管理用!AJ277="事業終期_R3基金・R4",フラグ管理用!AA277&lt;18),"error","")))</f>
        <v/>
      </c>
      <c r="BH277" s="331" t="str">
        <f>IF(C277="","",IF(VLOOKUP(Z277,―!$X$2:$Y$31,2,FALSE)&lt;=VLOOKUP(AA277,―!$X$2:$Y$31,2,FALSE),"","error"))</f>
        <v/>
      </c>
      <c r="BI277" s="331" t="str">
        <f t="shared" si="70"/>
        <v/>
      </c>
      <c r="BJ277" s="331" t="str">
        <f t="shared" si="71"/>
        <v/>
      </c>
      <c r="BK277" s="331" t="str">
        <f t="shared" si="72"/>
        <v/>
      </c>
      <c r="BL277" s="331" t="str">
        <f>IF(C277="","",IF(AND(フラグ管理用!AK277="予算区分_地単_通常",フラグ管理用!AF277&gt;4),"error",IF(AND(フラグ管理用!AK277="予算区分_地単_協力金等",フラグ管理用!AF277&gt;9),"error",IF(AND(フラグ管理用!AK277="予算区分_補助",フラグ管理用!AF277&lt;9),"error",""))))</f>
        <v/>
      </c>
      <c r="BM277" s="346" t="str">
        <f>フラグ管理用!AO277</f>
        <v/>
      </c>
    </row>
    <row r="278" spans="1:65">
      <c r="A278" s="21">
        <v>257</v>
      </c>
      <c r="B278" s="35"/>
      <c r="C278" s="44"/>
      <c r="D278" s="44"/>
      <c r="E278" s="55"/>
      <c r="F278" s="67" t="str">
        <f>IF(C278="補",VLOOKUP(E278,'事業名一覧 '!$A$3:$C$55,3,FALSE),"")</f>
        <v/>
      </c>
      <c r="G278" s="81"/>
      <c r="H278" s="81"/>
      <c r="I278" s="81"/>
      <c r="J278" s="81"/>
      <c r="K278" s="81"/>
      <c r="L278" s="55"/>
      <c r="M278" s="132" t="str">
        <f t="shared" ref="M278:M341" si="73">IF(C278="","",SUM(N278,S278,T278))</f>
        <v/>
      </c>
      <c r="N278" s="132" t="str">
        <f t="shared" ref="N278:N341" si="74">IF(C278="","",SUM(O278:R278))</f>
        <v/>
      </c>
      <c r="O278" s="148"/>
      <c r="P278" s="148"/>
      <c r="Q278" s="148"/>
      <c r="R278" s="148"/>
      <c r="S278" s="148"/>
      <c r="T278" s="148"/>
      <c r="U278" s="55"/>
      <c r="V278" s="81"/>
      <c r="W278" s="81"/>
      <c r="X278" s="81"/>
      <c r="Y278" s="44"/>
      <c r="Z278" s="44"/>
      <c r="AA278" s="44"/>
      <c r="AB278" s="214"/>
      <c r="AC278" s="214"/>
      <c r="AD278" s="55"/>
      <c r="AE278" s="55"/>
      <c r="AF278" s="233"/>
      <c r="AG278" s="251"/>
      <c r="AH278" s="272"/>
      <c r="AI278" s="284"/>
      <c r="AJ278" s="296" t="str">
        <f t="shared" ref="AJ278:AJ341" si="75">IF(C278="","",IF(B278="","error",""))</f>
        <v/>
      </c>
      <c r="AK278" s="304" t="str">
        <f>IF(C278="","",IF(AND(フラグ管理用!B278=2,O278&gt;0),"error",IF(AND(フラグ管理用!B278=1,SUM(P278:R278)&gt;0),"error","")))</f>
        <v/>
      </c>
      <c r="AL278" s="312" t="str">
        <f t="shared" ref="AL278:AL341" si="76">IF(C278="","",IF(D278="","error",""))</f>
        <v/>
      </c>
      <c r="AM278" s="320" t="str">
        <f t="shared" ref="AM278:AM341" si="77">IF(C278="","",IF(G278="","error",""))</f>
        <v/>
      </c>
      <c r="AN278" s="331" t="str">
        <f>IF(C278="","",IF(フラグ管理用!AP278=1,"",IF(AND(フラグ管理用!C278=1,フラグ管理用!G278=1),"",IF(AND(フラグ管理用!C278=2,フラグ管理用!D278=1,フラグ管理用!G278=1),"",IF(AND(フラグ管理用!C278=2,フラグ管理用!D278=2),"","error")))))</f>
        <v/>
      </c>
      <c r="AO278" s="335" t="str">
        <f t="shared" ref="AO278:AO341" si="78">IF(C278="","",IF(ISERROR(F278)=TRUE,"error",""))</f>
        <v/>
      </c>
      <c r="AP278" s="335" t="str">
        <f t="shared" ref="AP278:AP341" si="79">IF(C278="","",IF(OR(H278="",I278="",J278=""),"error",""))</f>
        <v/>
      </c>
      <c r="AQ278" s="335" t="str">
        <f>IF(C278="","",IF(AND(フラグ管理用!B278=1,フラグ管理用!I278&gt;0),"",IF(AND(フラグ管理用!B278=2,フラグ管理用!I278&gt;14),"","error")))</f>
        <v/>
      </c>
      <c r="AR278" s="335" t="str">
        <f>IF(C278="","",IF(PRODUCT(フラグ管理用!H278:J278)=0,"error",""))</f>
        <v/>
      </c>
      <c r="AS278" s="335" t="str">
        <f t="shared" ref="AS278:AS341" si="80">IF(C278="","",IF(K278="","error",""))</f>
        <v/>
      </c>
      <c r="AT278" s="335" t="str">
        <f>IF(C278="","",IF(AND(フラグ管理用!G278=1,フラグ管理用!K278=1),"",IF(AND(フラグ管理用!G278=2,フラグ管理用!K278&gt;1),"","error")))</f>
        <v/>
      </c>
      <c r="AU278" s="335" t="str">
        <f>IF(C278="","",IF(AND(フラグ管理用!K278=10,ISBLANK(L278)=FALSE),"",IF(AND(フラグ管理用!K278&lt;10,ISBLANK(L278)=TRUE),"","error")))</f>
        <v/>
      </c>
      <c r="AV278" s="331" t="str">
        <f t="shared" ref="AV278:AV341" si="81">IF(C278="","",IF(C278="単",IF(S278&lt;&gt;0,"error",""),""))</f>
        <v/>
      </c>
      <c r="AW278" s="331" t="str">
        <f t="shared" ref="AW278:AW341" si="82">IF(C278="","",IF(D278="－",IF(OR(P278&lt;&gt;0,Q278&lt;&gt;0),"error",""),""))</f>
        <v/>
      </c>
      <c r="AX278" s="331" t="str">
        <f>IF(C278="","",IF(AND(フラグ管理用!D278=2,フラグ管理用!G278=1),IF(Q278&lt;&gt;0,"error",""),""))</f>
        <v/>
      </c>
      <c r="AY278" s="331" t="str">
        <f>IF(C278="","",IF(フラグ管理用!G278=2,IF(OR(O278&lt;&gt;0,P278&lt;&gt;0,R278&lt;&gt;0),"error",""),""))</f>
        <v/>
      </c>
      <c r="AZ278" s="331" t="str">
        <f t="shared" ref="AZ278:AZ341" si="83">IF(C278="","",IF(OR(AND(O278&lt;&gt;0,P278&lt;&gt;0),AND(O278&lt;&gt;0,Q278&lt;&gt;0),AND(O278&lt;&gt;0,R278&lt;&gt;0),AND(P278&lt;&gt;0,Q278&lt;&gt;0),AND(P278&lt;&gt;0,R278&lt;&gt;0),AND(Q278&lt;&gt;0,R278&lt;&gt;0)),"error",""))</f>
        <v/>
      </c>
      <c r="BA278" s="331" t="str">
        <f t="shared" ref="BA278:BA341" si="84">IF(C278="","",IF(N278&gt;0,"","error"))</f>
        <v/>
      </c>
      <c r="BB278" s="331" t="str">
        <f t="shared" ref="BB278:BB341" si="85">IF(C278="","",IF(OR(V278="",W278="",X278="",Y278=""),"error",""))</f>
        <v/>
      </c>
      <c r="BC278" s="331" t="str">
        <f>IF(C278="","",IF(フラグ管理用!Y278=2,IF(AND(フラグ管理用!C278=2,フラグ管理用!V278=1),"","error"),""))</f>
        <v/>
      </c>
      <c r="BD278" s="331" t="str">
        <f t="shared" ref="BD278:BD341" si="86">IF(C278="","",IF(Z278="","error",""))</f>
        <v/>
      </c>
      <c r="BE278" s="331" t="str">
        <f>IF(C278="","",IF(フラグ管理用!Z278=30,"error",IF(AND(フラグ管理用!AI278="事業始期_通常",フラグ管理用!Z278&lt;18),"error",IF(AND(フラグ管理用!AI278="事業始期_補助",フラグ管理用!Z278&lt;15),"error",""))))</f>
        <v/>
      </c>
      <c r="BF278" s="331" t="str">
        <f t="shared" ref="BF278:BF341" si="87">IF(C278="","",IF(AA278="","error",""))</f>
        <v/>
      </c>
      <c r="BG278" s="331" t="str">
        <f>IF(C278="","",IF(AND(フラグ管理用!AJ278="事業終期_通常",OR(フラグ管理用!AA278&lt;18,フラグ管理用!AA278&gt;29)),"error",IF(AND(フラグ管理用!AJ278="事業終期_R3基金・R4",フラグ管理用!AA278&lt;18),"error","")))</f>
        <v/>
      </c>
      <c r="BH278" s="331" t="str">
        <f>IF(C278="","",IF(VLOOKUP(Z278,―!$X$2:$Y$31,2,FALSE)&lt;=VLOOKUP(AA278,―!$X$2:$Y$31,2,FALSE),"","error"))</f>
        <v/>
      </c>
      <c r="BI278" s="331" t="str">
        <f t="shared" ref="BI278:BI341" si="88">IF(C278="","",IF(OR(AB278="",AC278=""),"error",""))</f>
        <v/>
      </c>
      <c r="BJ278" s="331" t="str">
        <f t="shared" ref="BJ278:BJ341" si="89">IF(C278="","",IF(AND(Y278="－",AA278="R5.4以降",AF278=""),"error",""))</f>
        <v/>
      </c>
      <c r="BK278" s="331" t="str">
        <f t="shared" ref="BK278:BK341" si="90">IF(C278="","",IF(AG278="","error",""))</f>
        <v/>
      </c>
      <c r="BL278" s="331" t="str">
        <f>IF(C278="","",IF(AND(フラグ管理用!AK278="予算区分_地単_通常",フラグ管理用!AF278&gt;4),"error",IF(AND(フラグ管理用!AK278="予算区分_地単_協力金等",フラグ管理用!AF278&gt;9),"error",IF(AND(フラグ管理用!AK278="予算区分_補助",フラグ管理用!AF278&lt;9),"error",""))))</f>
        <v/>
      </c>
      <c r="BM278" s="346" t="str">
        <f>フラグ管理用!AO278</f>
        <v/>
      </c>
    </row>
    <row r="279" spans="1:65">
      <c r="A279" s="21">
        <v>258</v>
      </c>
      <c r="B279" s="35"/>
      <c r="C279" s="44"/>
      <c r="D279" s="44"/>
      <c r="E279" s="55"/>
      <c r="F279" s="67" t="str">
        <f>IF(C279="補",VLOOKUP(E279,'事業名一覧 '!$A$3:$C$55,3,FALSE),"")</f>
        <v/>
      </c>
      <c r="G279" s="81"/>
      <c r="H279" s="81"/>
      <c r="I279" s="81"/>
      <c r="J279" s="81"/>
      <c r="K279" s="81"/>
      <c r="L279" s="55"/>
      <c r="M279" s="132" t="str">
        <f t="shared" si="73"/>
        <v/>
      </c>
      <c r="N279" s="132" t="str">
        <f t="shared" si="74"/>
        <v/>
      </c>
      <c r="O279" s="148"/>
      <c r="P279" s="148"/>
      <c r="Q279" s="148"/>
      <c r="R279" s="148"/>
      <c r="S279" s="148"/>
      <c r="T279" s="148"/>
      <c r="U279" s="55"/>
      <c r="V279" s="81"/>
      <c r="W279" s="81"/>
      <c r="X279" s="81"/>
      <c r="Y279" s="44"/>
      <c r="Z279" s="44"/>
      <c r="AA279" s="44"/>
      <c r="AB279" s="214"/>
      <c r="AC279" s="214"/>
      <c r="AD279" s="55"/>
      <c r="AE279" s="55"/>
      <c r="AF279" s="233"/>
      <c r="AG279" s="251"/>
      <c r="AH279" s="272"/>
      <c r="AI279" s="284"/>
      <c r="AJ279" s="296" t="str">
        <f t="shared" si="75"/>
        <v/>
      </c>
      <c r="AK279" s="304" t="str">
        <f>IF(C279="","",IF(AND(フラグ管理用!B279=2,O279&gt;0),"error",IF(AND(フラグ管理用!B279=1,SUM(P279:R279)&gt;0),"error","")))</f>
        <v/>
      </c>
      <c r="AL279" s="312" t="str">
        <f t="shared" si="76"/>
        <v/>
      </c>
      <c r="AM279" s="320" t="str">
        <f t="shared" si="77"/>
        <v/>
      </c>
      <c r="AN279" s="331" t="str">
        <f>IF(C279="","",IF(フラグ管理用!AP279=1,"",IF(AND(フラグ管理用!C279=1,フラグ管理用!G279=1),"",IF(AND(フラグ管理用!C279=2,フラグ管理用!D279=1,フラグ管理用!G279=1),"",IF(AND(フラグ管理用!C279=2,フラグ管理用!D279=2),"","error")))))</f>
        <v/>
      </c>
      <c r="AO279" s="335" t="str">
        <f t="shared" si="78"/>
        <v/>
      </c>
      <c r="AP279" s="335" t="str">
        <f t="shared" si="79"/>
        <v/>
      </c>
      <c r="AQ279" s="335" t="str">
        <f>IF(C279="","",IF(AND(フラグ管理用!B279=1,フラグ管理用!I279&gt;0),"",IF(AND(フラグ管理用!B279=2,フラグ管理用!I279&gt;14),"","error")))</f>
        <v/>
      </c>
      <c r="AR279" s="335" t="str">
        <f>IF(C279="","",IF(PRODUCT(フラグ管理用!H279:J279)=0,"error",""))</f>
        <v/>
      </c>
      <c r="AS279" s="335" t="str">
        <f t="shared" si="80"/>
        <v/>
      </c>
      <c r="AT279" s="335" t="str">
        <f>IF(C279="","",IF(AND(フラグ管理用!G279=1,フラグ管理用!K279=1),"",IF(AND(フラグ管理用!G279=2,フラグ管理用!K279&gt;1),"","error")))</f>
        <v/>
      </c>
      <c r="AU279" s="335" t="str">
        <f>IF(C279="","",IF(AND(フラグ管理用!K279=10,ISBLANK(L279)=FALSE),"",IF(AND(フラグ管理用!K279&lt;10,ISBLANK(L279)=TRUE),"","error")))</f>
        <v/>
      </c>
      <c r="AV279" s="331" t="str">
        <f t="shared" si="81"/>
        <v/>
      </c>
      <c r="AW279" s="331" t="str">
        <f t="shared" si="82"/>
        <v/>
      </c>
      <c r="AX279" s="331" t="str">
        <f>IF(C279="","",IF(AND(フラグ管理用!D279=2,フラグ管理用!G279=1),IF(Q279&lt;&gt;0,"error",""),""))</f>
        <v/>
      </c>
      <c r="AY279" s="331" t="str">
        <f>IF(C279="","",IF(フラグ管理用!G279=2,IF(OR(O279&lt;&gt;0,P279&lt;&gt;0,R279&lt;&gt;0),"error",""),""))</f>
        <v/>
      </c>
      <c r="AZ279" s="331" t="str">
        <f t="shared" si="83"/>
        <v/>
      </c>
      <c r="BA279" s="331" t="str">
        <f t="shared" si="84"/>
        <v/>
      </c>
      <c r="BB279" s="331" t="str">
        <f t="shared" si="85"/>
        <v/>
      </c>
      <c r="BC279" s="331" t="str">
        <f>IF(C279="","",IF(フラグ管理用!Y279=2,IF(AND(フラグ管理用!C279=2,フラグ管理用!V279=1),"","error"),""))</f>
        <v/>
      </c>
      <c r="BD279" s="331" t="str">
        <f t="shared" si="86"/>
        <v/>
      </c>
      <c r="BE279" s="331" t="str">
        <f>IF(C279="","",IF(フラグ管理用!Z279=30,"error",IF(AND(フラグ管理用!AI279="事業始期_通常",フラグ管理用!Z279&lt;18),"error",IF(AND(フラグ管理用!AI279="事業始期_補助",フラグ管理用!Z279&lt;15),"error",""))))</f>
        <v/>
      </c>
      <c r="BF279" s="331" t="str">
        <f t="shared" si="87"/>
        <v/>
      </c>
      <c r="BG279" s="331" t="str">
        <f>IF(C279="","",IF(AND(フラグ管理用!AJ279="事業終期_通常",OR(フラグ管理用!AA279&lt;18,フラグ管理用!AA279&gt;29)),"error",IF(AND(フラグ管理用!AJ279="事業終期_R3基金・R4",フラグ管理用!AA279&lt;18),"error","")))</f>
        <v/>
      </c>
      <c r="BH279" s="331" t="str">
        <f>IF(C279="","",IF(VLOOKUP(Z279,―!$X$2:$Y$31,2,FALSE)&lt;=VLOOKUP(AA279,―!$X$2:$Y$31,2,FALSE),"","error"))</f>
        <v/>
      </c>
      <c r="BI279" s="331" t="str">
        <f t="shared" si="88"/>
        <v/>
      </c>
      <c r="BJ279" s="331" t="str">
        <f t="shared" si="89"/>
        <v/>
      </c>
      <c r="BK279" s="331" t="str">
        <f t="shared" si="90"/>
        <v/>
      </c>
      <c r="BL279" s="331" t="str">
        <f>IF(C279="","",IF(AND(フラグ管理用!AK279="予算区分_地単_通常",フラグ管理用!AF279&gt;4),"error",IF(AND(フラグ管理用!AK279="予算区分_地単_協力金等",フラグ管理用!AF279&gt;9),"error",IF(AND(フラグ管理用!AK279="予算区分_補助",フラグ管理用!AF279&lt;9),"error",""))))</f>
        <v/>
      </c>
      <c r="BM279" s="346" t="str">
        <f>フラグ管理用!AO279</f>
        <v/>
      </c>
    </row>
    <row r="280" spans="1:65">
      <c r="A280" s="21">
        <v>259</v>
      </c>
      <c r="B280" s="35"/>
      <c r="C280" s="44"/>
      <c r="D280" s="44"/>
      <c r="E280" s="55"/>
      <c r="F280" s="67" t="str">
        <f>IF(C280="補",VLOOKUP(E280,'事業名一覧 '!$A$3:$C$55,3,FALSE),"")</f>
        <v/>
      </c>
      <c r="G280" s="81"/>
      <c r="H280" s="81"/>
      <c r="I280" s="81"/>
      <c r="J280" s="81"/>
      <c r="K280" s="81"/>
      <c r="L280" s="55"/>
      <c r="M280" s="132" t="str">
        <f t="shared" si="73"/>
        <v/>
      </c>
      <c r="N280" s="132" t="str">
        <f t="shared" si="74"/>
        <v/>
      </c>
      <c r="O280" s="148"/>
      <c r="P280" s="148"/>
      <c r="Q280" s="148"/>
      <c r="R280" s="148"/>
      <c r="S280" s="148"/>
      <c r="T280" s="148"/>
      <c r="U280" s="55"/>
      <c r="V280" s="81"/>
      <c r="W280" s="81"/>
      <c r="X280" s="81"/>
      <c r="Y280" s="44"/>
      <c r="Z280" s="44"/>
      <c r="AA280" s="44"/>
      <c r="AB280" s="214"/>
      <c r="AC280" s="214"/>
      <c r="AD280" s="55"/>
      <c r="AE280" s="55"/>
      <c r="AF280" s="233"/>
      <c r="AG280" s="251"/>
      <c r="AH280" s="272"/>
      <c r="AI280" s="284"/>
      <c r="AJ280" s="296" t="str">
        <f t="shared" si="75"/>
        <v/>
      </c>
      <c r="AK280" s="304" t="str">
        <f>IF(C280="","",IF(AND(フラグ管理用!B280=2,O280&gt;0),"error",IF(AND(フラグ管理用!B280=1,SUM(P280:R280)&gt;0),"error","")))</f>
        <v/>
      </c>
      <c r="AL280" s="312" t="str">
        <f t="shared" si="76"/>
        <v/>
      </c>
      <c r="AM280" s="320" t="str">
        <f t="shared" si="77"/>
        <v/>
      </c>
      <c r="AN280" s="331" t="str">
        <f>IF(C280="","",IF(フラグ管理用!AP280=1,"",IF(AND(フラグ管理用!C280=1,フラグ管理用!G280=1),"",IF(AND(フラグ管理用!C280=2,フラグ管理用!D280=1,フラグ管理用!G280=1),"",IF(AND(フラグ管理用!C280=2,フラグ管理用!D280=2),"","error")))))</f>
        <v/>
      </c>
      <c r="AO280" s="335" t="str">
        <f t="shared" si="78"/>
        <v/>
      </c>
      <c r="AP280" s="335" t="str">
        <f t="shared" si="79"/>
        <v/>
      </c>
      <c r="AQ280" s="335" t="str">
        <f>IF(C280="","",IF(AND(フラグ管理用!B280=1,フラグ管理用!I280&gt;0),"",IF(AND(フラグ管理用!B280=2,フラグ管理用!I280&gt;14),"","error")))</f>
        <v/>
      </c>
      <c r="AR280" s="335" t="str">
        <f>IF(C280="","",IF(PRODUCT(フラグ管理用!H280:J280)=0,"error",""))</f>
        <v/>
      </c>
      <c r="AS280" s="335" t="str">
        <f t="shared" si="80"/>
        <v/>
      </c>
      <c r="AT280" s="335" t="str">
        <f>IF(C280="","",IF(AND(フラグ管理用!G280=1,フラグ管理用!K280=1),"",IF(AND(フラグ管理用!G280=2,フラグ管理用!K280&gt;1),"","error")))</f>
        <v/>
      </c>
      <c r="AU280" s="335" t="str">
        <f>IF(C280="","",IF(AND(フラグ管理用!K280=10,ISBLANK(L280)=FALSE),"",IF(AND(フラグ管理用!K280&lt;10,ISBLANK(L280)=TRUE),"","error")))</f>
        <v/>
      </c>
      <c r="AV280" s="331" t="str">
        <f t="shared" si="81"/>
        <v/>
      </c>
      <c r="AW280" s="331" t="str">
        <f t="shared" si="82"/>
        <v/>
      </c>
      <c r="AX280" s="331" t="str">
        <f>IF(C280="","",IF(AND(フラグ管理用!D280=2,フラグ管理用!G280=1),IF(Q280&lt;&gt;0,"error",""),""))</f>
        <v/>
      </c>
      <c r="AY280" s="331" t="str">
        <f>IF(C280="","",IF(フラグ管理用!G280=2,IF(OR(O280&lt;&gt;0,P280&lt;&gt;0,R280&lt;&gt;0),"error",""),""))</f>
        <v/>
      </c>
      <c r="AZ280" s="331" t="str">
        <f t="shared" si="83"/>
        <v/>
      </c>
      <c r="BA280" s="331" t="str">
        <f t="shared" si="84"/>
        <v/>
      </c>
      <c r="BB280" s="331" t="str">
        <f t="shared" si="85"/>
        <v/>
      </c>
      <c r="BC280" s="331" t="str">
        <f>IF(C280="","",IF(フラグ管理用!Y280=2,IF(AND(フラグ管理用!C280=2,フラグ管理用!V280=1),"","error"),""))</f>
        <v/>
      </c>
      <c r="BD280" s="331" t="str">
        <f t="shared" si="86"/>
        <v/>
      </c>
      <c r="BE280" s="331" t="str">
        <f>IF(C280="","",IF(フラグ管理用!Z280=30,"error",IF(AND(フラグ管理用!AI280="事業始期_通常",フラグ管理用!Z280&lt;18),"error",IF(AND(フラグ管理用!AI280="事業始期_補助",フラグ管理用!Z280&lt;15),"error",""))))</f>
        <v/>
      </c>
      <c r="BF280" s="331" t="str">
        <f t="shared" si="87"/>
        <v/>
      </c>
      <c r="BG280" s="331" t="str">
        <f>IF(C280="","",IF(AND(フラグ管理用!AJ280="事業終期_通常",OR(フラグ管理用!AA280&lt;18,フラグ管理用!AA280&gt;29)),"error",IF(AND(フラグ管理用!AJ280="事業終期_R3基金・R4",フラグ管理用!AA280&lt;18),"error","")))</f>
        <v/>
      </c>
      <c r="BH280" s="331" t="str">
        <f>IF(C280="","",IF(VLOOKUP(Z280,―!$X$2:$Y$31,2,FALSE)&lt;=VLOOKUP(AA280,―!$X$2:$Y$31,2,FALSE),"","error"))</f>
        <v/>
      </c>
      <c r="BI280" s="331" t="str">
        <f t="shared" si="88"/>
        <v/>
      </c>
      <c r="BJ280" s="331" t="str">
        <f t="shared" si="89"/>
        <v/>
      </c>
      <c r="BK280" s="331" t="str">
        <f t="shared" si="90"/>
        <v/>
      </c>
      <c r="BL280" s="331" t="str">
        <f>IF(C280="","",IF(AND(フラグ管理用!AK280="予算区分_地単_通常",フラグ管理用!AF280&gt;4),"error",IF(AND(フラグ管理用!AK280="予算区分_地単_協力金等",フラグ管理用!AF280&gt;9),"error",IF(AND(フラグ管理用!AK280="予算区分_補助",フラグ管理用!AF280&lt;9),"error",""))))</f>
        <v/>
      </c>
      <c r="BM280" s="346" t="str">
        <f>フラグ管理用!AO280</f>
        <v/>
      </c>
    </row>
    <row r="281" spans="1:65">
      <c r="A281" s="21">
        <v>260</v>
      </c>
      <c r="B281" s="35"/>
      <c r="C281" s="44"/>
      <c r="D281" s="44"/>
      <c r="E281" s="55"/>
      <c r="F281" s="67" t="str">
        <f>IF(C281="補",VLOOKUP(E281,'事業名一覧 '!$A$3:$C$55,3,FALSE),"")</f>
        <v/>
      </c>
      <c r="G281" s="81"/>
      <c r="H281" s="81"/>
      <c r="I281" s="81"/>
      <c r="J281" s="81"/>
      <c r="K281" s="81"/>
      <c r="L281" s="55"/>
      <c r="M281" s="132" t="str">
        <f t="shared" si="73"/>
        <v/>
      </c>
      <c r="N281" s="132" t="str">
        <f t="shared" si="74"/>
        <v/>
      </c>
      <c r="O281" s="148"/>
      <c r="P281" s="148"/>
      <c r="Q281" s="148"/>
      <c r="R281" s="148"/>
      <c r="S281" s="148"/>
      <c r="T281" s="148"/>
      <c r="U281" s="55"/>
      <c r="V281" s="81"/>
      <c r="W281" s="81"/>
      <c r="X281" s="81"/>
      <c r="Y281" s="44"/>
      <c r="Z281" s="44"/>
      <c r="AA281" s="44"/>
      <c r="AB281" s="214"/>
      <c r="AC281" s="214"/>
      <c r="AD281" s="55"/>
      <c r="AE281" s="55"/>
      <c r="AF281" s="233"/>
      <c r="AG281" s="251"/>
      <c r="AH281" s="272"/>
      <c r="AI281" s="284"/>
      <c r="AJ281" s="296" t="str">
        <f t="shared" si="75"/>
        <v/>
      </c>
      <c r="AK281" s="304" t="str">
        <f>IF(C281="","",IF(AND(フラグ管理用!B281=2,O281&gt;0),"error",IF(AND(フラグ管理用!B281=1,SUM(P281:R281)&gt;0),"error","")))</f>
        <v/>
      </c>
      <c r="AL281" s="312" t="str">
        <f t="shared" si="76"/>
        <v/>
      </c>
      <c r="AM281" s="320" t="str">
        <f t="shared" si="77"/>
        <v/>
      </c>
      <c r="AN281" s="331" t="str">
        <f>IF(C281="","",IF(フラグ管理用!AP281=1,"",IF(AND(フラグ管理用!C281=1,フラグ管理用!G281=1),"",IF(AND(フラグ管理用!C281=2,フラグ管理用!D281=1,フラグ管理用!G281=1),"",IF(AND(フラグ管理用!C281=2,フラグ管理用!D281=2),"","error")))))</f>
        <v/>
      </c>
      <c r="AO281" s="335" t="str">
        <f t="shared" si="78"/>
        <v/>
      </c>
      <c r="AP281" s="335" t="str">
        <f t="shared" si="79"/>
        <v/>
      </c>
      <c r="AQ281" s="335" t="str">
        <f>IF(C281="","",IF(AND(フラグ管理用!B281=1,フラグ管理用!I281&gt;0),"",IF(AND(フラグ管理用!B281=2,フラグ管理用!I281&gt;14),"","error")))</f>
        <v/>
      </c>
      <c r="AR281" s="335" t="str">
        <f>IF(C281="","",IF(PRODUCT(フラグ管理用!H281:J281)=0,"error",""))</f>
        <v/>
      </c>
      <c r="AS281" s="335" t="str">
        <f t="shared" si="80"/>
        <v/>
      </c>
      <c r="AT281" s="335" t="str">
        <f>IF(C281="","",IF(AND(フラグ管理用!G281=1,フラグ管理用!K281=1),"",IF(AND(フラグ管理用!G281=2,フラグ管理用!K281&gt;1),"","error")))</f>
        <v/>
      </c>
      <c r="AU281" s="335" t="str">
        <f>IF(C281="","",IF(AND(フラグ管理用!K281=10,ISBLANK(L281)=FALSE),"",IF(AND(フラグ管理用!K281&lt;10,ISBLANK(L281)=TRUE),"","error")))</f>
        <v/>
      </c>
      <c r="AV281" s="331" t="str">
        <f t="shared" si="81"/>
        <v/>
      </c>
      <c r="AW281" s="331" t="str">
        <f t="shared" si="82"/>
        <v/>
      </c>
      <c r="AX281" s="331" t="str">
        <f>IF(C281="","",IF(AND(フラグ管理用!D281=2,フラグ管理用!G281=1),IF(Q281&lt;&gt;0,"error",""),""))</f>
        <v/>
      </c>
      <c r="AY281" s="331" t="str">
        <f>IF(C281="","",IF(フラグ管理用!G281=2,IF(OR(O281&lt;&gt;0,P281&lt;&gt;0,R281&lt;&gt;0),"error",""),""))</f>
        <v/>
      </c>
      <c r="AZ281" s="331" t="str">
        <f t="shared" si="83"/>
        <v/>
      </c>
      <c r="BA281" s="331" t="str">
        <f t="shared" si="84"/>
        <v/>
      </c>
      <c r="BB281" s="331" t="str">
        <f t="shared" si="85"/>
        <v/>
      </c>
      <c r="BC281" s="331" t="str">
        <f>IF(C281="","",IF(フラグ管理用!Y281=2,IF(AND(フラグ管理用!C281=2,フラグ管理用!V281=1),"","error"),""))</f>
        <v/>
      </c>
      <c r="BD281" s="331" t="str">
        <f t="shared" si="86"/>
        <v/>
      </c>
      <c r="BE281" s="331" t="str">
        <f>IF(C281="","",IF(フラグ管理用!Z281=30,"error",IF(AND(フラグ管理用!AI281="事業始期_通常",フラグ管理用!Z281&lt;18),"error",IF(AND(フラグ管理用!AI281="事業始期_補助",フラグ管理用!Z281&lt;15),"error",""))))</f>
        <v/>
      </c>
      <c r="BF281" s="331" t="str">
        <f t="shared" si="87"/>
        <v/>
      </c>
      <c r="BG281" s="331" t="str">
        <f>IF(C281="","",IF(AND(フラグ管理用!AJ281="事業終期_通常",OR(フラグ管理用!AA281&lt;18,フラグ管理用!AA281&gt;29)),"error",IF(AND(フラグ管理用!AJ281="事業終期_R3基金・R4",フラグ管理用!AA281&lt;18),"error","")))</f>
        <v/>
      </c>
      <c r="BH281" s="331" t="str">
        <f>IF(C281="","",IF(VLOOKUP(Z281,―!$X$2:$Y$31,2,FALSE)&lt;=VLOOKUP(AA281,―!$X$2:$Y$31,2,FALSE),"","error"))</f>
        <v/>
      </c>
      <c r="BI281" s="331" t="str">
        <f t="shared" si="88"/>
        <v/>
      </c>
      <c r="BJ281" s="331" t="str">
        <f t="shared" si="89"/>
        <v/>
      </c>
      <c r="BK281" s="331" t="str">
        <f t="shared" si="90"/>
        <v/>
      </c>
      <c r="BL281" s="331" t="str">
        <f>IF(C281="","",IF(AND(フラグ管理用!AK281="予算区分_地単_通常",フラグ管理用!AF281&gt;4),"error",IF(AND(フラグ管理用!AK281="予算区分_地単_協力金等",フラグ管理用!AF281&gt;9),"error",IF(AND(フラグ管理用!AK281="予算区分_補助",フラグ管理用!AF281&lt;9),"error",""))))</f>
        <v/>
      </c>
      <c r="BM281" s="346" t="str">
        <f>フラグ管理用!AO281</f>
        <v/>
      </c>
    </row>
    <row r="282" spans="1:65">
      <c r="A282" s="21">
        <v>261</v>
      </c>
      <c r="B282" s="35"/>
      <c r="C282" s="44"/>
      <c r="D282" s="44"/>
      <c r="E282" s="55"/>
      <c r="F282" s="67" t="str">
        <f>IF(C282="補",VLOOKUP(E282,'事業名一覧 '!$A$3:$C$55,3,FALSE),"")</f>
        <v/>
      </c>
      <c r="G282" s="81"/>
      <c r="H282" s="81"/>
      <c r="I282" s="81"/>
      <c r="J282" s="81"/>
      <c r="K282" s="81"/>
      <c r="L282" s="55"/>
      <c r="M282" s="132" t="str">
        <f t="shared" si="73"/>
        <v/>
      </c>
      <c r="N282" s="132" t="str">
        <f t="shared" si="74"/>
        <v/>
      </c>
      <c r="O282" s="148"/>
      <c r="P282" s="148"/>
      <c r="Q282" s="148"/>
      <c r="R282" s="148"/>
      <c r="S282" s="148"/>
      <c r="T282" s="148"/>
      <c r="U282" s="55"/>
      <c r="V282" s="81"/>
      <c r="W282" s="81"/>
      <c r="X282" s="81"/>
      <c r="Y282" s="44"/>
      <c r="Z282" s="44"/>
      <c r="AA282" s="44"/>
      <c r="AB282" s="214"/>
      <c r="AC282" s="214"/>
      <c r="AD282" s="55"/>
      <c r="AE282" s="55"/>
      <c r="AF282" s="233"/>
      <c r="AG282" s="251"/>
      <c r="AH282" s="272"/>
      <c r="AI282" s="284"/>
      <c r="AJ282" s="296" t="str">
        <f t="shared" si="75"/>
        <v/>
      </c>
      <c r="AK282" s="304" t="str">
        <f>IF(C282="","",IF(AND(フラグ管理用!B282=2,O282&gt;0),"error",IF(AND(フラグ管理用!B282=1,SUM(P282:R282)&gt;0),"error","")))</f>
        <v/>
      </c>
      <c r="AL282" s="312" t="str">
        <f t="shared" si="76"/>
        <v/>
      </c>
      <c r="AM282" s="320" t="str">
        <f t="shared" si="77"/>
        <v/>
      </c>
      <c r="AN282" s="331" t="str">
        <f>IF(C282="","",IF(フラグ管理用!AP282=1,"",IF(AND(フラグ管理用!C282=1,フラグ管理用!G282=1),"",IF(AND(フラグ管理用!C282=2,フラグ管理用!D282=1,フラグ管理用!G282=1),"",IF(AND(フラグ管理用!C282=2,フラグ管理用!D282=2),"","error")))))</f>
        <v/>
      </c>
      <c r="AO282" s="335" t="str">
        <f t="shared" si="78"/>
        <v/>
      </c>
      <c r="AP282" s="335" t="str">
        <f t="shared" si="79"/>
        <v/>
      </c>
      <c r="AQ282" s="335" t="str">
        <f>IF(C282="","",IF(AND(フラグ管理用!B282=1,フラグ管理用!I282&gt;0),"",IF(AND(フラグ管理用!B282=2,フラグ管理用!I282&gt;14),"","error")))</f>
        <v/>
      </c>
      <c r="AR282" s="335" t="str">
        <f>IF(C282="","",IF(PRODUCT(フラグ管理用!H282:J282)=0,"error",""))</f>
        <v/>
      </c>
      <c r="AS282" s="335" t="str">
        <f t="shared" si="80"/>
        <v/>
      </c>
      <c r="AT282" s="335" t="str">
        <f>IF(C282="","",IF(AND(フラグ管理用!G282=1,フラグ管理用!K282=1),"",IF(AND(フラグ管理用!G282=2,フラグ管理用!K282&gt;1),"","error")))</f>
        <v/>
      </c>
      <c r="AU282" s="335" t="str">
        <f>IF(C282="","",IF(AND(フラグ管理用!K282=10,ISBLANK(L282)=FALSE),"",IF(AND(フラグ管理用!K282&lt;10,ISBLANK(L282)=TRUE),"","error")))</f>
        <v/>
      </c>
      <c r="AV282" s="331" t="str">
        <f t="shared" si="81"/>
        <v/>
      </c>
      <c r="AW282" s="331" t="str">
        <f t="shared" si="82"/>
        <v/>
      </c>
      <c r="AX282" s="331" t="str">
        <f>IF(C282="","",IF(AND(フラグ管理用!D282=2,フラグ管理用!G282=1),IF(Q282&lt;&gt;0,"error",""),""))</f>
        <v/>
      </c>
      <c r="AY282" s="331" t="str">
        <f>IF(C282="","",IF(フラグ管理用!G282=2,IF(OR(O282&lt;&gt;0,P282&lt;&gt;0,R282&lt;&gt;0),"error",""),""))</f>
        <v/>
      </c>
      <c r="AZ282" s="331" t="str">
        <f t="shared" si="83"/>
        <v/>
      </c>
      <c r="BA282" s="331" t="str">
        <f t="shared" si="84"/>
        <v/>
      </c>
      <c r="BB282" s="331" t="str">
        <f t="shared" si="85"/>
        <v/>
      </c>
      <c r="BC282" s="331" t="str">
        <f>IF(C282="","",IF(フラグ管理用!Y282=2,IF(AND(フラグ管理用!C282=2,フラグ管理用!V282=1),"","error"),""))</f>
        <v/>
      </c>
      <c r="BD282" s="331" t="str">
        <f t="shared" si="86"/>
        <v/>
      </c>
      <c r="BE282" s="331" t="str">
        <f>IF(C282="","",IF(フラグ管理用!Z282=30,"error",IF(AND(フラグ管理用!AI282="事業始期_通常",フラグ管理用!Z282&lt;18),"error",IF(AND(フラグ管理用!AI282="事業始期_補助",フラグ管理用!Z282&lt;15),"error",""))))</f>
        <v/>
      </c>
      <c r="BF282" s="331" t="str">
        <f t="shared" si="87"/>
        <v/>
      </c>
      <c r="BG282" s="331" t="str">
        <f>IF(C282="","",IF(AND(フラグ管理用!AJ282="事業終期_通常",OR(フラグ管理用!AA282&lt;18,フラグ管理用!AA282&gt;29)),"error",IF(AND(フラグ管理用!AJ282="事業終期_R3基金・R4",フラグ管理用!AA282&lt;18),"error","")))</f>
        <v/>
      </c>
      <c r="BH282" s="331" t="str">
        <f>IF(C282="","",IF(VLOOKUP(Z282,―!$X$2:$Y$31,2,FALSE)&lt;=VLOOKUP(AA282,―!$X$2:$Y$31,2,FALSE),"","error"))</f>
        <v/>
      </c>
      <c r="BI282" s="331" t="str">
        <f t="shared" si="88"/>
        <v/>
      </c>
      <c r="BJ282" s="331" t="str">
        <f t="shared" si="89"/>
        <v/>
      </c>
      <c r="BK282" s="331" t="str">
        <f t="shared" si="90"/>
        <v/>
      </c>
      <c r="BL282" s="331" t="str">
        <f>IF(C282="","",IF(AND(フラグ管理用!AK282="予算区分_地単_通常",フラグ管理用!AF282&gt;4),"error",IF(AND(フラグ管理用!AK282="予算区分_地単_協力金等",フラグ管理用!AF282&gt;9),"error",IF(AND(フラグ管理用!AK282="予算区分_補助",フラグ管理用!AF282&lt;9),"error",""))))</f>
        <v/>
      </c>
      <c r="BM282" s="346" t="str">
        <f>フラグ管理用!AO282</f>
        <v/>
      </c>
    </row>
    <row r="283" spans="1:65">
      <c r="A283" s="21">
        <v>262</v>
      </c>
      <c r="B283" s="35"/>
      <c r="C283" s="44"/>
      <c r="D283" s="44"/>
      <c r="E283" s="55"/>
      <c r="F283" s="67" t="str">
        <f>IF(C283="補",VLOOKUP(E283,'事業名一覧 '!$A$3:$C$55,3,FALSE),"")</f>
        <v/>
      </c>
      <c r="G283" s="81"/>
      <c r="H283" s="81"/>
      <c r="I283" s="81"/>
      <c r="J283" s="81"/>
      <c r="K283" s="81"/>
      <c r="L283" s="55"/>
      <c r="M283" s="132" t="str">
        <f t="shared" si="73"/>
        <v/>
      </c>
      <c r="N283" s="132" t="str">
        <f t="shared" si="74"/>
        <v/>
      </c>
      <c r="O283" s="148"/>
      <c r="P283" s="148"/>
      <c r="Q283" s="148"/>
      <c r="R283" s="148"/>
      <c r="S283" s="148"/>
      <c r="T283" s="148"/>
      <c r="U283" s="55"/>
      <c r="V283" s="81"/>
      <c r="W283" s="81"/>
      <c r="X283" s="81"/>
      <c r="Y283" s="44"/>
      <c r="Z283" s="44"/>
      <c r="AA283" s="44"/>
      <c r="AB283" s="214"/>
      <c r="AC283" s="214"/>
      <c r="AD283" s="55"/>
      <c r="AE283" s="55"/>
      <c r="AF283" s="233"/>
      <c r="AG283" s="251"/>
      <c r="AH283" s="272"/>
      <c r="AI283" s="284"/>
      <c r="AJ283" s="296" t="str">
        <f t="shared" si="75"/>
        <v/>
      </c>
      <c r="AK283" s="304" t="str">
        <f>IF(C283="","",IF(AND(フラグ管理用!B283=2,O283&gt;0),"error",IF(AND(フラグ管理用!B283=1,SUM(P283:R283)&gt;0),"error","")))</f>
        <v/>
      </c>
      <c r="AL283" s="312" t="str">
        <f t="shared" si="76"/>
        <v/>
      </c>
      <c r="AM283" s="320" t="str">
        <f t="shared" si="77"/>
        <v/>
      </c>
      <c r="AN283" s="331" t="str">
        <f>IF(C283="","",IF(フラグ管理用!AP283=1,"",IF(AND(フラグ管理用!C283=1,フラグ管理用!G283=1),"",IF(AND(フラグ管理用!C283=2,フラグ管理用!D283=1,フラグ管理用!G283=1),"",IF(AND(フラグ管理用!C283=2,フラグ管理用!D283=2),"","error")))))</f>
        <v/>
      </c>
      <c r="AO283" s="335" t="str">
        <f t="shared" si="78"/>
        <v/>
      </c>
      <c r="AP283" s="335" t="str">
        <f t="shared" si="79"/>
        <v/>
      </c>
      <c r="AQ283" s="335" t="str">
        <f>IF(C283="","",IF(AND(フラグ管理用!B283=1,フラグ管理用!I283&gt;0),"",IF(AND(フラグ管理用!B283=2,フラグ管理用!I283&gt;14),"","error")))</f>
        <v/>
      </c>
      <c r="AR283" s="335" t="str">
        <f>IF(C283="","",IF(PRODUCT(フラグ管理用!H283:J283)=0,"error",""))</f>
        <v/>
      </c>
      <c r="AS283" s="335" t="str">
        <f t="shared" si="80"/>
        <v/>
      </c>
      <c r="AT283" s="335" t="str">
        <f>IF(C283="","",IF(AND(フラグ管理用!G283=1,フラグ管理用!K283=1),"",IF(AND(フラグ管理用!G283=2,フラグ管理用!K283&gt;1),"","error")))</f>
        <v/>
      </c>
      <c r="AU283" s="335" t="str">
        <f>IF(C283="","",IF(AND(フラグ管理用!K283=10,ISBLANK(L283)=FALSE),"",IF(AND(フラグ管理用!K283&lt;10,ISBLANK(L283)=TRUE),"","error")))</f>
        <v/>
      </c>
      <c r="AV283" s="331" t="str">
        <f t="shared" si="81"/>
        <v/>
      </c>
      <c r="AW283" s="331" t="str">
        <f t="shared" si="82"/>
        <v/>
      </c>
      <c r="AX283" s="331" t="str">
        <f>IF(C283="","",IF(AND(フラグ管理用!D283=2,フラグ管理用!G283=1),IF(Q283&lt;&gt;0,"error",""),""))</f>
        <v/>
      </c>
      <c r="AY283" s="331" t="str">
        <f>IF(C283="","",IF(フラグ管理用!G283=2,IF(OR(O283&lt;&gt;0,P283&lt;&gt;0,R283&lt;&gt;0),"error",""),""))</f>
        <v/>
      </c>
      <c r="AZ283" s="331" t="str">
        <f t="shared" si="83"/>
        <v/>
      </c>
      <c r="BA283" s="331" t="str">
        <f t="shared" si="84"/>
        <v/>
      </c>
      <c r="BB283" s="331" t="str">
        <f t="shared" si="85"/>
        <v/>
      </c>
      <c r="BC283" s="331" t="str">
        <f>IF(C283="","",IF(フラグ管理用!Y283=2,IF(AND(フラグ管理用!C283=2,フラグ管理用!V283=1),"","error"),""))</f>
        <v/>
      </c>
      <c r="BD283" s="331" t="str">
        <f t="shared" si="86"/>
        <v/>
      </c>
      <c r="BE283" s="331" t="str">
        <f>IF(C283="","",IF(フラグ管理用!Z283=30,"error",IF(AND(フラグ管理用!AI283="事業始期_通常",フラグ管理用!Z283&lt;18),"error",IF(AND(フラグ管理用!AI283="事業始期_補助",フラグ管理用!Z283&lt;15),"error",""))))</f>
        <v/>
      </c>
      <c r="BF283" s="331" t="str">
        <f t="shared" si="87"/>
        <v/>
      </c>
      <c r="BG283" s="331" t="str">
        <f>IF(C283="","",IF(AND(フラグ管理用!AJ283="事業終期_通常",OR(フラグ管理用!AA283&lt;18,フラグ管理用!AA283&gt;29)),"error",IF(AND(フラグ管理用!AJ283="事業終期_R3基金・R4",フラグ管理用!AA283&lt;18),"error","")))</f>
        <v/>
      </c>
      <c r="BH283" s="331" t="str">
        <f>IF(C283="","",IF(VLOOKUP(Z283,―!$X$2:$Y$31,2,FALSE)&lt;=VLOOKUP(AA283,―!$X$2:$Y$31,2,FALSE),"","error"))</f>
        <v/>
      </c>
      <c r="BI283" s="331" t="str">
        <f t="shared" si="88"/>
        <v/>
      </c>
      <c r="BJ283" s="331" t="str">
        <f t="shared" si="89"/>
        <v/>
      </c>
      <c r="BK283" s="331" t="str">
        <f t="shared" si="90"/>
        <v/>
      </c>
      <c r="BL283" s="331" t="str">
        <f>IF(C283="","",IF(AND(フラグ管理用!AK283="予算区分_地単_通常",フラグ管理用!AF283&gt;4),"error",IF(AND(フラグ管理用!AK283="予算区分_地単_協力金等",フラグ管理用!AF283&gt;9),"error",IF(AND(フラグ管理用!AK283="予算区分_補助",フラグ管理用!AF283&lt;9),"error",""))))</f>
        <v/>
      </c>
      <c r="BM283" s="346" t="str">
        <f>フラグ管理用!AO283</f>
        <v/>
      </c>
    </row>
    <row r="284" spans="1:65">
      <c r="A284" s="21">
        <v>263</v>
      </c>
      <c r="B284" s="35"/>
      <c r="C284" s="44"/>
      <c r="D284" s="44"/>
      <c r="E284" s="55"/>
      <c r="F284" s="67" t="str">
        <f>IF(C284="補",VLOOKUP(E284,'事業名一覧 '!$A$3:$C$55,3,FALSE),"")</f>
        <v/>
      </c>
      <c r="G284" s="81"/>
      <c r="H284" s="81"/>
      <c r="I284" s="81"/>
      <c r="J284" s="81"/>
      <c r="K284" s="81"/>
      <c r="L284" s="55"/>
      <c r="M284" s="132" t="str">
        <f t="shared" si="73"/>
        <v/>
      </c>
      <c r="N284" s="132" t="str">
        <f t="shared" si="74"/>
        <v/>
      </c>
      <c r="O284" s="148"/>
      <c r="P284" s="148"/>
      <c r="Q284" s="148"/>
      <c r="R284" s="148"/>
      <c r="S284" s="148"/>
      <c r="T284" s="148"/>
      <c r="U284" s="55"/>
      <c r="V284" s="81"/>
      <c r="W284" s="81"/>
      <c r="X284" s="81"/>
      <c r="Y284" s="44"/>
      <c r="Z284" s="44"/>
      <c r="AA284" s="44"/>
      <c r="AB284" s="214"/>
      <c r="AC284" s="214"/>
      <c r="AD284" s="55"/>
      <c r="AE284" s="55"/>
      <c r="AF284" s="233"/>
      <c r="AG284" s="251"/>
      <c r="AH284" s="272"/>
      <c r="AI284" s="284"/>
      <c r="AJ284" s="296" t="str">
        <f t="shared" si="75"/>
        <v/>
      </c>
      <c r="AK284" s="304" t="str">
        <f>IF(C284="","",IF(AND(フラグ管理用!B284=2,O284&gt;0),"error",IF(AND(フラグ管理用!B284=1,SUM(P284:R284)&gt;0),"error","")))</f>
        <v/>
      </c>
      <c r="AL284" s="312" t="str">
        <f t="shared" si="76"/>
        <v/>
      </c>
      <c r="AM284" s="320" t="str">
        <f t="shared" si="77"/>
        <v/>
      </c>
      <c r="AN284" s="331" t="str">
        <f>IF(C284="","",IF(フラグ管理用!AP284=1,"",IF(AND(フラグ管理用!C284=1,フラグ管理用!G284=1),"",IF(AND(フラグ管理用!C284=2,フラグ管理用!D284=1,フラグ管理用!G284=1),"",IF(AND(フラグ管理用!C284=2,フラグ管理用!D284=2),"","error")))))</f>
        <v/>
      </c>
      <c r="AO284" s="335" t="str">
        <f t="shared" si="78"/>
        <v/>
      </c>
      <c r="AP284" s="335" t="str">
        <f t="shared" si="79"/>
        <v/>
      </c>
      <c r="AQ284" s="335" t="str">
        <f>IF(C284="","",IF(AND(フラグ管理用!B284=1,フラグ管理用!I284&gt;0),"",IF(AND(フラグ管理用!B284=2,フラグ管理用!I284&gt;14),"","error")))</f>
        <v/>
      </c>
      <c r="AR284" s="335" t="str">
        <f>IF(C284="","",IF(PRODUCT(フラグ管理用!H284:J284)=0,"error",""))</f>
        <v/>
      </c>
      <c r="AS284" s="335" t="str">
        <f t="shared" si="80"/>
        <v/>
      </c>
      <c r="AT284" s="335" t="str">
        <f>IF(C284="","",IF(AND(フラグ管理用!G284=1,フラグ管理用!K284=1),"",IF(AND(フラグ管理用!G284=2,フラグ管理用!K284&gt;1),"","error")))</f>
        <v/>
      </c>
      <c r="AU284" s="335" t="str">
        <f>IF(C284="","",IF(AND(フラグ管理用!K284=10,ISBLANK(L284)=FALSE),"",IF(AND(フラグ管理用!K284&lt;10,ISBLANK(L284)=TRUE),"","error")))</f>
        <v/>
      </c>
      <c r="AV284" s="331" t="str">
        <f t="shared" si="81"/>
        <v/>
      </c>
      <c r="AW284" s="331" t="str">
        <f t="shared" si="82"/>
        <v/>
      </c>
      <c r="AX284" s="331" t="str">
        <f>IF(C284="","",IF(AND(フラグ管理用!D284=2,フラグ管理用!G284=1),IF(Q284&lt;&gt;0,"error",""),""))</f>
        <v/>
      </c>
      <c r="AY284" s="331" t="str">
        <f>IF(C284="","",IF(フラグ管理用!G284=2,IF(OR(O284&lt;&gt;0,P284&lt;&gt;0,R284&lt;&gt;0),"error",""),""))</f>
        <v/>
      </c>
      <c r="AZ284" s="331" t="str">
        <f t="shared" si="83"/>
        <v/>
      </c>
      <c r="BA284" s="331" t="str">
        <f t="shared" si="84"/>
        <v/>
      </c>
      <c r="BB284" s="331" t="str">
        <f t="shared" si="85"/>
        <v/>
      </c>
      <c r="BC284" s="331" t="str">
        <f>IF(C284="","",IF(フラグ管理用!Y284=2,IF(AND(フラグ管理用!C284=2,フラグ管理用!V284=1),"","error"),""))</f>
        <v/>
      </c>
      <c r="BD284" s="331" t="str">
        <f t="shared" si="86"/>
        <v/>
      </c>
      <c r="BE284" s="331" t="str">
        <f>IF(C284="","",IF(フラグ管理用!Z284=30,"error",IF(AND(フラグ管理用!AI284="事業始期_通常",フラグ管理用!Z284&lt;18),"error",IF(AND(フラグ管理用!AI284="事業始期_補助",フラグ管理用!Z284&lt;15),"error",""))))</f>
        <v/>
      </c>
      <c r="BF284" s="331" t="str">
        <f t="shared" si="87"/>
        <v/>
      </c>
      <c r="BG284" s="331" t="str">
        <f>IF(C284="","",IF(AND(フラグ管理用!AJ284="事業終期_通常",OR(フラグ管理用!AA284&lt;18,フラグ管理用!AA284&gt;29)),"error",IF(AND(フラグ管理用!AJ284="事業終期_R3基金・R4",フラグ管理用!AA284&lt;18),"error","")))</f>
        <v/>
      </c>
      <c r="BH284" s="331" t="str">
        <f>IF(C284="","",IF(VLOOKUP(Z284,―!$X$2:$Y$31,2,FALSE)&lt;=VLOOKUP(AA284,―!$X$2:$Y$31,2,FALSE),"","error"))</f>
        <v/>
      </c>
      <c r="BI284" s="331" t="str">
        <f t="shared" si="88"/>
        <v/>
      </c>
      <c r="BJ284" s="331" t="str">
        <f t="shared" si="89"/>
        <v/>
      </c>
      <c r="BK284" s="331" t="str">
        <f t="shared" si="90"/>
        <v/>
      </c>
      <c r="BL284" s="331" t="str">
        <f>IF(C284="","",IF(AND(フラグ管理用!AK284="予算区分_地単_通常",フラグ管理用!AF284&gt;4),"error",IF(AND(フラグ管理用!AK284="予算区分_地単_協力金等",フラグ管理用!AF284&gt;9),"error",IF(AND(フラグ管理用!AK284="予算区分_補助",フラグ管理用!AF284&lt;9),"error",""))))</f>
        <v/>
      </c>
      <c r="BM284" s="346" t="str">
        <f>フラグ管理用!AO284</f>
        <v/>
      </c>
    </row>
    <row r="285" spans="1:65">
      <c r="A285" s="21">
        <v>264</v>
      </c>
      <c r="B285" s="35"/>
      <c r="C285" s="44"/>
      <c r="D285" s="44"/>
      <c r="E285" s="55"/>
      <c r="F285" s="67" t="str">
        <f>IF(C285="補",VLOOKUP(E285,'事業名一覧 '!$A$3:$C$55,3,FALSE),"")</f>
        <v/>
      </c>
      <c r="G285" s="81"/>
      <c r="H285" s="81"/>
      <c r="I285" s="81"/>
      <c r="J285" s="81"/>
      <c r="K285" s="81"/>
      <c r="L285" s="55"/>
      <c r="M285" s="132" t="str">
        <f t="shared" si="73"/>
        <v/>
      </c>
      <c r="N285" s="132" t="str">
        <f t="shared" si="74"/>
        <v/>
      </c>
      <c r="O285" s="148"/>
      <c r="P285" s="148"/>
      <c r="Q285" s="148"/>
      <c r="R285" s="148"/>
      <c r="S285" s="148"/>
      <c r="T285" s="148"/>
      <c r="U285" s="55"/>
      <c r="V285" s="81"/>
      <c r="W285" s="81"/>
      <c r="X285" s="81"/>
      <c r="Y285" s="44"/>
      <c r="Z285" s="44"/>
      <c r="AA285" s="44"/>
      <c r="AB285" s="214"/>
      <c r="AC285" s="214"/>
      <c r="AD285" s="55"/>
      <c r="AE285" s="55"/>
      <c r="AF285" s="233"/>
      <c r="AG285" s="251"/>
      <c r="AH285" s="272"/>
      <c r="AI285" s="284"/>
      <c r="AJ285" s="296" t="str">
        <f t="shared" si="75"/>
        <v/>
      </c>
      <c r="AK285" s="304" t="str">
        <f>IF(C285="","",IF(AND(フラグ管理用!B285=2,O285&gt;0),"error",IF(AND(フラグ管理用!B285=1,SUM(P285:R285)&gt;0),"error","")))</f>
        <v/>
      </c>
      <c r="AL285" s="312" t="str">
        <f t="shared" si="76"/>
        <v/>
      </c>
      <c r="AM285" s="320" t="str">
        <f t="shared" si="77"/>
        <v/>
      </c>
      <c r="AN285" s="331" t="str">
        <f>IF(C285="","",IF(フラグ管理用!AP285=1,"",IF(AND(フラグ管理用!C285=1,フラグ管理用!G285=1),"",IF(AND(フラグ管理用!C285=2,フラグ管理用!D285=1,フラグ管理用!G285=1),"",IF(AND(フラグ管理用!C285=2,フラグ管理用!D285=2),"","error")))))</f>
        <v/>
      </c>
      <c r="AO285" s="335" t="str">
        <f t="shared" si="78"/>
        <v/>
      </c>
      <c r="AP285" s="335" t="str">
        <f t="shared" si="79"/>
        <v/>
      </c>
      <c r="AQ285" s="335" t="str">
        <f>IF(C285="","",IF(AND(フラグ管理用!B285=1,フラグ管理用!I285&gt;0),"",IF(AND(フラグ管理用!B285=2,フラグ管理用!I285&gt;14),"","error")))</f>
        <v/>
      </c>
      <c r="AR285" s="335" t="str">
        <f>IF(C285="","",IF(PRODUCT(フラグ管理用!H285:J285)=0,"error",""))</f>
        <v/>
      </c>
      <c r="AS285" s="335" t="str">
        <f t="shared" si="80"/>
        <v/>
      </c>
      <c r="AT285" s="335" t="str">
        <f>IF(C285="","",IF(AND(フラグ管理用!G285=1,フラグ管理用!K285=1),"",IF(AND(フラグ管理用!G285=2,フラグ管理用!K285&gt;1),"","error")))</f>
        <v/>
      </c>
      <c r="AU285" s="335" t="str">
        <f>IF(C285="","",IF(AND(フラグ管理用!K285=10,ISBLANK(L285)=FALSE),"",IF(AND(フラグ管理用!K285&lt;10,ISBLANK(L285)=TRUE),"","error")))</f>
        <v/>
      </c>
      <c r="AV285" s="331" t="str">
        <f t="shared" si="81"/>
        <v/>
      </c>
      <c r="AW285" s="331" t="str">
        <f t="shared" si="82"/>
        <v/>
      </c>
      <c r="AX285" s="331" t="str">
        <f>IF(C285="","",IF(AND(フラグ管理用!D285=2,フラグ管理用!G285=1),IF(Q285&lt;&gt;0,"error",""),""))</f>
        <v/>
      </c>
      <c r="AY285" s="331" t="str">
        <f>IF(C285="","",IF(フラグ管理用!G285=2,IF(OR(O285&lt;&gt;0,P285&lt;&gt;0,R285&lt;&gt;0),"error",""),""))</f>
        <v/>
      </c>
      <c r="AZ285" s="331" t="str">
        <f t="shared" si="83"/>
        <v/>
      </c>
      <c r="BA285" s="331" t="str">
        <f t="shared" si="84"/>
        <v/>
      </c>
      <c r="BB285" s="331" t="str">
        <f t="shared" si="85"/>
        <v/>
      </c>
      <c r="BC285" s="331" t="str">
        <f>IF(C285="","",IF(フラグ管理用!Y285=2,IF(AND(フラグ管理用!C285=2,フラグ管理用!V285=1),"","error"),""))</f>
        <v/>
      </c>
      <c r="BD285" s="331" t="str">
        <f t="shared" si="86"/>
        <v/>
      </c>
      <c r="BE285" s="331" t="str">
        <f>IF(C285="","",IF(フラグ管理用!Z285=30,"error",IF(AND(フラグ管理用!AI285="事業始期_通常",フラグ管理用!Z285&lt;18),"error",IF(AND(フラグ管理用!AI285="事業始期_補助",フラグ管理用!Z285&lt;15),"error",""))))</f>
        <v/>
      </c>
      <c r="BF285" s="331" t="str">
        <f t="shared" si="87"/>
        <v/>
      </c>
      <c r="BG285" s="331" t="str">
        <f>IF(C285="","",IF(AND(フラグ管理用!AJ285="事業終期_通常",OR(フラグ管理用!AA285&lt;18,フラグ管理用!AA285&gt;29)),"error",IF(AND(フラグ管理用!AJ285="事業終期_R3基金・R4",フラグ管理用!AA285&lt;18),"error","")))</f>
        <v/>
      </c>
      <c r="BH285" s="331" t="str">
        <f>IF(C285="","",IF(VLOOKUP(Z285,―!$X$2:$Y$31,2,FALSE)&lt;=VLOOKUP(AA285,―!$X$2:$Y$31,2,FALSE),"","error"))</f>
        <v/>
      </c>
      <c r="BI285" s="331" t="str">
        <f t="shared" si="88"/>
        <v/>
      </c>
      <c r="BJ285" s="331" t="str">
        <f t="shared" si="89"/>
        <v/>
      </c>
      <c r="BK285" s="331" t="str">
        <f t="shared" si="90"/>
        <v/>
      </c>
      <c r="BL285" s="331" t="str">
        <f>IF(C285="","",IF(AND(フラグ管理用!AK285="予算区分_地単_通常",フラグ管理用!AF285&gt;4),"error",IF(AND(フラグ管理用!AK285="予算区分_地単_協力金等",フラグ管理用!AF285&gt;9),"error",IF(AND(フラグ管理用!AK285="予算区分_補助",フラグ管理用!AF285&lt;9),"error",""))))</f>
        <v/>
      </c>
      <c r="BM285" s="346" t="str">
        <f>フラグ管理用!AO285</f>
        <v/>
      </c>
    </row>
    <row r="286" spans="1:65">
      <c r="A286" s="21">
        <v>265</v>
      </c>
      <c r="B286" s="35"/>
      <c r="C286" s="44"/>
      <c r="D286" s="44"/>
      <c r="E286" s="55"/>
      <c r="F286" s="67" t="str">
        <f>IF(C286="補",VLOOKUP(E286,'事業名一覧 '!$A$3:$C$55,3,FALSE),"")</f>
        <v/>
      </c>
      <c r="G286" s="81"/>
      <c r="H286" s="81"/>
      <c r="I286" s="81"/>
      <c r="J286" s="81"/>
      <c r="K286" s="81"/>
      <c r="L286" s="55"/>
      <c r="M286" s="132" t="str">
        <f t="shared" si="73"/>
        <v/>
      </c>
      <c r="N286" s="132" t="str">
        <f t="shared" si="74"/>
        <v/>
      </c>
      <c r="O286" s="148"/>
      <c r="P286" s="148"/>
      <c r="Q286" s="148"/>
      <c r="R286" s="148"/>
      <c r="S286" s="148"/>
      <c r="T286" s="148"/>
      <c r="U286" s="55"/>
      <c r="V286" s="81"/>
      <c r="W286" s="81"/>
      <c r="X286" s="81"/>
      <c r="Y286" s="44"/>
      <c r="Z286" s="44"/>
      <c r="AA286" s="44"/>
      <c r="AB286" s="214"/>
      <c r="AC286" s="214"/>
      <c r="AD286" s="55"/>
      <c r="AE286" s="55"/>
      <c r="AF286" s="233"/>
      <c r="AG286" s="251"/>
      <c r="AH286" s="272"/>
      <c r="AI286" s="284"/>
      <c r="AJ286" s="296" t="str">
        <f t="shared" si="75"/>
        <v/>
      </c>
      <c r="AK286" s="304" t="str">
        <f>IF(C286="","",IF(AND(フラグ管理用!B286=2,O286&gt;0),"error",IF(AND(フラグ管理用!B286=1,SUM(P286:R286)&gt;0),"error","")))</f>
        <v/>
      </c>
      <c r="AL286" s="312" t="str">
        <f t="shared" si="76"/>
        <v/>
      </c>
      <c r="AM286" s="320" t="str">
        <f t="shared" si="77"/>
        <v/>
      </c>
      <c r="AN286" s="331" t="str">
        <f>IF(C286="","",IF(フラグ管理用!AP286=1,"",IF(AND(フラグ管理用!C286=1,フラグ管理用!G286=1),"",IF(AND(フラグ管理用!C286=2,フラグ管理用!D286=1,フラグ管理用!G286=1),"",IF(AND(フラグ管理用!C286=2,フラグ管理用!D286=2),"","error")))))</f>
        <v/>
      </c>
      <c r="AO286" s="335" t="str">
        <f t="shared" si="78"/>
        <v/>
      </c>
      <c r="AP286" s="335" t="str">
        <f t="shared" si="79"/>
        <v/>
      </c>
      <c r="AQ286" s="335" t="str">
        <f>IF(C286="","",IF(AND(フラグ管理用!B286=1,フラグ管理用!I286&gt;0),"",IF(AND(フラグ管理用!B286=2,フラグ管理用!I286&gt;14),"","error")))</f>
        <v/>
      </c>
      <c r="AR286" s="335" t="str">
        <f>IF(C286="","",IF(PRODUCT(フラグ管理用!H286:J286)=0,"error",""))</f>
        <v/>
      </c>
      <c r="AS286" s="335" t="str">
        <f t="shared" si="80"/>
        <v/>
      </c>
      <c r="AT286" s="335" t="str">
        <f>IF(C286="","",IF(AND(フラグ管理用!G286=1,フラグ管理用!K286=1),"",IF(AND(フラグ管理用!G286=2,フラグ管理用!K286&gt;1),"","error")))</f>
        <v/>
      </c>
      <c r="AU286" s="335" t="str">
        <f>IF(C286="","",IF(AND(フラグ管理用!K286=10,ISBLANK(L286)=FALSE),"",IF(AND(フラグ管理用!K286&lt;10,ISBLANK(L286)=TRUE),"","error")))</f>
        <v/>
      </c>
      <c r="AV286" s="331" t="str">
        <f t="shared" si="81"/>
        <v/>
      </c>
      <c r="AW286" s="331" t="str">
        <f t="shared" si="82"/>
        <v/>
      </c>
      <c r="AX286" s="331" t="str">
        <f>IF(C286="","",IF(AND(フラグ管理用!D286=2,フラグ管理用!G286=1),IF(Q286&lt;&gt;0,"error",""),""))</f>
        <v/>
      </c>
      <c r="AY286" s="331" t="str">
        <f>IF(C286="","",IF(フラグ管理用!G286=2,IF(OR(O286&lt;&gt;0,P286&lt;&gt;0,R286&lt;&gt;0),"error",""),""))</f>
        <v/>
      </c>
      <c r="AZ286" s="331" t="str">
        <f t="shared" si="83"/>
        <v/>
      </c>
      <c r="BA286" s="331" t="str">
        <f t="shared" si="84"/>
        <v/>
      </c>
      <c r="BB286" s="331" t="str">
        <f t="shared" si="85"/>
        <v/>
      </c>
      <c r="BC286" s="331" t="str">
        <f>IF(C286="","",IF(フラグ管理用!Y286=2,IF(AND(フラグ管理用!C286=2,フラグ管理用!V286=1),"","error"),""))</f>
        <v/>
      </c>
      <c r="BD286" s="331" t="str">
        <f t="shared" si="86"/>
        <v/>
      </c>
      <c r="BE286" s="331" t="str">
        <f>IF(C286="","",IF(フラグ管理用!Z286=30,"error",IF(AND(フラグ管理用!AI286="事業始期_通常",フラグ管理用!Z286&lt;18),"error",IF(AND(フラグ管理用!AI286="事業始期_補助",フラグ管理用!Z286&lt;15),"error",""))))</f>
        <v/>
      </c>
      <c r="BF286" s="331" t="str">
        <f t="shared" si="87"/>
        <v/>
      </c>
      <c r="BG286" s="331" t="str">
        <f>IF(C286="","",IF(AND(フラグ管理用!AJ286="事業終期_通常",OR(フラグ管理用!AA286&lt;18,フラグ管理用!AA286&gt;29)),"error",IF(AND(フラグ管理用!AJ286="事業終期_R3基金・R4",フラグ管理用!AA286&lt;18),"error","")))</f>
        <v/>
      </c>
      <c r="BH286" s="331" t="str">
        <f>IF(C286="","",IF(VLOOKUP(Z286,―!$X$2:$Y$31,2,FALSE)&lt;=VLOOKUP(AA286,―!$X$2:$Y$31,2,FALSE),"","error"))</f>
        <v/>
      </c>
      <c r="BI286" s="331" t="str">
        <f t="shared" si="88"/>
        <v/>
      </c>
      <c r="BJ286" s="331" t="str">
        <f t="shared" si="89"/>
        <v/>
      </c>
      <c r="BK286" s="331" t="str">
        <f t="shared" si="90"/>
        <v/>
      </c>
      <c r="BL286" s="331" t="str">
        <f>IF(C286="","",IF(AND(フラグ管理用!AK286="予算区分_地単_通常",フラグ管理用!AF286&gt;4),"error",IF(AND(フラグ管理用!AK286="予算区分_地単_協力金等",フラグ管理用!AF286&gt;9),"error",IF(AND(フラグ管理用!AK286="予算区分_補助",フラグ管理用!AF286&lt;9),"error",""))))</f>
        <v/>
      </c>
      <c r="BM286" s="346" t="str">
        <f>フラグ管理用!AO286</f>
        <v/>
      </c>
    </row>
    <row r="287" spans="1:65">
      <c r="A287" s="21">
        <v>266</v>
      </c>
      <c r="B287" s="35"/>
      <c r="C287" s="44"/>
      <c r="D287" s="44"/>
      <c r="E287" s="55"/>
      <c r="F287" s="67" t="str">
        <f>IF(C287="補",VLOOKUP(E287,'事業名一覧 '!$A$3:$C$55,3,FALSE),"")</f>
        <v/>
      </c>
      <c r="G287" s="81"/>
      <c r="H287" s="81"/>
      <c r="I287" s="81"/>
      <c r="J287" s="81"/>
      <c r="K287" s="81"/>
      <c r="L287" s="55"/>
      <c r="M287" s="132" t="str">
        <f t="shared" si="73"/>
        <v/>
      </c>
      <c r="N287" s="132" t="str">
        <f t="shared" si="74"/>
        <v/>
      </c>
      <c r="O287" s="148"/>
      <c r="P287" s="148"/>
      <c r="Q287" s="148"/>
      <c r="R287" s="148"/>
      <c r="S287" s="148"/>
      <c r="T287" s="148"/>
      <c r="U287" s="55"/>
      <c r="V287" s="81"/>
      <c r="W287" s="81"/>
      <c r="X287" s="81"/>
      <c r="Y287" s="44"/>
      <c r="Z287" s="44"/>
      <c r="AA287" s="44"/>
      <c r="AB287" s="214"/>
      <c r="AC287" s="214"/>
      <c r="AD287" s="55"/>
      <c r="AE287" s="55"/>
      <c r="AF287" s="233"/>
      <c r="AG287" s="251"/>
      <c r="AH287" s="272"/>
      <c r="AI287" s="284"/>
      <c r="AJ287" s="296" t="str">
        <f t="shared" si="75"/>
        <v/>
      </c>
      <c r="AK287" s="304" t="str">
        <f>IF(C287="","",IF(AND(フラグ管理用!B287=2,O287&gt;0),"error",IF(AND(フラグ管理用!B287=1,SUM(P287:R287)&gt;0),"error","")))</f>
        <v/>
      </c>
      <c r="AL287" s="312" t="str">
        <f t="shared" si="76"/>
        <v/>
      </c>
      <c r="AM287" s="320" t="str">
        <f t="shared" si="77"/>
        <v/>
      </c>
      <c r="AN287" s="331" t="str">
        <f>IF(C287="","",IF(フラグ管理用!AP287=1,"",IF(AND(フラグ管理用!C287=1,フラグ管理用!G287=1),"",IF(AND(フラグ管理用!C287=2,フラグ管理用!D287=1,フラグ管理用!G287=1),"",IF(AND(フラグ管理用!C287=2,フラグ管理用!D287=2),"","error")))))</f>
        <v/>
      </c>
      <c r="AO287" s="335" t="str">
        <f t="shared" si="78"/>
        <v/>
      </c>
      <c r="AP287" s="335" t="str">
        <f t="shared" si="79"/>
        <v/>
      </c>
      <c r="AQ287" s="335" t="str">
        <f>IF(C287="","",IF(AND(フラグ管理用!B287=1,フラグ管理用!I287&gt;0),"",IF(AND(フラグ管理用!B287=2,フラグ管理用!I287&gt;14),"","error")))</f>
        <v/>
      </c>
      <c r="AR287" s="335" t="str">
        <f>IF(C287="","",IF(PRODUCT(フラグ管理用!H287:J287)=0,"error",""))</f>
        <v/>
      </c>
      <c r="AS287" s="335" t="str">
        <f t="shared" si="80"/>
        <v/>
      </c>
      <c r="AT287" s="335" t="str">
        <f>IF(C287="","",IF(AND(フラグ管理用!G287=1,フラグ管理用!K287=1),"",IF(AND(フラグ管理用!G287=2,フラグ管理用!K287&gt;1),"","error")))</f>
        <v/>
      </c>
      <c r="AU287" s="335" t="str">
        <f>IF(C287="","",IF(AND(フラグ管理用!K287=10,ISBLANK(L287)=FALSE),"",IF(AND(フラグ管理用!K287&lt;10,ISBLANK(L287)=TRUE),"","error")))</f>
        <v/>
      </c>
      <c r="AV287" s="331" t="str">
        <f t="shared" si="81"/>
        <v/>
      </c>
      <c r="AW287" s="331" t="str">
        <f t="shared" si="82"/>
        <v/>
      </c>
      <c r="AX287" s="331" t="str">
        <f>IF(C287="","",IF(AND(フラグ管理用!D287=2,フラグ管理用!G287=1),IF(Q287&lt;&gt;0,"error",""),""))</f>
        <v/>
      </c>
      <c r="AY287" s="331" t="str">
        <f>IF(C287="","",IF(フラグ管理用!G287=2,IF(OR(O287&lt;&gt;0,P287&lt;&gt;0,R287&lt;&gt;0),"error",""),""))</f>
        <v/>
      </c>
      <c r="AZ287" s="331" t="str">
        <f t="shared" si="83"/>
        <v/>
      </c>
      <c r="BA287" s="331" t="str">
        <f t="shared" si="84"/>
        <v/>
      </c>
      <c r="BB287" s="331" t="str">
        <f t="shared" si="85"/>
        <v/>
      </c>
      <c r="BC287" s="331" t="str">
        <f>IF(C287="","",IF(フラグ管理用!Y287=2,IF(AND(フラグ管理用!C287=2,フラグ管理用!V287=1),"","error"),""))</f>
        <v/>
      </c>
      <c r="BD287" s="331" t="str">
        <f t="shared" si="86"/>
        <v/>
      </c>
      <c r="BE287" s="331" t="str">
        <f>IF(C287="","",IF(フラグ管理用!Z287=30,"error",IF(AND(フラグ管理用!AI287="事業始期_通常",フラグ管理用!Z287&lt;18),"error",IF(AND(フラグ管理用!AI287="事業始期_補助",フラグ管理用!Z287&lt;15),"error",""))))</f>
        <v/>
      </c>
      <c r="BF287" s="331" t="str">
        <f t="shared" si="87"/>
        <v/>
      </c>
      <c r="BG287" s="331" t="str">
        <f>IF(C287="","",IF(AND(フラグ管理用!AJ287="事業終期_通常",OR(フラグ管理用!AA287&lt;18,フラグ管理用!AA287&gt;29)),"error",IF(AND(フラグ管理用!AJ287="事業終期_R3基金・R4",フラグ管理用!AA287&lt;18),"error","")))</f>
        <v/>
      </c>
      <c r="BH287" s="331" t="str">
        <f>IF(C287="","",IF(VLOOKUP(Z287,―!$X$2:$Y$31,2,FALSE)&lt;=VLOOKUP(AA287,―!$X$2:$Y$31,2,FALSE),"","error"))</f>
        <v/>
      </c>
      <c r="BI287" s="331" t="str">
        <f t="shared" si="88"/>
        <v/>
      </c>
      <c r="BJ287" s="331" t="str">
        <f t="shared" si="89"/>
        <v/>
      </c>
      <c r="BK287" s="331" t="str">
        <f t="shared" si="90"/>
        <v/>
      </c>
      <c r="BL287" s="331" t="str">
        <f>IF(C287="","",IF(AND(フラグ管理用!AK287="予算区分_地単_通常",フラグ管理用!AF287&gt;4),"error",IF(AND(フラグ管理用!AK287="予算区分_地単_協力金等",フラグ管理用!AF287&gt;9),"error",IF(AND(フラグ管理用!AK287="予算区分_補助",フラグ管理用!AF287&lt;9),"error",""))))</f>
        <v/>
      </c>
      <c r="BM287" s="346" t="str">
        <f>フラグ管理用!AO287</f>
        <v/>
      </c>
    </row>
    <row r="288" spans="1:65">
      <c r="A288" s="21">
        <v>267</v>
      </c>
      <c r="B288" s="35"/>
      <c r="C288" s="44"/>
      <c r="D288" s="44"/>
      <c r="E288" s="55"/>
      <c r="F288" s="67" t="str">
        <f>IF(C288="補",VLOOKUP(E288,'事業名一覧 '!$A$3:$C$55,3,FALSE),"")</f>
        <v/>
      </c>
      <c r="G288" s="81"/>
      <c r="H288" s="81"/>
      <c r="I288" s="81"/>
      <c r="J288" s="81"/>
      <c r="K288" s="81"/>
      <c r="L288" s="55"/>
      <c r="M288" s="132" t="str">
        <f t="shared" si="73"/>
        <v/>
      </c>
      <c r="N288" s="132" t="str">
        <f t="shared" si="74"/>
        <v/>
      </c>
      <c r="O288" s="148"/>
      <c r="P288" s="148"/>
      <c r="Q288" s="148"/>
      <c r="R288" s="148"/>
      <c r="S288" s="148"/>
      <c r="T288" s="148"/>
      <c r="U288" s="55"/>
      <c r="V288" s="81"/>
      <c r="W288" s="81"/>
      <c r="X288" s="81"/>
      <c r="Y288" s="44"/>
      <c r="Z288" s="44"/>
      <c r="AA288" s="44"/>
      <c r="AB288" s="214"/>
      <c r="AC288" s="214"/>
      <c r="AD288" s="55"/>
      <c r="AE288" s="55"/>
      <c r="AF288" s="233"/>
      <c r="AG288" s="251"/>
      <c r="AH288" s="272"/>
      <c r="AI288" s="284"/>
      <c r="AJ288" s="296" t="str">
        <f t="shared" si="75"/>
        <v/>
      </c>
      <c r="AK288" s="304" t="str">
        <f>IF(C288="","",IF(AND(フラグ管理用!B288=2,O288&gt;0),"error",IF(AND(フラグ管理用!B288=1,SUM(P288:R288)&gt;0),"error","")))</f>
        <v/>
      </c>
      <c r="AL288" s="312" t="str">
        <f t="shared" si="76"/>
        <v/>
      </c>
      <c r="AM288" s="320" t="str">
        <f t="shared" si="77"/>
        <v/>
      </c>
      <c r="AN288" s="331" t="str">
        <f>IF(C288="","",IF(フラグ管理用!AP288=1,"",IF(AND(フラグ管理用!C288=1,フラグ管理用!G288=1),"",IF(AND(フラグ管理用!C288=2,フラグ管理用!D288=1,フラグ管理用!G288=1),"",IF(AND(フラグ管理用!C288=2,フラグ管理用!D288=2),"","error")))))</f>
        <v/>
      </c>
      <c r="AO288" s="335" t="str">
        <f t="shared" si="78"/>
        <v/>
      </c>
      <c r="AP288" s="335" t="str">
        <f t="shared" si="79"/>
        <v/>
      </c>
      <c r="AQ288" s="335" t="str">
        <f>IF(C288="","",IF(AND(フラグ管理用!B288=1,フラグ管理用!I288&gt;0),"",IF(AND(フラグ管理用!B288=2,フラグ管理用!I288&gt;14),"","error")))</f>
        <v/>
      </c>
      <c r="AR288" s="335" t="str">
        <f>IF(C288="","",IF(PRODUCT(フラグ管理用!H288:J288)=0,"error",""))</f>
        <v/>
      </c>
      <c r="AS288" s="335" t="str">
        <f t="shared" si="80"/>
        <v/>
      </c>
      <c r="AT288" s="335" t="str">
        <f>IF(C288="","",IF(AND(フラグ管理用!G288=1,フラグ管理用!K288=1),"",IF(AND(フラグ管理用!G288=2,フラグ管理用!K288&gt;1),"","error")))</f>
        <v/>
      </c>
      <c r="AU288" s="335" t="str">
        <f>IF(C288="","",IF(AND(フラグ管理用!K288=10,ISBLANK(L288)=FALSE),"",IF(AND(フラグ管理用!K288&lt;10,ISBLANK(L288)=TRUE),"","error")))</f>
        <v/>
      </c>
      <c r="AV288" s="331" t="str">
        <f t="shared" si="81"/>
        <v/>
      </c>
      <c r="AW288" s="331" t="str">
        <f t="shared" si="82"/>
        <v/>
      </c>
      <c r="AX288" s="331" t="str">
        <f>IF(C288="","",IF(AND(フラグ管理用!D288=2,フラグ管理用!G288=1),IF(Q288&lt;&gt;0,"error",""),""))</f>
        <v/>
      </c>
      <c r="AY288" s="331" t="str">
        <f>IF(C288="","",IF(フラグ管理用!G288=2,IF(OR(O288&lt;&gt;0,P288&lt;&gt;0,R288&lt;&gt;0),"error",""),""))</f>
        <v/>
      </c>
      <c r="AZ288" s="331" t="str">
        <f t="shared" si="83"/>
        <v/>
      </c>
      <c r="BA288" s="331" t="str">
        <f t="shared" si="84"/>
        <v/>
      </c>
      <c r="BB288" s="331" t="str">
        <f t="shared" si="85"/>
        <v/>
      </c>
      <c r="BC288" s="331" t="str">
        <f>IF(C288="","",IF(フラグ管理用!Y288=2,IF(AND(フラグ管理用!C288=2,フラグ管理用!V288=1),"","error"),""))</f>
        <v/>
      </c>
      <c r="BD288" s="331" t="str">
        <f t="shared" si="86"/>
        <v/>
      </c>
      <c r="BE288" s="331" t="str">
        <f>IF(C288="","",IF(フラグ管理用!Z288=30,"error",IF(AND(フラグ管理用!AI288="事業始期_通常",フラグ管理用!Z288&lt;18),"error",IF(AND(フラグ管理用!AI288="事業始期_補助",フラグ管理用!Z288&lt;15),"error",""))))</f>
        <v/>
      </c>
      <c r="BF288" s="331" t="str">
        <f t="shared" si="87"/>
        <v/>
      </c>
      <c r="BG288" s="331" t="str">
        <f>IF(C288="","",IF(AND(フラグ管理用!AJ288="事業終期_通常",OR(フラグ管理用!AA288&lt;18,フラグ管理用!AA288&gt;29)),"error",IF(AND(フラグ管理用!AJ288="事業終期_R3基金・R4",フラグ管理用!AA288&lt;18),"error","")))</f>
        <v/>
      </c>
      <c r="BH288" s="331" t="str">
        <f>IF(C288="","",IF(VLOOKUP(Z288,―!$X$2:$Y$31,2,FALSE)&lt;=VLOOKUP(AA288,―!$X$2:$Y$31,2,FALSE),"","error"))</f>
        <v/>
      </c>
      <c r="BI288" s="331" t="str">
        <f t="shared" si="88"/>
        <v/>
      </c>
      <c r="BJ288" s="331" t="str">
        <f t="shared" si="89"/>
        <v/>
      </c>
      <c r="BK288" s="331" t="str">
        <f t="shared" si="90"/>
        <v/>
      </c>
      <c r="BL288" s="331" t="str">
        <f>IF(C288="","",IF(AND(フラグ管理用!AK288="予算区分_地単_通常",フラグ管理用!AF288&gt;4),"error",IF(AND(フラグ管理用!AK288="予算区分_地単_協力金等",フラグ管理用!AF288&gt;9),"error",IF(AND(フラグ管理用!AK288="予算区分_補助",フラグ管理用!AF288&lt;9),"error",""))))</f>
        <v/>
      </c>
      <c r="BM288" s="346" t="str">
        <f>フラグ管理用!AO288</f>
        <v/>
      </c>
    </row>
    <row r="289" spans="1:65">
      <c r="A289" s="21">
        <v>268</v>
      </c>
      <c r="B289" s="35"/>
      <c r="C289" s="44"/>
      <c r="D289" s="44"/>
      <c r="E289" s="55"/>
      <c r="F289" s="67" t="str">
        <f>IF(C289="補",VLOOKUP(E289,'事業名一覧 '!$A$3:$C$55,3,FALSE),"")</f>
        <v/>
      </c>
      <c r="G289" s="81"/>
      <c r="H289" s="81"/>
      <c r="I289" s="81"/>
      <c r="J289" s="81"/>
      <c r="K289" s="81"/>
      <c r="L289" s="55"/>
      <c r="M289" s="132" t="str">
        <f t="shared" si="73"/>
        <v/>
      </c>
      <c r="N289" s="132" t="str">
        <f t="shared" si="74"/>
        <v/>
      </c>
      <c r="O289" s="148"/>
      <c r="P289" s="148"/>
      <c r="Q289" s="148"/>
      <c r="R289" s="148"/>
      <c r="S289" s="148"/>
      <c r="T289" s="148"/>
      <c r="U289" s="55"/>
      <c r="V289" s="81"/>
      <c r="W289" s="81"/>
      <c r="X289" s="81"/>
      <c r="Y289" s="44"/>
      <c r="Z289" s="44"/>
      <c r="AA289" s="44"/>
      <c r="AB289" s="214"/>
      <c r="AC289" s="214"/>
      <c r="AD289" s="55"/>
      <c r="AE289" s="55"/>
      <c r="AF289" s="233"/>
      <c r="AG289" s="251"/>
      <c r="AH289" s="272"/>
      <c r="AI289" s="284"/>
      <c r="AJ289" s="296" t="str">
        <f t="shared" si="75"/>
        <v/>
      </c>
      <c r="AK289" s="304" t="str">
        <f>IF(C289="","",IF(AND(フラグ管理用!B289=2,O289&gt;0),"error",IF(AND(フラグ管理用!B289=1,SUM(P289:R289)&gt;0),"error","")))</f>
        <v/>
      </c>
      <c r="AL289" s="312" t="str">
        <f t="shared" si="76"/>
        <v/>
      </c>
      <c r="AM289" s="320" t="str">
        <f t="shared" si="77"/>
        <v/>
      </c>
      <c r="AN289" s="331" t="str">
        <f>IF(C289="","",IF(フラグ管理用!AP289=1,"",IF(AND(フラグ管理用!C289=1,フラグ管理用!G289=1),"",IF(AND(フラグ管理用!C289=2,フラグ管理用!D289=1,フラグ管理用!G289=1),"",IF(AND(フラグ管理用!C289=2,フラグ管理用!D289=2),"","error")))))</f>
        <v/>
      </c>
      <c r="AO289" s="335" t="str">
        <f t="shared" si="78"/>
        <v/>
      </c>
      <c r="AP289" s="335" t="str">
        <f t="shared" si="79"/>
        <v/>
      </c>
      <c r="AQ289" s="335" t="str">
        <f>IF(C289="","",IF(AND(フラグ管理用!B289=1,フラグ管理用!I289&gt;0),"",IF(AND(フラグ管理用!B289=2,フラグ管理用!I289&gt;14),"","error")))</f>
        <v/>
      </c>
      <c r="AR289" s="335" t="str">
        <f>IF(C289="","",IF(PRODUCT(フラグ管理用!H289:J289)=0,"error",""))</f>
        <v/>
      </c>
      <c r="AS289" s="335" t="str">
        <f t="shared" si="80"/>
        <v/>
      </c>
      <c r="AT289" s="335" t="str">
        <f>IF(C289="","",IF(AND(フラグ管理用!G289=1,フラグ管理用!K289=1),"",IF(AND(フラグ管理用!G289=2,フラグ管理用!K289&gt;1),"","error")))</f>
        <v/>
      </c>
      <c r="AU289" s="335" t="str">
        <f>IF(C289="","",IF(AND(フラグ管理用!K289=10,ISBLANK(L289)=FALSE),"",IF(AND(フラグ管理用!K289&lt;10,ISBLANK(L289)=TRUE),"","error")))</f>
        <v/>
      </c>
      <c r="AV289" s="331" t="str">
        <f t="shared" si="81"/>
        <v/>
      </c>
      <c r="AW289" s="331" t="str">
        <f t="shared" si="82"/>
        <v/>
      </c>
      <c r="AX289" s="331" t="str">
        <f>IF(C289="","",IF(AND(フラグ管理用!D289=2,フラグ管理用!G289=1),IF(Q289&lt;&gt;0,"error",""),""))</f>
        <v/>
      </c>
      <c r="AY289" s="331" t="str">
        <f>IF(C289="","",IF(フラグ管理用!G289=2,IF(OR(O289&lt;&gt;0,P289&lt;&gt;0,R289&lt;&gt;0),"error",""),""))</f>
        <v/>
      </c>
      <c r="AZ289" s="331" t="str">
        <f t="shared" si="83"/>
        <v/>
      </c>
      <c r="BA289" s="331" t="str">
        <f t="shared" si="84"/>
        <v/>
      </c>
      <c r="BB289" s="331" t="str">
        <f t="shared" si="85"/>
        <v/>
      </c>
      <c r="BC289" s="331" t="str">
        <f>IF(C289="","",IF(フラグ管理用!Y289=2,IF(AND(フラグ管理用!C289=2,フラグ管理用!V289=1),"","error"),""))</f>
        <v/>
      </c>
      <c r="BD289" s="331" t="str">
        <f t="shared" si="86"/>
        <v/>
      </c>
      <c r="BE289" s="331" t="str">
        <f>IF(C289="","",IF(フラグ管理用!Z289=30,"error",IF(AND(フラグ管理用!AI289="事業始期_通常",フラグ管理用!Z289&lt;18),"error",IF(AND(フラグ管理用!AI289="事業始期_補助",フラグ管理用!Z289&lt;15),"error",""))))</f>
        <v/>
      </c>
      <c r="BF289" s="331" t="str">
        <f t="shared" si="87"/>
        <v/>
      </c>
      <c r="BG289" s="331" t="str">
        <f>IF(C289="","",IF(AND(フラグ管理用!AJ289="事業終期_通常",OR(フラグ管理用!AA289&lt;18,フラグ管理用!AA289&gt;29)),"error",IF(AND(フラグ管理用!AJ289="事業終期_R3基金・R4",フラグ管理用!AA289&lt;18),"error","")))</f>
        <v/>
      </c>
      <c r="BH289" s="331" t="str">
        <f>IF(C289="","",IF(VLOOKUP(Z289,―!$X$2:$Y$31,2,FALSE)&lt;=VLOOKUP(AA289,―!$X$2:$Y$31,2,FALSE),"","error"))</f>
        <v/>
      </c>
      <c r="BI289" s="331" t="str">
        <f t="shared" si="88"/>
        <v/>
      </c>
      <c r="BJ289" s="331" t="str">
        <f t="shared" si="89"/>
        <v/>
      </c>
      <c r="BK289" s="331" t="str">
        <f t="shared" si="90"/>
        <v/>
      </c>
      <c r="BL289" s="331" t="str">
        <f>IF(C289="","",IF(AND(フラグ管理用!AK289="予算区分_地単_通常",フラグ管理用!AF289&gt;4),"error",IF(AND(フラグ管理用!AK289="予算区分_地単_協力金等",フラグ管理用!AF289&gt;9),"error",IF(AND(フラグ管理用!AK289="予算区分_補助",フラグ管理用!AF289&lt;9),"error",""))))</f>
        <v/>
      </c>
      <c r="BM289" s="346" t="str">
        <f>フラグ管理用!AO289</f>
        <v/>
      </c>
    </row>
    <row r="290" spans="1:65">
      <c r="A290" s="21">
        <v>269</v>
      </c>
      <c r="B290" s="35"/>
      <c r="C290" s="44"/>
      <c r="D290" s="44"/>
      <c r="E290" s="55"/>
      <c r="F290" s="67" t="str">
        <f>IF(C290="補",VLOOKUP(E290,'事業名一覧 '!$A$3:$C$55,3,FALSE),"")</f>
        <v/>
      </c>
      <c r="G290" s="81"/>
      <c r="H290" s="81"/>
      <c r="I290" s="81"/>
      <c r="J290" s="81"/>
      <c r="K290" s="81"/>
      <c r="L290" s="55"/>
      <c r="M290" s="132" t="str">
        <f t="shared" si="73"/>
        <v/>
      </c>
      <c r="N290" s="132" t="str">
        <f t="shared" si="74"/>
        <v/>
      </c>
      <c r="O290" s="148"/>
      <c r="P290" s="148"/>
      <c r="Q290" s="148"/>
      <c r="R290" s="148"/>
      <c r="S290" s="148"/>
      <c r="T290" s="148"/>
      <c r="U290" s="55"/>
      <c r="V290" s="81"/>
      <c r="W290" s="81"/>
      <c r="X290" s="81"/>
      <c r="Y290" s="44"/>
      <c r="Z290" s="44"/>
      <c r="AA290" s="44"/>
      <c r="AB290" s="214"/>
      <c r="AC290" s="214"/>
      <c r="AD290" s="55"/>
      <c r="AE290" s="55"/>
      <c r="AF290" s="233"/>
      <c r="AG290" s="251"/>
      <c r="AH290" s="272"/>
      <c r="AI290" s="284"/>
      <c r="AJ290" s="296" t="str">
        <f t="shared" si="75"/>
        <v/>
      </c>
      <c r="AK290" s="304" t="str">
        <f>IF(C290="","",IF(AND(フラグ管理用!B290=2,O290&gt;0),"error",IF(AND(フラグ管理用!B290=1,SUM(P290:R290)&gt;0),"error","")))</f>
        <v/>
      </c>
      <c r="AL290" s="312" t="str">
        <f t="shared" si="76"/>
        <v/>
      </c>
      <c r="AM290" s="320" t="str">
        <f t="shared" si="77"/>
        <v/>
      </c>
      <c r="AN290" s="331" t="str">
        <f>IF(C290="","",IF(フラグ管理用!AP290=1,"",IF(AND(フラグ管理用!C290=1,フラグ管理用!G290=1),"",IF(AND(フラグ管理用!C290=2,フラグ管理用!D290=1,フラグ管理用!G290=1),"",IF(AND(フラグ管理用!C290=2,フラグ管理用!D290=2),"","error")))))</f>
        <v/>
      </c>
      <c r="AO290" s="335" t="str">
        <f t="shared" si="78"/>
        <v/>
      </c>
      <c r="AP290" s="335" t="str">
        <f t="shared" si="79"/>
        <v/>
      </c>
      <c r="AQ290" s="335" t="str">
        <f>IF(C290="","",IF(AND(フラグ管理用!B290=1,フラグ管理用!I290&gt;0),"",IF(AND(フラグ管理用!B290=2,フラグ管理用!I290&gt;14),"","error")))</f>
        <v/>
      </c>
      <c r="AR290" s="335" t="str">
        <f>IF(C290="","",IF(PRODUCT(フラグ管理用!H290:J290)=0,"error",""))</f>
        <v/>
      </c>
      <c r="AS290" s="335" t="str">
        <f t="shared" si="80"/>
        <v/>
      </c>
      <c r="AT290" s="335" t="str">
        <f>IF(C290="","",IF(AND(フラグ管理用!G290=1,フラグ管理用!K290=1),"",IF(AND(フラグ管理用!G290=2,フラグ管理用!K290&gt;1),"","error")))</f>
        <v/>
      </c>
      <c r="AU290" s="335" t="str">
        <f>IF(C290="","",IF(AND(フラグ管理用!K290=10,ISBLANK(L290)=FALSE),"",IF(AND(フラグ管理用!K290&lt;10,ISBLANK(L290)=TRUE),"","error")))</f>
        <v/>
      </c>
      <c r="AV290" s="331" t="str">
        <f t="shared" si="81"/>
        <v/>
      </c>
      <c r="AW290" s="331" t="str">
        <f t="shared" si="82"/>
        <v/>
      </c>
      <c r="AX290" s="331" t="str">
        <f>IF(C290="","",IF(AND(フラグ管理用!D290=2,フラグ管理用!G290=1),IF(Q290&lt;&gt;0,"error",""),""))</f>
        <v/>
      </c>
      <c r="AY290" s="331" t="str">
        <f>IF(C290="","",IF(フラグ管理用!G290=2,IF(OR(O290&lt;&gt;0,P290&lt;&gt;0,R290&lt;&gt;0),"error",""),""))</f>
        <v/>
      </c>
      <c r="AZ290" s="331" t="str">
        <f t="shared" si="83"/>
        <v/>
      </c>
      <c r="BA290" s="331" t="str">
        <f t="shared" si="84"/>
        <v/>
      </c>
      <c r="BB290" s="331" t="str">
        <f t="shared" si="85"/>
        <v/>
      </c>
      <c r="BC290" s="331" t="str">
        <f>IF(C290="","",IF(フラグ管理用!Y290=2,IF(AND(フラグ管理用!C290=2,フラグ管理用!V290=1),"","error"),""))</f>
        <v/>
      </c>
      <c r="BD290" s="331" t="str">
        <f t="shared" si="86"/>
        <v/>
      </c>
      <c r="BE290" s="331" t="str">
        <f>IF(C290="","",IF(フラグ管理用!Z290=30,"error",IF(AND(フラグ管理用!AI290="事業始期_通常",フラグ管理用!Z290&lt;18),"error",IF(AND(フラグ管理用!AI290="事業始期_補助",フラグ管理用!Z290&lt;15),"error",""))))</f>
        <v/>
      </c>
      <c r="BF290" s="331" t="str">
        <f t="shared" si="87"/>
        <v/>
      </c>
      <c r="BG290" s="331" t="str">
        <f>IF(C290="","",IF(AND(フラグ管理用!AJ290="事業終期_通常",OR(フラグ管理用!AA290&lt;18,フラグ管理用!AA290&gt;29)),"error",IF(AND(フラグ管理用!AJ290="事業終期_R3基金・R4",フラグ管理用!AA290&lt;18),"error","")))</f>
        <v/>
      </c>
      <c r="BH290" s="331" t="str">
        <f>IF(C290="","",IF(VLOOKUP(Z290,―!$X$2:$Y$31,2,FALSE)&lt;=VLOOKUP(AA290,―!$X$2:$Y$31,2,FALSE),"","error"))</f>
        <v/>
      </c>
      <c r="BI290" s="331" t="str">
        <f t="shared" si="88"/>
        <v/>
      </c>
      <c r="BJ290" s="331" t="str">
        <f t="shared" si="89"/>
        <v/>
      </c>
      <c r="BK290" s="331" t="str">
        <f t="shared" si="90"/>
        <v/>
      </c>
      <c r="BL290" s="331" t="str">
        <f>IF(C290="","",IF(AND(フラグ管理用!AK290="予算区分_地単_通常",フラグ管理用!AF290&gt;4),"error",IF(AND(フラグ管理用!AK290="予算区分_地単_協力金等",フラグ管理用!AF290&gt;9),"error",IF(AND(フラグ管理用!AK290="予算区分_補助",フラグ管理用!AF290&lt;9),"error",""))))</f>
        <v/>
      </c>
      <c r="BM290" s="346" t="str">
        <f>フラグ管理用!AO290</f>
        <v/>
      </c>
    </row>
    <row r="291" spans="1:65">
      <c r="A291" s="21">
        <v>270</v>
      </c>
      <c r="B291" s="35"/>
      <c r="C291" s="44"/>
      <c r="D291" s="44"/>
      <c r="E291" s="55"/>
      <c r="F291" s="67" t="str">
        <f>IF(C291="補",VLOOKUP(E291,'事業名一覧 '!$A$3:$C$55,3,FALSE),"")</f>
        <v/>
      </c>
      <c r="G291" s="81"/>
      <c r="H291" s="81"/>
      <c r="I291" s="81"/>
      <c r="J291" s="81"/>
      <c r="K291" s="81"/>
      <c r="L291" s="55"/>
      <c r="M291" s="132" t="str">
        <f t="shared" si="73"/>
        <v/>
      </c>
      <c r="N291" s="132" t="str">
        <f t="shared" si="74"/>
        <v/>
      </c>
      <c r="O291" s="148"/>
      <c r="P291" s="148"/>
      <c r="Q291" s="148"/>
      <c r="R291" s="148"/>
      <c r="S291" s="148"/>
      <c r="T291" s="148"/>
      <c r="U291" s="55"/>
      <c r="V291" s="81"/>
      <c r="W291" s="81"/>
      <c r="X291" s="81"/>
      <c r="Y291" s="44"/>
      <c r="Z291" s="44"/>
      <c r="AA291" s="44"/>
      <c r="AB291" s="214"/>
      <c r="AC291" s="214"/>
      <c r="AD291" s="55"/>
      <c r="AE291" s="55"/>
      <c r="AF291" s="233"/>
      <c r="AG291" s="251"/>
      <c r="AH291" s="272"/>
      <c r="AI291" s="284"/>
      <c r="AJ291" s="296" t="str">
        <f t="shared" si="75"/>
        <v/>
      </c>
      <c r="AK291" s="304" t="str">
        <f>IF(C291="","",IF(AND(フラグ管理用!B291=2,O291&gt;0),"error",IF(AND(フラグ管理用!B291=1,SUM(P291:R291)&gt;0),"error","")))</f>
        <v/>
      </c>
      <c r="AL291" s="312" t="str">
        <f t="shared" si="76"/>
        <v/>
      </c>
      <c r="AM291" s="320" t="str">
        <f t="shared" si="77"/>
        <v/>
      </c>
      <c r="AN291" s="331" t="str">
        <f>IF(C291="","",IF(フラグ管理用!AP291=1,"",IF(AND(フラグ管理用!C291=1,フラグ管理用!G291=1),"",IF(AND(フラグ管理用!C291=2,フラグ管理用!D291=1,フラグ管理用!G291=1),"",IF(AND(フラグ管理用!C291=2,フラグ管理用!D291=2),"","error")))))</f>
        <v/>
      </c>
      <c r="AO291" s="335" t="str">
        <f t="shared" si="78"/>
        <v/>
      </c>
      <c r="AP291" s="335" t="str">
        <f t="shared" si="79"/>
        <v/>
      </c>
      <c r="AQ291" s="335" t="str">
        <f>IF(C291="","",IF(AND(フラグ管理用!B291=1,フラグ管理用!I291&gt;0),"",IF(AND(フラグ管理用!B291=2,フラグ管理用!I291&gt;14),"","error")))</f>
        <v/>
      </c>
      <c r="AR291" s="335" t="str">
        <f>IF(C291="","",IF(PRODUCT(フラグ管理用!H291:J291)=0,"error",""))</f>
        <v/>
      </c>
      <c r="AS291" s="335" t="str">
        <f t="shared" si="80"/>
        <v/>
      </c>
      <c r="AT291" s="335" t="str">
        <f>IF(C291="","",IF(AND(フラグ管理用!G291=1,フラグ管理用!K291=1),"",IF(AND(フラグ管理用!G291=2,フラグ管理用!K291&gt;1),"","error")))</f>
        <v/>
      </c>
      <c r="AU291" s="335" t="str">
        <f>IF(C291="","",IF(AND(フラグ管理用!K291=10,ISBLANK(L291)=FALSE),"",IF(AND(フラグ管理用!K291&lt;10,ISBLANK(L291)=TRUE),"","error")))</f>
        <v/>
      </c>
      <c r="AV291" s="331" t="str">
        <f t="shared" si="81"/>
        <v/>
      </c>
      <c r="AW291" s="331" t="str">
        <f t="shared" si="82"/>
        <v/>
      </c>
      <c r="AX291" s="331" t="str">
        <f>IF(C291="","",IF(AND(フラグ管理用!D291=2,フラグ管理用!G291=1),IF(Q291&lt;&gt;0,"error",""),""))</f>
        <v/>
      </c>
      <c r="AY291" s="331" t="str">
        <f>IF(C291="","",IF(フラグ管理用!G291=2,IF(OR(O291&lt;&gt;0,P291&lt;&gt;0,R291&lt;&gt;0),"error",""),""))</f>
        <v/>
      </c>
      <c r="AZ291" s="331" t="str">
        <f t="shared" si="83"/>
        <v/>
      </c>
      <c r="BA291" s="331" t="str">
        <f t="shared" si="84"/>
        <v/>
      </c>
      <c r="BB291" s="331" t="str">
        <f t="shared" si="85"/>
        <v/>
      </c>
      <c r="BC291" s="331" t="str">
        <f>IF(C291="","",IF(フラグ管理用!Y291=2,IF(AND(フラグ管理用!C291=2,フラグ管理用!V291=1),"","error"),""))</f>
        <v/>
      </c>
      <c r="BD291" s="331" t="str">
        <f t="shared" si="86"/>
        <v/>
      </c>
      <c r="BE291" s="331" t="str">
        <f>IF(C291="","",IF(フラグ管理用!Z291=30,"error",IF(AND(フラグ管理用!AI291="事業始期_通常",フラグ管理用!Z291&lt;18),"error",IF(AND(フラグ管理用!AI291="事業始期_補助",フラグ管理用!Z291&lt;15),"error",""))))</f>
        <v/>
      </c>
      <c r="BF291" s="331" t="str">
        <f t="shared" si="87"/>
        <v/>
      </c>
      <c r="BG291" s="331" t="str">
        <f>IF(C291="","",IF(AND(フラグ管理用!AJ291="事業終期_通常",OR(フラグ管理用!AA291&lt;18,フラグ管理用!AA291&gt;29)),"error",IF(AND(フラグ管理用!AJ291="事業終期_R3基金・R4",フラグ管理用!AA291&lt;18),"error","")))</f>
        <v/>
      </c>
      <c r="BH291" s="331" t="str">
        <f>IF(C291="","",IF(VLOOKUP(Z291,―!$X$2:$Y$31,2,FALSE)&lt;=VLOOKUP(AA291,―!$X$2:$Y$31,2,FALSE),"","error"))</f>
        <v/>
      </c>
      <c r="BI291" s="331" t="str">
        <f t="shared" si="88"/>
        <v/>
      </c>
      <c r="BJ291" s="331" t="str">
        <f t="shared" si="89"/>
        <v/>
      </c>
      <c r="BK291" s="331" t="str">
        <f t="shared" si="90"/>
        <v/>
      </c>
      <c r="BL291" s="331" t="str">
        <f>IF(C291="","",IF(AND(フラグ管理用!AK291="予算区分_地単_通常",フラグ管理用!AF291&gt;4),"error",IF(AND(フラグ管理用!AK291="予算区分_地単_協力金等",フラグ管理用!AF291&gt;9),"error",IF(AND(フラグ管理用!AK291="予算区分_補助",フラグ管理用!AF291&lt;9),"error",""))))</f>
        <v/>
      </c>
      <c r="BM291" s="346" t="str">
        <f>フラグ管理用!AO291</f>
        <v/>
      </c>
    </row>
    <row r="292" spans="1:65">
      <c r="A292" s="21">
        <v>271</v>
      </c>
      <c r="B292" s="35"/>
      <c r="C292" s="44"/>
      <c r="D292" s="44"/>
      <c r="E292" s="55"/>
      <c r="F292" s="67" t="str">
        <f>IF(C292="補",VLOOKUP(E292,'事業名一覧 '!$A$3:$C$55,3,FALSE),"")</f>
        <v/>
      </c>
      <c r="G292" s="81"/>
      <c r="H292" s="81"/>
      <c r="I292" s="81"/>
      <c r="J292" s="81"/>
      <c r="K292" s="81"/>
      <c r="L292" s="55"/>
      <c r="M292" s="132" t="str">
        <f t="shared" si="73"/>
        <v/>
      </c>
      <c r="N292" s="132" t="str">
        <f t="shared" si="74"/>
        <v/>
      </c>
      <c r="O292" s="148"/>
      <c r="P292" s="148"/>
      <c r="Q292" s="148"/>
      <c r="R292" s="148"/>
      <c r="S292" s="148"/>
      <c r="T292" s="148"/>
      <c r="U292" s="55"/>
      <c r="V292" s="81"/>
      <c r="W292" s="81"/>
      <c r="X292" s="81"/>
      <c r="Y292" s="44"/>
      <c r="Z292" s="44"/>
      <c r="AA292" s="44"/>
      <c r="AB292" s="214"/>
      <c r="AC292" s="214"/>
      <c r="AD292" s="55"/>
      <c r="AE292" s="55"/>
      <c r="AF292" s="233"/>
      <c r="AG292" s="251"/>
      <c r="AH292" s="272"/>
      <c r="AI292" s="284"/>
      <c r="AJ292" s="296" t="str">
        <f t="shared" si="75"/>
        <v/>
      </c>
      <c r="AK292" s="304" t="str">
        <f>IF(C292="","",IF(AND(フラグ管理用!B292=2,O292&gt;0),"error",IF(AND(フラグ管理用!B292=1,SUM(P292:R292)&gt;0),"error","")))</f>
        <v/>
      </c>
      <c r="AL292" s="312" t="str">
        <f t="shared" si="76"/>
        <v/>
      </c>
      <c r="AM292" s="320" t="str">
        <f t="shared" si="77"/>
        <v/>
      </c>
      <c r="AN292" s="331" t="str">
        <f>IF(C292="","",IF(フラグ管理用!AP292=1,"",IF(AND(フラグ管理用!C292=1,フラグ管理用!G292=1),"",IF(AND(フラグ管理用!C292=2,フラグ管理用!D292=1,フラグ管理用!G292=1),"",IF(AND(フラグ管理用!C292=2,フラグ管理用!D292=2),"","error")))))</f>
        <v/>
      </c>
      <c r="AO292" s="335" t="str">
        <f t="shared" si="78"/>
        <v/>
      </c>
      <c r="AP292" s="335" t="str">
        <f t="shared" si="79"/>
        <v/>
      </c>
      <c r="AQ292" s="335" t="str">
        <f>IF(C292="","",IF(AND(フラグ管理用!B292=1,フラグ管理用!I292&gt;0),"",IF(AND(フラグ管理用!B292=2,フラグ管理用!I292&gt;14),"","error")))</f>
        <v/>
      </c>
      <c r="AR292" s="335" t="str">
        <f>IF(C292="","",IF(PRODUCT(フラグ管理用!H292:J292)=0,"error",""))</f>
        <v/>
      </c>
      <c r="AS292" s="335" t="str">
        <f t="shared" si="80"/>
        <v/>
      </c>
      <c r="AT292" s="335" t="str">
        <f>IF(C292="","",IF(AND(フラグ管理用!G292=1,フラグ管理用!K292=1),"",IF(AND(フラグ管理用!G292=2,フラグ管理用!K292&gt;1),"","error")))</f>
        <v/>
      </c>
      <c r="AU292" s="335" t="str">
        <f>IF(C292="","",IF(AND(フラグ管理用!K292=10,ISBLANK(L292)=FALSE),"",IF(AND(フラグ管理用!K292&lt;10,ISBLANK(L292)=TRUE),"","error")))</f>
        <v/>
      </c>
      <c r="AV292" s="331" t="str">
        <f t="shared" si="81"/>
        <v/>
      </c>
      <c r="AW292" s="331" t="str">
        <f t="shared" si="82"/>
        <v/>
      </c>
      <c r="AX292" s="331" t="str">
        <f>IF(C292="","",IF(AND(フラグ管理用!D292=2,フラグ管理用!G292=1),IF(Q292&lt;&gt;0,"error",""),""))</f>
        <v/>
      </c>
      <c r="AY292" s="331" t="str">
        <f>IF(C292="","",IF(フラグ管理用!G292=2,IF(OR(O292&lt;&gt;0,P292&lt;&gt;0,R292&lt;&gt;0),"error",""),""))</f>
        <v/>
      </c>
      <c r="AZ292" s="331" t="str">
        <f t="shared" si="83"/>
        <v/>
      </c>
      <c r="BA292" s="331" t="str">
        <f t="shared" si="84"/>
        <v/>
      </c>
      <c r="BB292" s="331" t="str">
        <f t="shared" si="85"/>
        <v/>
      </c>
      <c r="BC292" s="331" t="str">
        <f>IF(C292="","",IF(フラグ管理用!Y292=2,IF(AND(フラグ管理用!C292=2,フラグ管理用!V292=1),"","error"),""))</f>
        <v/>
      </c>
      <c r="BD292" s="331" t="str">
        <f t="shared" si="86"/>
        <v/>
      </c>
      <c r="BE292" s="331" t="str">
        <f>IF(C292="","",IF(フラグ管理用!Z292=30,"error",IF(AND(フラグ管理用!AI292="事業始期_通常",フラグ管理用!Z292&lt;18),"error",IF(AND(フラグ管理用!AI292="事業始期_補助",フラグ管理用!Z292&lt;15),"error",""))))</f>
        <v/>
      </c>
      <c r="BF292" s="331" t="str">
        <f t="shared" si="87"/>
        <v/>
      </c>
      <c r="BG292" s="331" t="str">
        <f>IF(C292="","",IF(AND(フラグ管理用!AJ292="事業終期_通常",OR(フラグ管理用!AA292&lt;18,フラグ管理用!AA292&gt;29)),"error",IF(AND(フラグ管理用!AJ292="事業終期_R3基金・R4",フラグ管理用!AA292&lt;18),"error","")))</f>
        <v/>
      </c>
      <c r="BH292" s="331" t="str">
        <f>IF(C292="","",IF(VLOOKUP(Z292,―!$X$2:$Y$31,2,FALSE)&lt;=VLOOKUP(AA292,―!$X$2:$Y$31,2,FALSE),"","error"))</f>
        <v/>
      </c>
      <c r="BI292" s="331" t="str">
        <f t="shared" si="88"/>
        <v/>
      </c>
      <c r="BJ292" s="331" t="str">
        <f t="shared" si="89"/>
        <v/>
      </c>
      <c r="BK292" s="331" t="str">
        <f t="shared" si="90"/>
        <v/>
      </c>
      <c r="BL292" s="331" t="str">
        <f>IF(C292="","",IF(AND(フラグ管理用!AK292="予算区分_地単_通常",フラグ管理用!AF292&gt;4),"error",IF(AND(フラグ管理用!AK292="予算区分_地単_協力金等",フラグ管理用!AF292&gt;9),"error",IF(AND(フラグ管理用!AK292="予算区分_補助",フラグ管理用!AF292&lt;9),"error",""))))</f>
        <v/>
      </c>
      <c r="BM292" s="346" t="str">
        <f>フラグ管理用!AO292</f>
        <v/>
      </c>
    </row>
    <row r="293" spans="1:65">
      <c r="A293" s="21">
        <v>272</v>
      </c>
      <c r="B293" s="35"/>
      <c r="C293" s="44"/>
      <c r="D293" s="44"/>
      <c r="E293" s="55"/>
      <c r="F293" s="67" t="str">
        <f>IF(C293="補",VLOOKUP(E293,'事業名一覧 '!$A$3:$C$55,3,FALSE),"")</f>
        <v/>
      </c>
      <c r="G293" s="81"/>
      <c r="H293" s="81"/>
      <c r="I293" s="81"/>
      <c r="J293" s="81"/>
      <c r="K293" s="81"/>
      <c r="L293" s="55"/>
      <c r="M293" s="132" t="str">
        <f t="shared" si="73"/>
        <v/>
      </c>
      <c r="N293" s="132" t="str">
        <f t="shared" si="74"/>
        <v/>
      </c>
      <c r="O293" s="148"/>
      <c r="P293" s="148"/>
      <c r="Q293" s="148"/>
      <c r="R293" s="148"/>
      <c r="S293" s="148"/>
      <c r="T293" s="148"/>
      <c r="U293" s="55"/>
      <c r="V293" s="81"/>
      <c r="W293" s="81"/>
      <c r="X293" s="81"/>
      <c r="Y293" s="44"/>
      <c r="Z293" s="44"/>
      <c r="AA293" s="44"/>
      <c r="AB293" s="214"/>
      <c r="AC293" s="214"/>
      <c r="AD293" s="55"/>
      <c r="AE293" s="55"/>
      <c r="AF293" s="233"/>
      <c r="AG293" s="251"/>
      <c r="AH293" s="272"/>
      <c r="AI293" s="284"/>
      <c r="AJ293" s="296" t="str">
        <f t="shared" si="75"/>
        <v/>
      </c>
      <c r="AK293" s="304" t="str">
        <f>IF(C293="","",IF(AND(フラグ管理用!B293=2,O293&gt;0),"error",IF(AND(フラグ管理用!B293=1,SUM(P293:R293)&gt;0),"error","")))</f>
        <v/>
      </c>
      <c r="AL293" s="312" t="str">
        <f t="shared" si="76"/>
        <v/>
      </c>
      <c r="AM293" s="320" t="str">
        <f t="shared" si="77"/>
        <v/>
      </c>
      <c r="AN293" s="331" t="str">
        <f>IF(C293="","",IF(フラグ管理用!AP293=1,"",IF(AND(フラグ管理用!C293=1,フラグ管理用!G293=1),"",IF(AND(フラグ管理用!C293=2,フラグ管理用!D293=1,フラグ管理用!G293=1),"",IF(AND(フラグ管理用!C293=2,フラグ管理用!D293=2),"","error")))))</f>
        <v/>
      </c>
      <c r="AO293" s="335" t="str">
        <f t="shared" si="78"/>
        <v/>
      </c>
      <c r="AP293" s="335" t="str">
        <f t="shared" si="79"/>
        <v/>
      </c>
      <c r="AQ293" s="335" t="str">
        <f>IF(C293="","",IF(AND(フラグ管理用!B293=1,フラグ管理用!I293&gt;0),"",IF(AND(フラグ管理用!B293=2,フラグ管理用!I293&gt;14),"","error")))</f>
        <v/>
      </c>
      <c r="AR293" s="335" t="str">
        <f>IF(C293="","",IF(PRODUCT(フラグ管理用!H293:J293)=0,"error",""))</f>
        <v/>
      </c>
      <c r="AS293" s="335" t="str">
        <f t="shared" si="80"/>
        <v/>
      </c>
      <c r="AT293" s="335" t="str">
        <f>IF(C293="","",IF(AND(フラグ管理用!G293=1,フラグ管理用!K293=1),"",IF(AND(フラグ管理用!G293=2,フラグ管理用!K293&gt;1),"","error")))</f>
        <v/>
      </c>
      <c r="AU293" s="335" t="str">
        <f>IF(C293="","",IF(AND(フラグ管理用!K293=10,ISBLANK(L293)=FALSE),"",IF(AND(フラグ管理用!K293&lt;10,ISBLANK(L293)=TRUE),"","error")))</f>
        <v/>
      </c>
      <c r="AV293" s="331" t="str">
        <f t="shared" si="81"/>
        <v/>
      </c>
      <c r="AW293" s="331" t="str">
        <f t="shared" si="82"/>
        <v/>
      </c>
      <c r="AX293" s="331" t="str">
        <f>IF(C293="","",IF(AND(フラグ管理用!D293=2,フラグ管理用!G293=1),IF(Q293&lt;&gt;0,"error",""),""))</f>
        <v/>
      </c>
      <c r="AY293" s="331" t="str">
        <f>IF(C293="","",IF(フラグ管理用!G293=2,IF(OR(O293&lt;&gt;0,P293&lt;&gt;0,R293&lt;&gt;0),"error",""),""))</f>
        <v/>
      </c>
      <c r="AZ293" s="331" t="str">
        <f t="shared" si="83"/>
        <v/>
      </c>
      <c r="BA293" s="331" t="str">
        <f t="shared" si="84"/>
        <v/>
      </c>
      <c r="BB293" s="331" t="str">
        <f t="shared" si="85"/>
        <v/>
      </c>
      <c r="BC293" s="331" t="str">
        <f>IF(C293="","",IF(フラグ管理用!Y293=2,IF(AND(フラグ管理用!C293=2,フラグ管理用!V293=1),"","error"),""))</f>
        <v/>
      </c>
      <c r="BD293" s="331" t="str">
        <f t="shared" si="86"/>
        <v/>
      </c>
      <c r="BE293" s="331" t="str">
        <f>IF(C293="","",IF(フラグ管理用!Z293=30,"error",IF(AND(フラグ管理用!AI293="事業始期_通常",フラグ管理用!Z293&lt;18),"error",IF(AND(フラグ管理用!AI293="事業始期_補助",フラグ管理用!Z293&lt;15),"error",""))))</f>
        <v/>
      </c>
      <c r="BF293" s="331" t="str">
        <f t="shared" si="87"/>
        <v/>
      </c>
      <c r="BG293" s="331" t="str">
        <f>IF(C293="","",IF(AND(フラグ管理用!AJ293="事業終期_通常",OR(フラグ管理用!AA293&lt;18,フラグ管理用!AA293&gt;29)),"error",IF(AND(フラグ管理用!AJ293="事業終期_R3基金・R4",フラグ管理用!AA293&lt;18),"error","")))</f>
        <v/>
      </c>
      <c r="BH293" s="331" t="str">
        <f>IF(C293="","",IF(VLOOKUP(Z293,―!$X$2:$Y$31,2,FALSE)&lt;=VLOOKUP(AA293,―!$X$2:$Y$31,2,FALSE),"","error"))</f>
        <v/>
      </c>
      <c r="BI293" s="331" t="str">
        <f t="shared" si="88"/>
        <v/>
      </c>
      <c r="BJ293" s="331" t="str">
        <f t="shared" si="89"/>
        <v/>
      </c>
      <c r="BK293" s="331" t="str">
        <f t="shared" si="90"/>
        <v/>
      </c>
      <c r="BL293" s="331" t="str">
        <f>IF(C293="","",IF(AND(フラグ管理用!AK293="予算区分_地単_通常",フラグ管理用!AF293&gt;4),"error",IF(AND(フラグ管理用!AK293="予算区分_地単_協力金等",フラグ管理用!AF293&gt;9),"error",IF(AND(フラグ管理用!AK293="予算区分_補助",フラグ管理用!AF293&lt;9),"error",""))))</f>
        <v/>
      </c>
      <c r="BM293" s="346" t="str">
        <f>フラグ管理用!AO293</f>
        <v/>
      </c>
    </row>
    <row r="294" spans="1:65">
      <c r="A294" s="21">
        <v>273</v>
      </c>
      <c r="B294" s="35"/>
      <c r="C294" s="44"/>
      <c r="D294" s="44"/>
      <c r="E294" s="55"/>
      <c r="F294" s="67" t="str">
        <f>IF(C294="補",VLOOKUP(E294,'事業名一覧 '!$A$3:$C$55,3,FALSE),"")</f>
        <v/>
      </c>
      <c r="G294" s="81"/>
      <c r="H294" s="81"/>
      <c r="I294" s="81"/>
      <c r="J294" s="81"/>
      <c r="K294" s="81"/>
      <c r="L294" s="55"/>
      <c r="M294" s="132" t="str">
        <f t="shared" si="73"/>
        <v/>
      </c>
      <c r="N294" s="132" t="str">
        <f t="shared" si="74"/>
        <v/>
      </c>
      <c r="O294" s="148"/>
      <c r="P294" s="148"/>
      <c r="Q294" s="148"/>
      <c r="R294" s="148"/>
      <c r="S294" s="148"/>
      <c r="T294" s="148"/>
      <c r="U294" s="55"/>
      <c r="V294" s="81"/>
      <c r="W294" s="81"/>
      <c r="X294" s="81"/>
      <c r="Y294" s="44"/>
      <c r="Z294" s="44"/>
      <c r="AA294" s="44"/>
      <c r="AB294" s="214"/>
      <c r="AC294" s="214"/>
      <c r="AD294" s="55"/>
      <c r="AE294" s="55"/>
      <c r="AF294" s="233"/>
      <c r="AG294" s="251"/>
      <c r="AH294" s="272"/>
      <c r="AI294" s="284"/>
      <c r="AJ294" s="296" t="str">
        <f t="shared" si="75"/>
        <v/>
      </c>
      <c r="AK294" s="304" t="str">
        <f>IF(C294="","",IF(AND(フラグ管理用!B294=2,O294&gt;0),"error",IF(AND(フラグ管理用!B294=1,SUM(P294:R294)&gt;0),"error","")))</f>
        <v/>
      </c>
      <c r="AL294" s="312" t="str">
        <f t="shared" si="76"/>
        <v/>
      </c>
      <c r="AM294" s="320" t="str">
        <f t="shared" si="77"/>
        <v/>
      </c>
      <c r="AN294" s="331" t="str">
        <f>IF(C294="","",IF(フラグ管理用!AP294=1,"",IF(AND(フラグ管理用!C294=1,フラグ管理用!G294=1),"",IF(AND(フラグ管理用!C294=2,フラグ管理用!D294=1,フラグ管理用!G294=1),"",IF(AND(フラグ管理用!C294=2,フラグ管理用!D294=2),"","error")))))</f>
        <v/>
      </c>
      <c r="AO294" s="335" t="str">
        <f t="shared" si="78"/>
        <v/>
      </c>
      <c r="AP294" s="335" t="str">
        <f t="shared" si="79"/>
        <v/>
      </c>
      <c r="AQ294" s="335" t="str">
        <f>IF(C294="","",IF(AND(フラグ管理用!B294=1,フラグ管理用!I294&gt;0),"",IF(AND(フラグ管理用!B294=2,フラグ管理用!I294&gt;14),"","error")))</f>
        <v/>
      </c>
      <c r="AR294" s="335" t="str">
        <f>IF(C294="","",IF(PRODUCT(フラグ管理用!H294:J294)=0,"error",""))</f>
        <v/>
      </c>
      <c r="AS294" s="335" t="str">
        <f t="shared" si="80"/>
        <v/>
      </c>
      <c r="AT294" s="335" t="str">
        <f>IF(C294="","",IF(AND(フラグ管理用!G294=1,フラグ管理用!K294=1),"",IF(AND(フラグ管理用!G294=2,フラグ管理用!K294&gt;1),"","error")))</f>
        <v/>
      </c>
      <c r="AU294" s="335" t="str">
        <f>IF(C294="","",IF(AND(フラグ管理用!K294=10,ISBLANK(L294)=FALSE),"",IF(AND(フラグ管理用!K294&lt;10,ISBLANK(L294)=TRUE),"","error")))</f>
        <v/>
      </c>
      <c r="AV294" s="331" t="str">
        <f t="shared" si="81"/>
        <v/>
      </c>
      <c r="AW294" s="331" t="str">
        <f t="shared" si="82"/>
        <v/>
      </c>
      <c r="AX294" s="331" t="str">
        <f>IF(C294="","",IF(AND(フラグ管理用!D294=2,フラグ管理用!G294=1),IF(Q294&lt;&gt;0,"error",""),""))</f>
        <v/>
      </c>
      <c r="AY294" s="331" t="str">
        <f>IF(C294="","",IF(フラグ管理用!G294=2,IF(OR(O294&lt;&gt;0,P294&lt;&gt;0,R294&lt;&gt;0),"error",""),""))</f>
        <v/>
      </c>
      <c r="AZ294" s="331" t="str">
        <f t="shared" si="83"/>
        <v/>
      </c>
      <c r="BA294" s="331" t="str">
        <f t="shared" si="84"/>
        <v/>
      </c>
      <c r="BB294" s="331" t="str">
        <f t="shared" si="85"/>
        <v/>
      </c>
      <c r="BC294" s="331" t="str">
        <f>IF(C294="","",IF(フラグ管理用!Y294=2,IF(AND(フラグ管理用!C294=2,フラグ管理用!V294=1),"","error"),""))</f>
        <v/>
      </c>
      <c r="BD294" s="331" t="str">
        <f t="shared" si="86"/>
        <v/>
      </c>
      <c r="BE294" s="331" t="str">
        <f>IF(C294="","",IF(フラグ管理用!Z294=30,"error",IF(AND(フラグ管理用!AI294="事業始期_通常",フラグ管理用!Z294&lt;18),"error",IF(AND(フラグ管理用!AI294="事業始期_補助",フラグ管理用!Z294&lt;15),"error",""))))</f>
        <v/>
      </c>
      <c r="BF294" s="331" t="str">
        <f t="shared" si="87"/>
        <v/>
      </c>
      <c r="BG294" s="331" t="str">
        <f>IF(C294="","",IF(AND(フラグ管理用!AJ294="事業終期_通常",OR(フラグ管理用!AA294&lt;18,フラグ管理用!AA294&gt;29)),"error",IF(AND(フラグ管理用!AJ294="事業終期_R3基金・R4",フラグ管理用!AA294&lt;18),"error","")))</f>
        <v/>
      </c>
      <c r="BH294" s="331" t="str">
        <f>IF(C294="","",IF(VLOOKUP(Z294,―!$X$2:$Y$31,2,FALSE)&lt;=VLOOKUP(AA294,―!$X$2:$Y$31,2,FALSE),"","error"))</f>
        <v/>
      </c>
      <c r="BI294" s="331" t="str">
        <f t="shared" si="88"/>
        <v/>
      </c>
      <c r="BJ294" s="331" t="str">
        <f t="shared" si="89"/>
        <v/>
      </c>
      <c r="BK294" s="331" t="str">
        <f t="shared" si="90"/>
        <v/>
      </c>
      <c r="BL294" s="331" t="str">
        <f>IF(C294="","",IF(AND(フラグ管理用!AK294="予算区分_地単_通常",フラグ管理用!AF294&gt;4),"error",IF(AND(フラグ管理用!AK294="予算区分_地単_協力金等",フラグ管理用!AF294&gt;9),"error",IF(AND(フラグ管理用!AK294="予算区分_補助",フラグ管理用!AF294&lt;9),"error",""))))</f>
        <v/>
      </c>
      <c r="BM294" s="346" t="str">
        <f>フラグ管理用!AO294</f>
        <v/>
      </c>
    </row>
    <row r="295" spans="1:65">
      <c r="A295" s="21">
        <v>274</v>
      </c>
      <c r="B295" s="35"/>
      <c r="C295" s="44"/>
      <c r="D295" s="44"/>
      <c r="E295" s="55"/>
      <c r="F295" s="67" t="str">
        <f>IF(C295="補",VLOOKUP(E295,'事業名一覧 '!$A$3:$C$55,3,FALSE),"")</f>
        <v/>
      </c>
      <c r="G295" s="81"/>
      <c r="H295" s="81"/>
      <c r="I295" s="81"/>
      <c r="J295" s="81"/>
      <c r="K295" s="81"/>
      <c r="L295" s="55"/>
      <c r="M295" s="132" t="str">
        <f t="shared" si="73"/>
        <v/>
      </c>
      <c r="N295" s="132" t="str">
        <f t="shared" si="74"/>
        <v/>
      </c>
      <c r="O295" s="148"/>
      <c r="P295" s="148"/>
      <c r="Q295" s="148"/>
      <c r="R295" s="148"/>
      <c r="S295" s="148"/>
      <c r="T295" s="148"/>
      <c r="U295" s="55"/>
      <c r="V295" s="81"/>
      <c r="W295" s="81"/>
      <c r="X295" s="81"/>
      <c r="Y295" s="44"/>
      <c r="Z295" s="44"/>
      <c r="AA295" s="44"/>
      <c r="AB295" s="214"/>
      <c r="AC295" s="214"/>
      <c r="AD295" s="55"/>
      <c r="AE295" s="55"/>
      <c r="AF295" s="233"/>
      <c r="AG295" s="251"/>
      <c r="AH295" s="272"/>
      <c r="AI295" s="284"/>
      <c r="AJ295" s="296" t="str">
        <f t="shared" si="75"/>
        <v/>
      </c>
      <c r="AK295" s="304" t="str">
        <f>IF(C295="","",IF(AND(フラグ管理用!B295=2,O295&gt;0),"error",IF(AND(フラグ管理用!B295=1,SUM(P295:R295)&gt;0),"error","")))</f>
        <v/>
      </c>
      <c r="AL295" s="312" t="str">
        <f t="shared" si="76"/>
        <v/>
      </c>
      <c r="AM295" s="320" t="str">
        <f t="shared" si="77"/>
        <v/>
      </c>
      <c r="AN295" s="331" t="str">
        <f>IF(C295="","",IF(フラグ管理用!AP295=1,"",IF(AND(フラグ管理用!C295=1,フラグ管理用!G295=1),"",IF(AND(フラグ管理用!C295=2,フラグ管理用!D295=1,フラグ管理用!G295=1),"",IF(AND(フラグ管理用!C295=2,フラグ管理用!D295=2),"","error")))))</f>
        <v/>
      </c>
      <c r="AO295" s="335" t="str">
        <f t="shared" si="78"/>
        <v/>
      </c>
      <c r="AP295" s="335" t="str">
        <f t="shared" si="79"/>
        <v/>
      </c>
      <c r="AQ295" s="335" t="str">
        <f>IF(C295="","",IF(AND(フラグ管理用!B295=1,フラグ管理用!I295&gt;0),"",IF(AND(フラグ管理用!B295=2,フラグ管理用!I295&gt;14),"","error")))</f>
        <v/>
      </c>
      <c r="AR295" s="335" t="str">
        <f>IF(C295="","",IF(PRODUCT(フラグ管理用!H295:J295)=0,"error",""))</f>
        <v/>
      </c>
      <c r="AS295" s="335" t="str">
        <f t="shared" si="80"/>
        <v/>
      </c>
      <c r="AT295" s="335" t="str">
        <f>IF(C295="","",IF(AND(フラグ管理用!G295=1,フラグ管理用!K295=1),"",IF(AND(フラグ管理用!G295=2,フラグ管理用!K295&gt;1),"","error")))</f>
        <v/>
      </c>
      <c r="AU295" s="335" t="str">
        <f>IF(C295="","",IF(AND(フラグ管理用!K295=10,ISBLANK(L295)=FALSE),"",IF(AND(フラグ管理用!K295&lt;10,ISBLANK(L295)=TRUE),"","error")))</f>
        <v/>
      </c>
      <c r="AV295" s="331" t="str">
        <f t="shared" si="81"/>
        <v/>
      </c>
      <c r="AW295" s="331" t="str">
        <f t="shared" si="82"/>
        <v/>
      </c>
      <c r="AX295" s="331" t="str">
        <f>IF(C295="","",IF(AND(フラグ管理用!D295=2,フラグ管理用!G295=1),IF(Q295&lt;&gt;0,"error",""),""))</f>
        <v/>
      </c>
      <c r="AY295" s="331" t="str">
        <f>IF(C295="","",IF(フラグ管理用!G295=2,IF(OR(O295&lt;&gt;0,P295&lt;&gt;0,R295&lt;&gt;0),"error",""),""))</f>
        <v/>
      </c>
      <c r="AZ295" s="331" t="str">
        <f t="shared" si="83"/>
        <v/>
      </c>
      <c r="BA295" s="331" t="str">
        <f t="shared" si="84"/>
        <v/>
      </c>
      <c r="BB295" s="331" t="str">
        <f t="shared" si="85"/>
        <v/>
      </c>
      <c r="BC295" s="331" t="str">
        <f>IF(C295="","",IF(フラグ管理用!Y295=2,IF(AND(フラグ管理用!C295=2,フラグ管理用!V295=1),"","error"),""))</f>
        <v/>
      </c>
      <c r="BD295" s="331" t="str">
        <f t="shared" si="86"/>
        <v/>
      </c>
      <c r="BE295" s="331" t="str">
        <f>IF(C295="","",IF(フラグ管理用!Z295=30,"error",IF(AND(フラグ管理用!AI295="事業始期_通常",フラグ管理用!Z295&lt;18),"error",IF(AND(フラグ管理用!AI295="事業始期_補助",フラグ管理用!Z295&lt;15),"error",""))))</f>
        <v/>
      </c>
      <c r="BF295" s="331" t="str">
        <f t="shared" si="87"/>
        <v/>
      </c>
      <c r="BG295" s="331" t="str">
        <f>IF(C295="","",IF(AND(フラグ管理用!AJ295="事業終期_通常",OR(フラグ管理用!AA295&lt;18,フラグ管理用!AA295&gt;29)),"error",IF(AND(フラグ管理用!AJ295="事業終期_R3基金・R4",フラグ管理用!AA295&lt;18),"error","")))</f>
        <v/>
      </c>
      <c r="BH295" s="331" t="str">
        <f>IF(C295="","",IF(VLOOKUP(Z295,―!$X$2:$Y$31,2,FALSE)&lt;=VLOOKUP(AA295,―!$X$2:$Y$31,2,FALSE),"","error"))</f>
        <v/>
      </c>
      <c r="BI295" s="331" t="str">
        <f t="shared" si="88"/>
        <v/>
      </c>
      <c r="BJ295" s="331" t="str">
        <f t="shared" si="89"/>
        <v/>
      </c>
      <c r="BK295" s="331" t="str">
        <f t="shared" si="90"/>
        <v/>
      </c>
      <c r="BL295" s="331" t="str">
        <f>IF(C295="","",IF(AND(フラグ管理用!AK295="予算区分_地単_通常",フラグ管理用!AF295&gt;4),"error",IF(AND(フラグ管理用!AK295="予算区分_地単_協力金等",フラグ管理用!AF295&gt;9),"error",IF(AND(フラグ管理用!AK295="予算区分_補助",フラグ管理用!AF295&lt;9),"error",""))))</f>
        <v/>
      </c>
      <c r="BM295" s="346" t="str">
        <f>フラグ管理用!AO295</f>
        <v/>
      </c>
    </row>
    <row r="296" spans="1:65">
      <c r="A296" s="21">
        <v>275</v>
      </c>
      <c r="B296" s="35"/>
      <c r="C296" s="44"/>
      <c r="D296" s="44"/>
      <c r="E296" s="55"/>
      <c r="F296" s="67" t="str">
        <f>IF(C296="補",VLOOKUP(E296,'事業名一覧 '!$A$3:$C$55,3,FALSE),"")</f>
        <v/>
      </c>
      <c r="G296" s="81"/>
      <c r="H296" s="81"/>
      <c r="I296" s="81"/>
      <c r="J296" s="81"/>
      <c r="K296" s="81"/>
      <c r="L296" s="55"/>
      <c r="M296" s="132" t="str">
        <f t="shared" si="73"/>
        <v/>
      </c>
      <c r="N296" s="132" t="str">
        <f t="shared" si="74"/>
        <v/>
      </c>
      <c r="O296" s="148"/>
      <c r="P296" s="148"/>
      <c r="Q296" s="148"/>
      <c r="R296" s="148"/>
      <c r="S296" s="148"/>
      <c r="T296" s="148"/>
      <c r="U296" s="55"/>
      <c r="V296" s="81"/>
      <c r="W296" s="81"/>
      <c r="X296" s="81"/>
      <c r="Y296" s="44"/>
      <c r="Z296" s="44"/>
      <c r="AA296" s="44"/>
      <c r="AB296" s="214"/>
      <c r="AC296" s="214"/>
      <c r="AD296" s="55"/>
      <c r="AE296" s="55"/>
      <c r="AF296" s="233"/>
      <c r="AG296" s="251"/>
      <c r="AH296" s="272"/>
      <c r="AI296" s="284"/>
      <c r="AJ296" s="296" t="str">
        <f t="shared" si="75"/>
        <v/>
      </c>
      <c r="AK296" s="304" t="str">
        <f>IF(C296="","",IF(AND(フラグ管理用!B296=2,O296&gt;0),"error",IF(AND(フラグ管理用!B296=1,SUM(P296:R296)&gt;0),"error","")))</f>
        <v/>
      </c>
      <c r="AL296" s="312" t="str">
        <f t="shared" si="76"/>
        <v/>
      </c>
      <c r="AM296" s="320" t="str">
        <f t="shared" si="77"/>
        <v/>
      </c>
      <c r="AN296" s="331" t="str">
        <f>IF(C296="","",IF(フラグ管理用!AP296=1,"",IF(AND(フラグ管理用!C296=1,フラグ管理用!G296=1),"",IF(AND(フラグ管理用!C296=2,フラグ管理用!D296=1,フラグ管理用!G296=1),"",IF(AND(フラグ管理用!C296=2,フラグ管理用!D296=2),"","error")))))</f>
        <v/>
      </c>
      <c r="AO296" s="335" t="str">
        <f t="shared" si="78"/>
        <v/>
      </c>
      <c r="AP296" s="335" t="str">
        <f t="shared" si="79"/>
        <v/>
      </c>
      <c r="AQ296" s="335" t="str">
        <f>IF(C296="","",IF(AND(フラグ管理用!B296=1,フラグ管理用!I296&gt;0),"",IF(AND(フラグ管理用!B296=2,フラグ管理用!I296&gt;14),"","error")))</f>
        <v/>
      </c>
      <c r="AR296" s="335" t="str">
        <f>IF(C296="","",IF(PRODUCT(フラグ管理用!H296:J296)=0,"error",""))</f>
        <v/>
      </c>
      <c r="AS296" s="335" t="str">
        <f t="shared" si="80"/>
        <v/>
      </c>
      <c r="AT296" s="335" t="str">
        <f>IF(C296="","",IF(AND(フラグ管理用!G296=1,フラグ管理用!K296=1),"",IF(AND(フラグ管理用!G296=2,フラグ管理用!K296&gt;1),"","error")))</f>
        <v/>
      </c>
      <c r="AU296" s="335" t="str">
        <f>IF(C296="","",IF(AND(フラグ管理用!K296=10,ISBLANK(L296)=FALSE),"",IF(AND(フラグ管理用!K296&lt;10,ISBLANK(L296)=TRUE),"","error")))</f>
        <v/>
      </c>
      <c r="AV296" s="331" t="str">
        <f t="shared" si="81"/>
        <v/>
      </c>
      <c r="AW296" s="331" t="str">
        <f t="shared" si="82"/>
        <v/>
      </c>
      <c r="AX296" s="331" t="str">
        <f>IF(C296="","",IF(AND(フラグ管理用!D296=2,フラグ管理用!G296=1),IF(Q296&lt;&gt;0,"error",""),""))</f>
        <v/>
      </c>
      <c r="AY296" s="331" t="str">
        <f>IF(C296="","",IF(フラグ管理用!G296=2,IF(OR(O296&lt;&gt;0,P296&lt;&gt;0,R296&lt;&gt;0),"error",""),""))</f>
        <v/>
      </c>
      <c r="AZ296" s="331" t="str">
        <f t="shared" si="83"/>
        <v/>
      </c>
      <c r="BA296" s="331" t="str">
        <f t="shared" si="84"/>
        <v/>
      </c>
      <c r="BB296" s="331" t="str">
        <f t="shared" si="85"/>
        <v/>
      </c>
      <c r="BC296" s="331" t="str">
        <f>IF(C296="","",IF(フラグ管理用!Y296=2,IF(AND(フラグ管理用!C296=2,フラグ管理用!V296=1),"","error"),""))</f>
        <v/>
      </c>
      <c r="BD296" s="331" t="str">
        <f t="shared" si="86"/>
        <v/>
      </c>
      <c r="BE296" s="331" t="str">
        <f>IF(C296="","",IF(フラグ管理用!Z296=30,"error",IF(AND(フラグ管理用!AI296="事業始期_通常",フラグ管理用!Z296&lt;18),"error",IF(AND(フラグ管理用!AI296="事業始期_補助",フラグ管理用!Z296&lt;15),"error",""))))</f>
        <v/>
      </c>
      <c r="BF296" s="331" t="str">
        <f t="shared" si="87"/>
        <v/>
      </c>
      <c r="BG296" s="331" t="str">
        <f>IF(C296="","",IF(AND(フラグ管理用!AJ296="事業終期_通常",OR(フラグ管理用!AA296&lt;18,フラグ管理用!AA296&gt;29)),"error",IF(AND(フラグ管理用!AJ296="事業終期_R3基金・R4",フラグ管理用!AA296&lt;18),"error","")))</f>
        <v/>
      </c>
      <c r="BH296" s="331" t="str">
        <f>IF(C296="","",IF(VLOOKUP(Z296,―!$X$2:$Y$31,2,FALSE)&lt;=VLOOKUP(AA296,―!$X$2:$Y$31,2,FALSE),"","error"))</f>
        <v/>
      </c>
      <c r="BI296" s="331" t="str">
        <f t="shared" si="88"/>
        <v/>
      </c>
      <c r="BJ296" s="331" t="str">
        <f t="shared" si="89"/>
        <v/>
      </c>
      <c r="BK296" s="331" t="str">
        <f t="shared" si="90"/>
        <v/>
      </c>
      <c r="BL296" s="331" t="str">
        <f>IF(C296="","",IF(AND(フラグ管理用!AK296="予算区分_地単_通常",フラグ管理用!AF296&gt;4),"error",IF(AND(フラグ管理用!AK296="予算区分_地単_協力金等",フラグ管理用!AF296&gt;9),"error",IF(AND(フラグ管理用!AK296="予算区分_補助",フラグ管理用!AF296&lt;9),"error",""))))</f>
        <v/>
      </c>
      <c r="BM296" s="346" t="str">
        <f>フラグ管理用!AO296</f>
        <v/>
      </c>
    </row>
    <row r="297" spans="1:65">
      <c r="A297" s="21">
        <v>276</v>
      </c>
      <c r="B297" s="35"/>
      <c r="C297" s="44"/>
      <c r="D297" s="44"/>
      <c r="E297" s="55"/>
      <c r="F297" s="67" t="str">
        <f>IF(C297="補",VLOOKUP(E297,'事業名一覧 '!$A$3:$C$55,3,FALSE),"")</f>
        <v/>
      </c>
      <c r="G297" s="81"/>
      <c r="H297" s="81"/>
      <c r="I297" s="81"/>
      <c r="J297" s="81"/>
      <c r="K297" s="81"/>
      <c r="L297" s="55"/>
      <c r="M297" s="132" t="str">
        <f t="shared" si="73"/>
        <v/>
      </c>
      <c r="N297" s="132" t="str">
        <f t="shared" si="74"/>
        <v/>
      </c>
      <c r="O297" s="148"/>
      <c r="P297" s="148"/>
      <c r="Q297" s="148"/>
      <c r="R297" s="148"/>
      <c r="S297" s="148"/>
      <c r="T297" s="148"/>
      <c r="U297" s="55"/>
      <c r="V297" s="81"/>
      <c r="W297" s="81"/>
      <c r="X297" s="81"/>
      <c r="Y297" s="44"/>
      <c r="Z297" s="44"/>
      <c r="AA297" s="44"/>
      <c r="AB297" s="214"/>
      <c r="AC297" s="214"/>
      <c r="AD297" s="55"/>
      <c r="AE297" s="55"/>
      <c r="AF297" s="233"/>
      <c r="AG297" s="251"/>
      <c r="AH297" s="272"/>
      <c r="AI297" s="284"/>
      <c r="AJ297" s="296" t="str">
        <f t="shared" si="75"/>
        <v/>
      </c>
      <c r="AK297" s="304" t="str">
        <f>IF(C297="","",IF(AND(フラグ管理用!B297=2,O297&gt;0),"error",IF(AND(フラグ管理用!B297=1,SUM(P297:R297)&gt;0),"error","")))</f>
        <v/>
      </c>
      <c r="AL297" s="312" t="str">
        <f t="shared" si="76"/>
        <v/>
      </c>
      <c r="AM297" s="320" t="str">
        <f t="shared" si="77"/>
        <v/>
      </c>
      <c r="AN297" s="331" t="str">
        <f>IF(C297="","",IF(フラグ管理用!AP297=1,"",IF(AND(フラグ管理用!C297=1,フラグ管理用!G297=1),"",IF(AND(フラグ管理用!C297=2,フラグ管理用!D297=1,フラグ管理用!G297=1),"",IF(AND(フラグ管理用!C297=2,フラグ管理用!D297=2),"","error")))))</f>
        <v/>
      </c>
      <c r="AO297" s="335" t="str">
        <f t="shared" si="78"/>
        <v/>
      </c>
      <c r="AP297" s="335" t="str">
        <f t="shared" si="79"/>
        <v/>
      </c>
      <c r="AQ297" s="335" t="str">
        <f>IF(C297="","",IF(AND(フラグ管理用!B297=1,フラグ管理用!I297&gt;0),"",IF(AND(フラグ管理用!B297=2,フラグ管理用!I297&gt;14),"","error")))</f>
        <v/>
      </c>
      <c r="AR297" s="335" t="str">
        <f>IF(C297="","",IF(PRODUCT(フラグ管理用!H297:J297)=0,"error",""))</f>
        <v/>
      </c>
      <c r="AS297" s="335" t="str">
        <f t="shared" si="80"/>
        <v/>
      </c>
      <c r="AT297" s="335" t="str">
        <f>IF(C297="","",IF(AND(フラグ管理用!G297=1,フラグ管理用!K297=1),"",IF(AND(フラグ管理用!G297=2,フラグ管理用!K297&gt;1),"","error")))</f>
        <v/>
      </c>
      <c r="AU297" s="335" t="str">
        <f>IF(C297="","",IF(AND(フラグ管理用!K297=10,ISBLANK(L297)=FALSE),"",IF(AND(フラグ管理用!K297&lt;10,ISBLANK(L297)=TRUE),"","error")))</f>
        <v/>
      </c>
      <c r="AV297" s="331" t="str">
        <f t="shared" si="81"/>
        <v/>
      </c>
      <c r="AW297" s="331" t="str">
        <f t="shared" si="82"/>
        <v/>
      </c>
      <c r="AX297" s="331" t="str">
        <f>IF(C297="","",IF(AND(フラグ管理用!D297=2,フラグ管理用!G297=1),IF(Q297&lt;&gt;0,"error",""),""))</f>
        <v/>
      </c>
      <c r="AY297" s="331" t="str">
        <f>IF(C297="","",IF(フラグ管理用!G297=2,IF(OR(O297&lt;&gt;0,P297&lt;&gt;0,R297&lt;&gt;0),"error",""),""))</f>
        <v/>
      </c>
      <c r="AZ297" s="331" t="str">
        <f t="shared" si="83"/>
        <v/>
      </c>
      <c r="BA297" s="331" t="str">
        <f t="shared" si="84"/>
        <v/>
      </c>
      <c r="BB297" s="331" t="str">
        <f t="shared" si="85"/>
        <v/>
      </c>
      <c r="BC297" s="331" t="str">
        <f>IF(C297="","",IF(フラグ管理用!Y297=2,IF(AND(フラグ管理用!C297=2,フラグ管理用!V297=1),"","error"),""))</f>
        <v/>
      </c>
      <c r="BD297" s="331" t="str">
        <f t="shared" si="86"/>
        <v/>
      </c>
      <c r="BE297" s="331" t="str">
        <f>IF(C297="","",IF(フラグ管理用!Z297=30,"error",IF(AND(フラグ管理用!AI297="事業始期_通常",フラグ管理用!Z297&lt;18),"error",IF(AND(フラグ管理用!AI297="事業始期_補助",フラグ管理用!Z297&lt;15),"error",""))))</f>
        <v/>
      </c>
      <c r="BF297" s="331" t="str">
        <f t="shared" si="87"/>
        <v/>
      </c>
      <c r="BG297" s="331" t="str">
        <f>IF(C297="","",IF(AND(フラグ管理用!AJ297="事業終期_通常",OR(フラグ管理用!AA297&lt;18,フラグ管理用!AA297&gt;29)),"error",IF(AND(フラグ管理用!AJ297="事業終期_R3基金・R4",フラグ管理用!AA297&lt;18),"error","")))</f>
        <v/>
      </c>
      <c r="BH297" s="331" t="str">
        <f>IF(C297="","",IF(VLOOKUP(Z297,―!$X$2:$Y$31,2,FALSE)&lt;=VLOOKUP(AA297,―!$X$2:$Y$31,2,FALSE),"","error"))</f>
        <v/>
      </c>
      <c r="BI297" s="331" t="str">
        <f t="shared" si="88"/>
        <v/>
      </c>
      <c r="BJ297" s="331" t="str">
        <f t="shared" si="89"/>
        <v/>
      </c>
      <c r="BK297" s="331" t="str">
        <f t="shared" si="90"/>
        <v/>
      </c>
      <c r="BL297" s="331" t="str">
        <f>IF(C297="","",IF(AND(フラグ管理用!AK297="予算区分_地単_通常",フラグ管理用!AF297&gt;4),"error",IF(AND(フラグ管理用!AK297="予算区分_地単_協力金等",フラグ管理用!AF297&gt;9),"error",IF(AND(フラグ管理用!AK297="予算区分_補助",フラグ管理用!AF297&lt;9),"error",""))))</f>
        <v/>
      </c>
      <c r="BM297" s="346" t="str">
        <f>フラグ管理用!AO297</f>
        <v/>
      </c>
    </row>
    <row r="298" spans="1:65">
      <c r="A298" s="21">
        <v>277</v>
      </c>
      <c r="B298" s="35"/>
      <c r="C298" s="44"/>
      <c r="D298" s="44"/>
      <c r="E298" s="55"/>
      <c r="F298" s="67" t="str">
        <f>IF(C298="補",VLOOKUP(E298,'事業名一覧 '!$A$3:$C$55,3,FALSE),"")</f>
        <v/>
      </c>
      <c r="G298" s="81"/>
      <c r="H298" s="81"/>
      <c r="I298" s="81"/>
      <c r="J298" s="81"/>
      <c r="K298" s="81"/>
      <c r="L298" s="55"/>
      <c r="M298" s="132" t="str">
        <f t="shared" si="73"/>
        <v/>
      </c>
      <c r="N298" s="132" t="str">
        <f t="shared" si="74"/>
        <v/>
      </c>
      <c r="O298" s="148"/>
      <c r="P298" s="148"/>
      <c r="Q298" s="148"/>
      <c r="R298" s="148"/>
      <c r="S298" s="148"/>
      <c r="T298" s="148"/>
      <c r="U298" s="55"/>
      <c r="V298" s="81"/>
      <c r="W298" s="81"/>
      <c r="X298" s="81"/>
      <c r="Y298" s="44"/>
      <c r="Z298" s="44"/>
      <c r="AA298" s="44"/>
      <c r="AB298" s="214"/>
      <c r="AC298" s="214"/>
      <c r="AD298" s="55"/>
      <c r="AE298" s="55"/>
      <c r="AF298" s="233"/>
      <c r="AG298" s="251"/>
      <c r="AH298" s="272"/>
      <c r="AI298" s="284"/>
      <c r="AJ298" s="296" t="str">
        <f t="shared" si="75"/>
        <v/>
      </c>
      <c r="AK298" s="304" t="str">
        <f>IF(C298="","",IF(AND(フラグ管理用!B298=2,O298&gt;0),"error",IF(AND(フラグ管理用!B298=1,SUM(P298:R298)&gt;0),"error","")))</f>
        <v/>
      </c>
      <c r="AL298" s="312" t="str">
        <f t="shared" si="76"/>
        <v/>
      </c>
      <c r="AM298" s="320" t="str">
        <f t="shared" si="77"/>
        <v/>
      </c>
      <c r="AN298" s="331" t="str">
        <f>IF(C298="","",IF(フラグ管理用!AP298=1,"",IF(AND(フラグ管理用!C298=1,フラグ管理用!G298=1),"",IF(AND(フラグ管理用!C298=2,フラグ管理用!D298=1,フラグ管理用!G298=1),"",IF(AND(フラグ管理用!C298=2,フラグ管理用!D298=2),"","error")))))</f>
        <v/>
      </c>
      <c r="AO298" s="335" t="str">
        <f t="shared" si="78"/>
        <v/>
      </c>
      <c r="AP298" s="335" t="str">
        <f t="shared" si="79"/>
        <v/>
      </c>
      <c r="AQ298" s="335" t="str">
        <f>IF(C298="","",IF(AND(フラグ管理用!B298=1,フラグ管理用!I298&gt;0),"",IF(AND(フラグ管理用!B298=2,フラグ管理用!I298&gt;14),"","error")))</f>
        <v/>
      </c>
      <c r="AR298" s="335" t="str">
        <f>IF(C298="","",IF(PRODUCT(フラグ管理用!H298:J298)=0,"error",""))</f>
        <v/>
      </c>
      <c r="AS298" s="335" t="str">
        <f t="shared" si="80"/>
        <v/>
      </c>
      <c r="AT298" s="335" t="str">
        <f>IF(C298="","",IF(AND(フラグ管理用!G298=1,フラグ管理用!K298=1),"",IF(AND(フラグ管理用!G298=2,フラグ管理用!K298&gt;1),"","error")))</f>
        <v/>
      </c>
      <c r="AU298" s="335" t="str">
        <f>IF(C298="","",IF(AND(フラグ管理用!K298=10,ISBLANK(L298)=FALSE),"",IF(AND(フラグ管理用!K298&lt;10,ISBLANK(L298)=TRUE),"","error")))</f>
        <v/>
      </c>
      <c r="AV298" s="331" t="str">
        <f t="shared" si="81"/>
        <v/>
      </c>
      <c r="AW298" s="331" t="str">
        <f t="shared" si="82"/>
        <v/>
      </c>
      <c r="AX298" s="331" t="str">
        <f>IF(C298="","",IF(AND(フラグ管理用!D298=2,フラグ管理用!G298=1),IF(Q298&lt;&gt;0,"error",""),""))</f>
        <v/>
      </c>
      <c r="AY298" s="331" t="str">
        <f>IF(C298="","",IF(フラグ管理用!G298=2,IF(OR(O298&lt;&gt;0,P298&lt;&gt;0,R298&lt;&gt;0),"error",""),""))</f>
        <v/>
      </c>
      <c r="AZ298" s="331" t="str">
        <f t="shared" si="83"/>
        <v/>
      </c>
      <c r="BA298" s="331" t="str">
        <f t="shared" si="84"/>
        <v/>
      </c>
      <c r="BB298" s="331" t="str">
        <f t="shared" si="85"/>
        <v/>
      </c>
      <c r="BC298" s="331" t="str">
        <f>IF(C298="","",IF(フラグ管理用!Y298=2,IF(AND(フラグ管理用!C298=2,フラグ管理用!V298=1),"","error"),""))</f>
        <v/>
      </c>
      <c r="BD298" s="331" t="str">
        <f t="shared" si="86"/>
        <v/>
      </c>
      <c r="BE298" s="331" t="str">
        <f>IF(C298="","",IF(フラグ管理用!Z298=30,"error",IF(AND(フラグ管理用!AI298="事業始期_通常",フラグ管理用!Z298&lt;18),"error",IF(AND(フラグ管理用!AI298="事業始期_補助",フラグ管理用!Z298&lt;15),"error",""))))</f>
        <v/>
      </c>
      <c r="BF298" s="331" t="str">
        <f t="shared" si="87"/>
        <v/>
      </c>
      <c r="BG298" s="331" t="str">
        <f>IF(C298="","",IF(AND(フラグ管理用!AJ298="事業終期_通常",OR(フラグ管理用!AA298&lt;18,フラグ管理用!AA298&gt;29)),"error",IF(AND(フラグ管理用!AJ298="事業終期_R3基金・R4",フラグ管理用!AA298&lt;18),"error","")))</f>
        <v/>
      </c>
      <c r="BH298" s="331" t="str">
        <f>IF(C298="","",IF(VLOOKUP(Z298,―!$X$2:$Y$31,2,FALSE)&lt;=VLOOKUP(AA298,―!$X$2:$Y$31,2,FALSE),"","error"))</f>
        <v/>
      </c>
      <c r="BI298" s="331" t="str">
        <f t="shared" si="88"/>
        <v/>
      </c>
      <c r="BJ298" s="331" t="str">
        <f t="shared" si="89"/>
        <v/>
      </c>
      <c r="BK298" s="331" t="str">
        <f t="shared" si="90"/>
        <v/>
      </c>
      <c r="BL298" s="331" t="str">
        <f>IF(C298="","",IF(AND(フラグ管理用!AK298="予算区分_地単_通常",フラグ管理用!AF298&gt;4),"error",IF(AND(フラグ管理用!AK298="予算区分_地単_協力金等",フラグ管理用!AF298&gt;9),"error",IF(AND(フラグ管理用!AK298="予算区分_補助",フラグ管理用!AF298&lt;9),"error",""))))</f>
        <v/>
      </c>
      <c r="BM298" s="346" t="str">
        <f>フラグ管理用!AO298</f>
        <v/>
      </c>
    </row>
    <row r="299" spans="1:65">
      <c r="A299" s="21">
        <v>278</v>
      </c>
      <c r="B299" s="35"/>
      <c r="C299" s="44"/>
      <c r="D299" s="44"/>
      <c r="E299" s="55"/>
      <c r="F299" s="67" t="str">
        <f>IF(C299="補",VLOOKUP(E299,'事業名一覧 '!$A$3:$C$55,3,FALSE),"")</f>
        <v/>
      </c>
      <c r="G299" s="81"/>
      <c r="H299" s="81"/>
      <c r="I299" s="81"/>
      <c r="J299" s="81"/>
      <c r="K299" s="81"/>
      <c r="L299" s="55"/>
      <c r="M299" s="132" t="str">
        <f t="shared" si="73"/>
        <v/>
      </c>
      <c r="N299" s="132" t="str">
        <f t="shared" si="74"/>
        <v/>
      </c>
      <c r="O299" s="148"/>
      <c r="P299" s="148"/>
      <c r="Q299" s="148"/>
      <c r="R299" s="148"/>
      <c r="S299" s="148"/>
      <c r="T299" s="148"/>
      <c r="U299" s="55"/>
      <c r="V299" s="81"/>
      <c r="W299" s="81"/>
      <c r="X299" s="81"/>
      <c r="Y299" s="44"/>
      <c r="Z299" s="44"/>
      <c r="AA299" s="44"/>
      <c r="AB299" s="214"/>
      <c r="AC299" s="214"/>
      <c r="AD299" s="55"/>
      <c r="AE299" s="55"/>
      <c r="AF299" s="233"/>
      <c r="AG299" s="251"/>
      <c r="AH299" s="272"/>
      <c r="AI299" s="284"/>
      <c r="AJ299" s="296" t="str">
        <f t="shared" si="75"/>
        <v/>
      </c>
      <c r="AK299" s="304" t="str">
        <f>IF(C299="","",IF(AND(フラグ管理用!B299=2,O299&gt;0),"error",IF(AND(フラグ管理用!B299=1,SUM(P299:R299)&gt;0),"error","")))</f>
        <v/>
      </c>
      <c r="AL299" s="312" t="str">
        <f t="shared" si="76"/>
        <v/>
      </c>
      <c r="AM299" s="320" t="str">
        <f t="shared" si="77"/>
        <v/>
      </c>
      <c r="AN299" s="331" t="str">
        <f>IF(C299="","",IF(フラグ管理用!AP299=1,"",IF(AND(フラグ管理用!C299=1,フラグ管理用!G299=1),"",IF(AND(フラグ管理用!C299=2,フラグ管理用!D299=1,フラグ管理用!G299=1),"",IF(AND(フラグ管理用!C299=2,フラグ管理用!D299=2),"","error")))))</f>
        <v/>
      </c>
      <c r="AO299" s="335" t="str">
        <f t="shared" si="78"/>
        <v/>
      </c>
      <c r="AP299" s="335" t="str">
        <f t="shared" si="79"/>
        <v/>
      </c>
      <c r="AQ299" s="335" t="str">
        <f>IF(C299="","",IF(AND(フラグ管理用!B299=1,フラグ管理用!I299&gt;0),"",IF(AND(フラグ管理用!B299=2,フラグ管理用!I299&gt;14),"","error")))</f>
        <v/>
      </c>
      <c r="AR299" s="335" t="str">
        <f>IF(C299="","",IF(PRODUCT(フラグ管理用!H299:J299)=0,"error",""))</f>
        <v/>
      </c>
      <c r="AS299" s="335" t="str">
        <f t="shared" si="80"/>
        <v/>
      </c>
      <c r="AT299" s="335" t="str">
        <f>IF(C299="","",IF(AND(フラグ管理用!G299=1,フラグ管理用!K299=1),"",IF(AND(フラグ管理用!G299=2,フラグ管理用!K299&gt;1),"","error")))</f>
        <v/>
      </c>
      <c r="AU299" s="335" t="str">
        <f>IF(C299="","",IF(AND(フラグ管理用!K299=10,ISBLANK(L299)=FALSE),"",IF(AND(フラグ管理用!K299&lt;10,ISBLANK(L299)=TRUE),"","error")))</f>
        <v/>
      </c>
      <c r="AV299" s="331" t="str">
        <f t="shared" si="81"/>
        <v/>
      </c>
      <c r="AW299" s="331" t="str">
        <f t="shared" si="82"/>
        <v/>
      </c>
      <c r="AX299" s="331" t="str">
        <f>IF(C299="","",IF(AND(フラグ管理用!D299=2,フラグ管理用!G299=1),IF(Q299&lt;&gt;0,"error",""),""))</f>
        <v/>
      </c>
      <c r="AY299" s="331" t="str">
        <f>IF(C299="","",IF(フラグ管理用!G299=2,IF(OR(O299&lt;&gt;0,P299&lt;&gt;0,R299&lt;&gt;0),"error",""),""))</f>
        <v/>
      </c>
      <c r="AZ299" s="331" t="str">
        <f t="shared" si="83"/>
        <v/>
      </c>
      <c r="BA299" s="331" t="str">
        <f t="shared" si="84"/>
        <v/>
      </c>
      <c r="BB299" s="331" t="str">
        <f t="shared" si="85"/>
        <v/>
      </c>
      <c r="BC299" s="331" t="str">
        <f>IF(C299="","",IF(フラグ管理用!Y299=2,IF(AND(フラグ管理用!C299=2,フラグ管理用!V299=1),"","error"),""))</f>
        <v/>
      </c>
      <c r="BD299" s="331" t="str">
        <f t="shared" si="86"/>
        <v/>
      </c>
      <c r="BE299" s="331" t="str">
        <f>IF(C299="","",IF(フラグ管理用!Z299=30,"error",IF(AND(フラグ管理用!AI299="事業始期_通常",フラグ管理用!Z299&lt;18),"error",IF(AND(フラグ管理用!AI299="事業始期_補助",フラグ管理用!Z299&lt;15),"error",""))))</f>
        <v/>
      </c>
      <c r="BF299" s="331" t="str">
        <f t="shared" si="87"/>
        <v/>
      </c>
      <c r="BG299" s="331" t="str">
        <f>IF(C299="","",IF(AND(フラグ管理用!AJ299="事業終期_通常",OR(フラグ管理用!AA299&lt;18,フラグ管理用!AA299&gt;29)),"error",IF(AND(フラグ管理用!AJ299="事業終期_R3基金・R4",フラグ管理用!AA299&lt;18),"error","")))</f>
        <v/>
      </c>
      <c r="BH299" s="331" t="str">
        <f>IF(C299="","",IF(VLOOKUP(Z299,―!$X$2:$Y$31,2,FALSE)&lt;=VLOOKUP(AA299,―!$X$2:$Y$31,2,FALSE),"","error"))</f>
        <v/>
      </c>
      <c r="BI299" s="331" t="str">
        <f t="shared" si="88"/>
        <v/>
      </c>
      <c r="BJ299" s="331" t="str">
        <f t="shared" si="89"/>
        <v/>
      </c>
      <c r="BK299" s="331" t="str">
        <f t="shared" si="90"/>
        <v/>
      </c>
      <c r="BL299" s="331" t="str">
        <f>IF(C299="","",IF(AND(フラグ管理用!AK299="予算区分_地単_通常",フラグ管理用!AF299&gt;4),"error",IF(AND(フラグ管理用!AK299="予算区分_地単_協力金等",フラグ管理用!AF299&gt;9),"error",IF(AND(フラグ管理用!AK299="予算区分_補助",フラグ管理用!AF299&lt;9),"error",""))))</f>
        <v/>
      </c>
      <c r="BM299" s="346" t="str">
        <f>フラグ管理用!AO299</f>
        <v/>
      </c>
    </row>
    <row r="300" spans="1:65">
      <c r="A300" s="21">
        <v>279</v>
      </c>
      <c r="B300" s="35"/>
      <c r="C300" s="44"/>
      <c r="D300" s="44"/>
      <c r="E300" s="55"/>
      <c r="F300" s="67" t="str">
        <f>IF(C300="補",VLOOKUP(E300,'事業名一覧 '!$A$3:$C$55,3,FALSE),"")</f>
        <v/>
      </c>
      <c r="G300" s="81"/>
      <c r="H300" s="81"/>
      <c r="I300" s="81"/>
      <c r="J300" s="81"/>
      <c r="K300" s="81"/>
      <c r="L300" s="55"/>
      <c r="M300" s="132" t="str">
        <f t="shared" si="73"/>
        <v/>
      </c>
      <c r="N300" s="132" t="str">
        <f t="shared" si="74"/>
        <v/>
      </c>
      <c r="O300" s="148"/>
      <c r="P300" s="148"/>
      <c r="Q300" s="148"/>
      <c r="R300" s="148"/>
      <c r="S300" s="148"/>
      <c r="T300" s="148"/>
      <c r="U300" s="55"/>
      <c r="V300" s="81"/>
      <c r="W300" s="81"/>
      <c r="X300" s="81"/>
      <c r="Y300" s="44"/>
      <c r="Z300" s="44"/>
      <c r="AA300" s="44"/>
      <c r="AB300" s="214"/>
      <c r="AC300" s="214"/>
      <c r="AD300" s="55"/>
      <c r="AE300" s="55"/>
      <c r="AF300" s="233"/>
      <c r="AG300" s="251"/>
      <c r="AH300" s="272"/>
      <c r="AI300" s="284"/>
      <c r="AJ300" s="296" t="str">
        <f t="shared" si="75"/>
        <v/>
      </c>
      <c r="AK300" s="304" t="str">
        <f>IF(C300="","",IF(AND(フラグ管理用!B300=2,O300&gt;0),"error",IF(AND(フラグ管理用!B300=1,SUM(P300:R300)&gt;0),"error","")))</f>
        <v/>
      </c>
      <c r="AL300" s="312" t="str">
        <f t="shared" si="76"/>
        <v/>
      </c>
      <c r="AM300" s="320" t="str">
        <f t="shared" si="77"/>
        <v/>
      </c>
      <c r="AN300" s="331" t="str">
        <f>IF(C300="","",IF(フラグ管理用!AP300=1,"",IF(AND(フラグ管理用!C300=1,フラグ管理用!G300=1),"",IF(AND(フラグ管理用!C300=2,フラグ管理用!D300=1,フラグ管理用!G300=1),"",IF(AND(フラグ管理用!C300=2,フラグ管理用!D300=2),"","error")))))</f>
        <v/>
      </c>
      <c r="AO300" s="335" t="str">
        <f t="shared" si="78"/>
        <v/>
      </c>
      <c r="AP300" s="335" t="str">
        <f t="shared" si="79"/>
        <v/>
      </c>
      <c r="AQ300" s="335" t="str">
        <f>IF(C300="","",IF(AND(フラグ管理用!B300=1,フラグ管理用!I300&gt;0),"",IF(AND(フラグ管理用!B300=2,フラグ管理用!I300&gt;14),"","error")))</f>
        <v/>
      </c>
      <c r="AR300" s="335" t="str">
        <f>IF(C300="","",IF(PRODUCT(フラグ管理用!H300:J300)=0,"error",""))</f>
        <v/>
      </c>
      <c r="AS300" s="335" t="str">
        <f t="shared" si="80"/>
        <v/>
      </c>
      <c r="AT300" s="335" t="str">
        <f>IF(C300="","",IF(AND(フラグ管理用!G300=1,フラグ管理用!K300=1),"",IF(AND(フラグ管理用!G300=2,フラグ管理用!K300&gt;1),"","error")))</f>
        <v/>
      </c>
      <c r="AU300" s="335" t="str">
        <f>IF(C300="","",IF(AND(フラグ管理用!K300=10,ISBLANK(L300)=FALSE),"",IF(AND(フラグ管理用!K300&lt;10,ISBLANK(L300)=TRUE),"","error")))</f>
        <v/>
      </c>
      <c r="AV300" s="331" t="str">
        <f t="shared" si="81"/>
        <v/>
      </c>
      <c r="AW300" s="331" t="str">
        <f t="shared" si="82"/>
        <v/>
      </c>
      <c r="AX300" s="331" t="str">
        <f>IF(C300="","",IF(AND(フラグ管理用!D300=2,フラグ管理用!G300=1),IF(Q300&lt;&gt;0,"error",""),""))</f>
        <v/>
      </c>
      <c r="AY300" s="331" t="str">
        <f>IF(C300="","",IF(フラグ管理用!G300=2,IF(OR(O300&lt;&gt;0,P300&lt;&gt;0,R300&lt;&gt;0),"error",""),""))</f>
        <v/>
      </c>
      <c r="AZ300" s="331" t="str">
        <f t="shared" si="83"/>
        <v/>
      </c>
      <c r="BA300" s="331" t="str">
        <f t="shared" si="84"/>
        <v/>
      </c>
      <c r="BB300" s="331" t="str">
        <f t="shared" si="85"/>
        <v/>
      </c>
      <c r="BC300" s="331" t="str">
        <f>IF(C300="","",IF(フラグ管理用!Y300=2,IF(AND(フラグ管理用!C300=2,フラグ管理用!V300=1),"","error"),""))</f>
        <v/>
      </c>
      <c r="BD300" s="331" t="str">
        <f t="shared" si="86"/>
        <v/>
      </c>
      <c r="BE300" s="331" t="str">
        <f>IF(C300="","",IF(フラグ管理用!Z300=30,"error",IF(AND(フラグ管理用!AI300="事業始期_通常",フラグ管理用!Z300&lt;18),"error",IF(AND(フラグ管理用!AI300="事業始期_補助",フラグ管理用!Z300&lt;15),"error",""))))</f>
        <v/>
      </c>
      <c r="BF300" s="331" t="str">
        <f t="shared" si="87"/>
        <v/>
      </c>
      <c r="BG300" s="331" t="str">
        <f>IF(C300="","",IF(AND(フラグ管理用!AJ300="事業終期_通常",OR(フラグ管理用!AA300&lt;18,フラグ管理用!AA300&gt;29)),"error",IF(AND(フラグ管理用!AJ300="事業終期_R3基金・R4",フラグ管理用!AA300&lt;18),"error","")))</f>
        <v/>
      </c>
      <c r="BH300" s="331" t="str">
        <f>IF(C300="","",IF(VLOOKUP(Z300,―!$X$2:$Y$31,2,FALSE)&lt;=VLOOKUP(AA300,―!$X$2:$Y$31,2,FALSE),"","error"))</f>
        <v/>
      </c>
      <c r="BI300" s="331" t="str">
        <f t="shared" si="88"/>
        <v/>
      </c>
      <c r="BJ300" s="331" t="str">
        <f t="shared" si="89"/>
        <v/>
      </c>
      <c r="BK300" s="331" t="str">
        <f t="shared" si="90"/>
        <v/>
      </c>
      <c r="BL300" s="331" t="str">
        <f>IF(C300="","",IF(AND(フラグ管理用!AK300="予算区分_地単_通常",フラグ管理用!AF300&gt;4),"error",IF(AND(フラグ管理用!AK300="予算区分_地単_協力金等",フラグ管理用!AF300&gt;9),"error",IF(AND(フラグ管理用!AK300="予算区分_補助",フラグ管理用!AF300&lt;9),"error",""))))</f>
        <v/>
      </c>
      <c r="BM300" s="346" t="str">
        <f>フラグ管理用!AO300</f>
        <v/>
      </c>
    </row>
    <row r="301" spans="1:65">
      <c r="A301" s="21">
        <v>280</v>
      </c>
      <c r="B301" s="35"/>
      <c r="C301" s="44"/>
      <c r="D301" s="44"/>
      <c r="E301" s="55"/>
      <c r="F301" s="67" t="str">
        <f>IF(C301="補",VLOOKUP(E301,'事業名一覧 '!$A$3:$C$55,3,FALSE),"")</f>
        <v/>
      </c>
      <c r="G301" s="81"/>
      <c r="H301" s="81"/>
      <c r="I301" s="81"/>
      <c r="J301" s="81"/>
      <c r="K301" s="81"/>
      <c r="L301" s="55"/>
      <c r="M301" s="132" t="str">
        <f t="shared" si="73"/>
        <v/>
      </c>
      <c r="N301" s="132" t="str">
        <f t="shared" si="74"/>
        <v/>
      </c>
      <c r="O301" s="148"/>
      <c r="P301" s="148"/>
      <c r="Q301" s="148"/>
      <c r="R301" s="148"/>
      <c r="S301" s="148"/>
      <c r="T301" s="148"/>
      <c r="U301" s="55"/>
      <c r="V301" s="81"/>
      <c r="W301" s="81"/>
      <c r="X301" s="81"/>
      <c r="Y301" s="44"/>
      <c r="Z301" s="44"/>
      <c r="AA301" s="44"/>
      <c r="AB301" s="214"/>
      <c r="AC301" s="214"/>
      <c r="AD301" s="55"/>
      <c r="AE301" s="55"/>
      <c r="AF301" s="233"/>
      <c r="AG301" s="251"/>
      <c r="AH301" s="272"/>
      <c r="AI301" s="284"/>
      <c r="AJ301" s="296" t="str">
        <f t="shared" si="75"/>
        <v/>
      </c>
      <c r="AK301" s="304" t="str">
        <f>IF(C301="","",IF(AND(フラグ管理用!B301=2,O301&gt;0),"error",IF(AND(フラグ管理用!B301=1,SUM(P301:R301)&gt;0),"error","")))</f>
        <v/>
      </c>
      <c r="AL301" s="312" t="str">
        <f t="shared" si="76"/>
        <v/>
      </c>
      <c r="AM301" s="320" t="str">
        <f t="shared" si="77"/>
        <v/>
      </c>
      <c r="AN301" s="331" t="str">
        <f>IF(C301="","",IF(フラグ管理用!AP301=1,"",IF(AND(フラグ管理用!C301=1,フラグ管理用!G301=1),"",IF(AND(フラグ管理用!C301=2,フラグ管理用!D301=1,フラグ管理用!G301=1),"",IF(AND(フラグ管理用!C301=2,フラグ管理用!D301=2),"","error")))))</f>
        <v/>
      </c>
      <c r="AO301" s="335" t="str">
        <f t="shared" si="78"/>
        <v/>
      </c>
      <c r="AP301" s="335" t="str">
        <f t="shared" si="79"/>
        <v/>
      </c>
      <c r="AQ301" s="335" t="str">
        <f>IF(C301="","",IF(AND(フラグ管理用!B301=1,フラグ管理用!I301&gt;0),"",IF(AND(フラグ管理用!B301=2,フラグ管理用!I301&gt;14),"","error")))</f>
        <v/>
      </c>
      <c r="AR301" s="335" t="str">
        <f>IF(C301="","",IF(PRODUCT(フラグ管理用!H301:J301)=0,"error",""))</f>
        <v/>
      </c>
      <c r="AS301" s="335" t="str">
        <f t="shared" si="80"/>
        <v/>
      </c>
      <c r="AT301" s="335" t="str">
        <f>IF(C301="","",IF(AND(フラグ管理用!G301=1,フラグ管理用!K301=1),"",IF(AND(フラグ管理用!G301=2,フラグ管理用!K301&gt;1),"","error")))</f>
        <v/>
      </c>
      <c r="AU301" s="335" t="str">
        <f>IF(C301="","",IF(AND(フラグ管理用!K301=10,ISBLANK(L301)=FALSE),"",IF(AND(フラグ管理用!K301&lt;10,ISBLANK(L301)=TRUE),"","error")))</f>
        <v/>
      </c>
      <c r="AV301" s="331" t="str">
        <f t="shared" si="81"/>
        <v/>
      </c>
      <c r="AW301" s="331" t="str">
        <f t="shared" si="82"/>
        <v/>
      </c>
      <c r="AX301" s="331" t="str">
        <f>IF(C301="","",IF(AND(フラグ管理用!D301=2,フラグ管理用!G301=1),IF(Q301&lt;&gt;0,"error",""),""))</f>
        <v/>
      </c>
      <c r="AY301" s="331" t="str">
        <f>IF(C301="","",IF(フラグ管理用!G301=2,IF(OR(O301&lt;&gt;0,P301&lt;&gt;0,R301&lt;&gt;0),"error",""),""))</f>
        <v/>
      </c>
      <c r="AZ301" s="331" t="str">
        <f t="shared" si="83"/>
        <v/>
      </c>
      <c r="BA301" s="331" t="str">
        <f t="shared" si="84"/>
        <v/>
      </c>
      <c r="BB301" s="331" t="str">
        <f t="shared" si="85"/>
        <v/>
      </c>
      <c r="BC301" s="331" t="str">
        <f>IF(C301="","",IF(フラグ管理用!Y301=2,IF(AND(フラグ管理用!C301=2,フラグ管理用!V301=1),"","error"),""))</f>
        <v/>
      </c>
      <c r="BD301" s="331" t="str">
        <f t="shared" si="86"/>
        <v/>
      </c>
      <c r="BE301" s="331" t="str">
        <f>IF(C301="","",IF(フラグ管理用!Z301=30,"error",IF(AND(フラグ管理用!AI301="事業始期_通常",フラグ管理用!Z301&lt;18),"error",IF(AND(フラグ管理用!AI301="事業始期_補助",フラグ管理用!Z301&lt;15),"error",""))))</f>
        <v/>
      </c>
      <c r="BF301" s="331" t="str">
        <f t="shared" si="87"/>
        <v/>
      </c>
      <c r="BG301" s="331" t="str">
        <f>IF(C301="","",IF(AND(フラグ管理用!AJ301="事業終期_通常",OR(フラグ管理用!AA301&lt;18,フラグ管理用!AA301&gt;29)),"error",IF(AND(フラグ管理用!AJ301="事業終期_R3基金・R4",フラグ管理用!AA301&lt;18),"error","")))</f>
        <v/>
      </c>
      <c r="BH301" s="331" t="str">
        <f>IF(C301="","",IF(VLOOKUP(Z301,―!$X$2:$Y$31,2,FALSE)&lt;=VLOOKUP(AA301,―!$X$2:$Y$31,2,FALSE),"","error"))</f>
        <v/>
      </c>
      <c r="BI301" s="331" t="str">
        <f t="shared" si="88"/>
        <v/>
      </c>
      <c r="BJ301" s="331" t="str">
        <f t="shared" si="89"/>
        <v/>
      </c>
      <c r="BK301" s="331" t="str">
        <f t="shared" si="90"/>
        <v/>
      </c>
      <c r="BL301" s="331" t="str">
        <f>IF(C301="","",IF(AND(フラグ管理用!AK301="予算区分_地単_通常",フラグ管理用!AF301&gt;4),"error",IF(AND(フラグ管理用!AK301="予算区分_地単_協力金等",フラグ管理用!AF301&gt;9),"error",IF(AND(フラグ管理用!AK301="予算区分_補助",フラグ管理用!AF301&lt;9),"error",""))))</f>
        <v/>
      </c>
      <c r="BM301" s="346" t="str">
        <f>フラグ管理用!AO301</f>
        <v/>
      </c>
    </row>
    <row r="302" spans="1:65">
      <c r="A302" s="21">
        <v>281</v>
      </c>
      <c r="B302" s="35"/>
      <c r="C302" s="44"/>
      <c r="D302" s="44"/>
      <c r="E302" s="55"/>
      <c r="F302" s="67" t="str">
        <f>IF(C302="補",VLOOKUP(E302,'事業名一覧 '!$A$3:$C$55,3,FALSE),"")</f>
        <v/>
      </c>
      <c r="G302" s="81"/>
      <c r="H302" s="81"/>
      <c r="I302" s="81"/>
      <c r="J302" s="81"/>
      <c r="K302" s="81"/>
      <c r="L302" s="55"/>
      <c r="M302" s="132" t="str">
        <f t="shared" si="73"/>
        <v/>
      </c>
      <c r="N302" s="132" t="str">
        <f t="shared" si="74"/>
        <v/>
      </c>
      <c r="O302" s="148"/>
      <c r="P302" s="148"/>
      <c r="Q302" s="148"/>
      <c r="R302" s="148"/>
      <c r="S302" s="148"/>
      <c r="T302" s="148"/>
      <c r="U302" s="55"/>
      <c r="V302" s="81"/>
      <c r="W302" s="81"/>
      <c r="X302" s="81"/>
      <c r="Y302" s="44"/>
      <c r="Z302" s="44"/>
      <c r="AA302" s="44"/>
      <c r="AB302" s="214"/>
      <c r="AC302" s="214"/>
      <c r="AD302" s="55"/>
      <c r="AE302" s="55"/>
      <c r="AF302" s="233"/>
      <c r="AG302" s="251"/>
      <c r="AH302" s="272"/>
      <c r="AI302" s="284"/>
      <c r="AJ302" s="296" t="str">
        <f t="shared" si="75"/>
        <v/>
      </c>
      <c r="AK302" s="304" t="str">
        <f>IF(C302="","",IF(AND(フラグ管理用!B302=2,O302&gt;0),"error",IF(AND(フラグ管理用!B302=1,SUM(P302:R302)&gt;0),"error","")))</f>
        <v/>
      </c>
      <c r="AL302" s="312" t="str">
        <f t="shared" si="76"/>
        <v/>
      </c>
      <c r="AM302" s="320" t="str">
        <f t="shared" si="77"/>
        <v/>
      </c>
      <c r="AN302" s="331" t="str">
        <f>IF(C302="","",IF(フラグ管理用!AP302=1,"",IF(AND(フラグ管理用!C302=1,フラグ管理用!G302=1),"",IF(AND(フラグ管理用!C302=2,フラグ管理用!D302=1,フラグ管理用!G302=1),"",IF(AND(フラグ管理用!C302=2,フラグ管理用!D302=2),"","error")))))</f>
        <v/>
      </c>
      <c r="AO302" s="335" t="str">
        <f t="shared" si="78"/>
        <v/>
      </c>
      <c r="AP302" s="335" t="str">
        <f t="shared" si="79"/>
        <v/>
      </c>
      <c r="AQ302" s="335" t="str">
        <f>IF(C302="","",IF(AND(フラグ管理用!B302=1,フラグ管理用!I302&gt;0),"",IF(AND(フラグ管理用!B302=2,フラグ管理用!I302&gt;14),"","error")))</f>
        <v/>
      </c>
      <c r="AR302" s="335" t="str">
        <f>IF(C302="","",IF(PRODUCT(フラグ管理用!H302:J302)=0,"error",""))</f>
        <v/>
      </c>
      <c r="AS302" s="335" t="str">
        <f t="shared" si="80"/>
        <v/>
      </c>
      <c r="AT302" s="335" t="str">
        <f>IF(C302="","",IF(AND(フラグ管理用!G302=1,フラグ管理用!K302=1),"",IF(AND(フラグ管理用!G302=2,フラグ管理用!K302&gt;1),"","error")))</f>
        <v/>
      </c>
      <c r="AU302" s="335" t="str">
        <f>IF(C302="","",IF(AND(フラグ管理用!K302=10,ISBLANK(L302)=FALSE),"",IF(AND(フラグ管理用!K302&lt;10,ISBLANK(L302)=TRUE),"","error")))</f>
        <v/>
      </c>
      <c r="AV302" s="331" t="str">
        <f t="shared" si="81"/>
        <v/>
      </c>
      <c r="AW302" s="331" t="str">
        <f t="shared" si="82"/>
        <v/>
      </c>
      <c r="AX302" s="331" t="str">
        <f>IF(C302="","",IF(AND(フラグ管理用!D302=2,フラグ管理用!G302=1),IF(Q302&lt;&gt;0,"error",""),""))</f>
        <v/>
      </c>
      <c r="AY302" s="331" t="str">
        <f>IF(C302="","",IF(フラグ管理用!G302=2,IF(OR(O302&lt;&gt;0,P302&lt;&gt;0,R302&lt;&gt;0),"error",""),""))</f>
        <v/>
      </c>
      <c r="AZ302" s="331" t="str">
        <f t="shared" si="83"/>
        <v/>
      </c>
      <c r="BA302" s="331" t="str">
        <f t="shared" si="84"/>
        <v/>
      </c>
      <c r="BB302" s="331" t="str">
        <f t="shared" si="85"/>
        <v/>
      </c>
      <c r="BC302" s="331" t="str">
        <f>IF(C302="","",IF(フラグ管理用!Y302=2,IF(AND(フラグ管理用!C302=2,フラグ管理用!V302=1),"","error"),""))</f>
        <v/>
      </c>
      <c r="BD302" s="331" t="str">
        <f t="shared" si="86"/>
        <v/>
      </c>
      <c r="BE302" s="331" t="str">
        <f>IF(C302="","",IF(フラグ管理用!Z302=30,"error",IF(AND(フラグ管理用!AI302="事業始期_通常",フラグ管理用!Z302&lt;18),"error",IF(AND(フラグ管理用!AI302="事業始期_補助",フラグ管理用!Z302&lt;15),"error",""))))</f>
        <v/>
      </c>
      <c r="BF302" s="331" t="str">
        <f t="shared" si="87"/>
        <v/>
      </c>
      <c r="BG302" s="331" t="str">
        <f>IF(C302="","",IF(AND(フラグ管理用!AJ302="事業終期_通常",OR(フラグ管理用!AA302&lt;18,フラグ管理用!AA302&gt;29)),"error",IF(AND(フラグ管理用!AJ302="事業終期_R3基金・R4",フラグ管理用!AA302&lt;18),"error","")))</f>
        <v/>
      </c>
      <c r="BH302" s="331" t="str">
        <f>IF(C302="","",IF(VLOOKUP(Z302,―!$X$2:$Y$31,2,FALSE)&lt;=VLOOKUP(AA302,―!$X$2:$Y$31,2,FALSE),"","error"))</f>
        <v/>
      </c>
      <c r="BI302" s="331" t="str">
        <f t="shared" si="88"/>
        <v/>
      </c>
      <c r="BJ302" s="331" t="str">
        <f t="shared" si="89"/>
        <v/>
      </c>
      <c r="BK302" s="331" t="str">
        <f t="shared" si="90"/>
        <v/>
      </c>
      <c r="BL302" s="331" t="str">
        <f>IF(C302="","",IF(AND(フラグ管理用!AK302="予算区分_地単_通常",フラグ管理用!AF302&gt;4),"error",IF(AND(フラグ管理用!AK302="予算区分_地単_協力金等",フラグ管理用!AF302&gt;9),"error",IF(AND(フラグ管理用!AK302="予算区分_補助",フラグ管理用!AF302&lt;9),"error",""))))</f>
        <v/>
      </c>
      <c r="BM302" s="346" t="str">
        <f>フラグ管理用!AO302</f>
        <v/>
      </c>
    </row>
    <row r="303" spans="1:65">
      <c r="A303" s="21">
        <v>282</v>
      </c>
      <c r="B303" s="35"/>
      <c r="C303" s="44"/>
      <c r="D303" s="44"/>
      <c r="E303" s="55"/>
      <c r="F303" s="67" t="str">
        <f>IF(C303="補",VLOOKUP(E303,'事業名一覧 '!$A$3:$C$55,3,FALSE),"")</f>
        <v/>
      </c>
      <c r="G303" s="81"/>
      <c r="H303" s="81"/>
      <c r="I303" s="81"/>
      <c r="J303" s="81"/>
      <c r="K303" s="81"/>
      <c r="L303" s="55"/>
      <c r="M303" s="132" t="str">
        <f t="shared" si="73"/>
        <v/>
      </c>
      <c r="N303" s="132" t="str">
        <f t="shared" si="74"/>
        <v/>
      </c>
      <c r="O303" s="148"/>
      <c r="P303" s="148"/>
      <c r="Q303" s="148"/>
      <c r="R303" s="148"/>
      <c r="S303" s="148"/>
      <c r="T303" s="148"/>
      <c r="U303" s="55"/>
      <c r="V303" s="81"/>
      <c r="W303" s="81"/>
      <c r="X303" s="81"/>
      <c r="Y303" s="44"/>
      <c r="Z303" s="44"/>
      <c r="AA303" s="44"/>
      <c r="AB303" s="214"/>
      <c r="AC303" s="214"/>
      <c r="AD303" s="55"/>
      <c r="AE303" s="55"/>
      <c r="AF303" s="233"/>
      <c r="AG303" s="251"/>
      <c r="AH303" s="272"/>
      <c r="AI303" s="284"/>
      <c r="AJ303" s="296" t="str">
        <f t="shared" si="75"/>
        <v/>
      </c>
      <c r="AK303" s="304" t="str">
        <f>IF(C303="","",IF(AND(フラグ管理用!B303=2,O303&gt;0),"error",IF(AND(フラグ管理用!B303=1,SUM(P303:R303)&gt;0),"error","")))</f>
        <v/>
      </c>
      <c r="AL303" s="312" t="str">
        <f t="shared" si="76"/>
        <v/>
      </c>
      <c r="AM303" s="320" t="str">
        <f t="shared" si="77"/>
        <v/>
      </c>
      <c r="AN303" s="331" t="str">
        <f>IF(C303="","",IF(フラグ管理用!AP303=1,"",IF(AND(フラグ管理用!C303=1,フラグ管理用!G303=1),"",IF(AND(フラグ管理用!C303=2,フラグ管理用!D303=1,フラグ管理用!G303=1),"",IF(AND(フラグ管理用!C303=2,フラグ管理用!D303=2),"","error")))))</f>
        <v/>
      </c>
      <c r="AO303" s="335" t="str">
        <f t="shared" si="78"/>
        <v/>
      </c>
      <c r="AP303" s="335" t="str">
        <f t="shared" si="79"/>
        <v/>
      </c>
      <c r="AQ303" s="335" t="str">
        <f>IF(C303="","",IF(AND(フラグ管理用!B303=1,フラグ管理用!I303&gt;0),"",IF(AND(フラグ管理用!B303=2,フラグ管理用!I303&gt;14),"","error")))</f>
        <v/>
      </c>
      <c r="AR303" s="335" t="str">
        <f>IF(C303="","",IF(PRODUCT(フラグ管理用!H303:J303)=0,"error",""))</f>
        <v/>
      </c>
      <c r="AS303" s="335" t="str">
        <f t="shared" si="80"/>
        <v/>
      </c>
      <c r="AT303" s="335" t="str">
        <f>IF(C303="","",IF(AND(フラグ管理用!G303=1,フラグ管理用!K303=1),"",IF(AND(フラグ管理用!G303=2,フラグ管理用!K303&gt;1),"","error")))</f>
        <v/>
      </c>
      <c r="AU303" s="335" t="str">
        <f>IF(C303="","",IF(AND(フラグ管理用!K303=10,ISBLANK(L303)=FALSE),"",IF(AND(フラグ管理用!K303&lt;10,ISBLANK(L303)=TRUE),"","error")))</f>
        <v/>
      </c>
      <c r="AV303" s="331" t="str">
        <f t="shared" si="81"/>
        <v/>
      </c>
      <c r="AW303" s="331" t="str">
        <f t="shared" si="82"/>
        <v/>
      </c>
      <c r="AX303" s="331" t="str">
        <f>IF(C303="","",IF(AND(フラグ管理用!D303=2,フラグ管理用!G303=1),IF(Q303&lt;&gt;0,"error",""),""))</f>
        <v/>
      </c>
      <c r="AY303" s="331" t="str">
        <f>IF(C303="","",IF(フラグ管理用!G303=2,IF(OR(O303&lt;&gt;0,P303&lt;&gt;0,R303&lt;&gt;0),"error",""),""))</f>
        <v/>
      </c>
      <c r="AZ303" s="331" t="str">
        <f t="shared" si="83"/>
        <v/>
      </c>
      <c r="BA303" s="331" t="str">
        <f t="shared" si="84"/>
        <v/>
      </c>
      <c r="BB303" s="331" t="str">
        <f t="shared" si="85"/>
        <v/>
      </c>
      <c r="BC303" s="331" t="str">
        <f>IF(C303="","",IF(フラグ管理用!Y303=2,IF(AND(フラグ管理用!C303=2,フラグ管理用!V303=1),"","error"),""))</f>
        <v/>
      </c>
      <c r="BD303" s="331" t="str">
        <f t="shared" si="86"/>
        <v/>
      </c>
      <c r="BE303" s="331" t="str">
        <f>IF(C303="","",IF(フラグ管理用!Z303=30,"error",IF(AND(フラグ管理用!AI303="事業始期_通常",フラグ管理用!Z303&lt;18),"error",IF(AND(フラグ管理用!AI303="事業始期_補助",フラグ管理用!Z303&lt;15),"error",""))))</f>
        <v/>
      </c>
      <c r="BF303" s="331" t="str">
        <f t="shared" si="87"/>
        <v/>
      </c>
      <c r="BG303" s="331" t="str">
        <f>IF(C303="","",IF(AND(フラグ管理用!AJ303="事業終期_通常",OR(フラグ管理用!AA303&lt;18,フラグ管理用!AA303&gt;29)),"error",IF(AND(フラグ管理用!AJ303="事業終期_R3基金・R4",フラグ管理用!AA303&lt;18),"error","")))</f>
        <v/>
      </c>
      <c r="BH303" s="331" t="str">
        <f>IF(C303="","",IF(VLOOKUP(Z303,―!$X$2:$Y$31,2,FALSE)&lt;=VLOOKUP(AA303,―!$X$2:$Y$31,2,FALSE),"","error"))</f>
        <v/>
      </c>
      <c r="BI303" s="331" t="str">
        <f t="shared" si="88"/>
        <v/>
      </c>
      <c r="BJ303" s="331" t="str">
        <f t="shared" si="89"/>
        <v/>
      </c>
      <c r="BK303" s="331" t="str">
        <f t="shared" si="90"/>
        <v/>
      </c>
      <c r="BL303" s="331" t="str">
        <f>IF(C303="","",IF(AND(フラグ管理用!AK303="予算区分_地単_通常",フラグ管理用!AF303&gt;4),"error",IF(AND(フラグ管理用!AK303="予算区分_地単_協力金等",フラグ管理用!AF303&gt;9),"error",IF(AND(フラグ管理用!AK303="予算区分_補助",フラグ管理用!AF303&lt;9),"error",""))))</f>
        <v/>
      </c>
      <c r="BM303" s="346" t="str">
        <f>フラグ管理用!AO303</f>
        <v/>
      </c>
    </row>
    <row r="304" spans="1:65">
      <c r="A304" s="21">
        <v>283</v>
      </c>
      <c r="B304" s="35"/>
      <c r="C304" s="44"/>
      <c r="D304" s="44"/>
      <c r="E304" s="55"/>
      <c r="F304" s="67" t="str">
        <f>IF(C304="補",VLOOKUP(E304,'事業名一覧 '!$A$3:$C$55,3,FALSE),"")</f>
        <v/>
      </c>
      <c r="G304" s="81"/>
      <c r="H304" s="81"/>
      <c r="I304" s="81"/>
      <c r="J304" s="81"/>
      <c r="K304" s="81"/>
      <c r="L304" s="55"/>
      <c r="M304" s="132" t="str">
        <f t="shared" si="73"/>
        <v/>
      </c>
      <c r="N304" s="132" t="str">
        <f t="shared" si="74"/>
        <v/>
      </c>
      <c r="O304" s="148"/>
      <c r="P304" s="148"/>
      <c r="Q304" s="148"/>
      <c r="R304" s="148"/>
      <c r="S304" s="148"/>
      <c r="T304" s="148"/>
      <c r="U304" s="55"/>
      <c r="V304" s="81"/>
      <c r="W304" s="81"/>
      <c r="X304" s="81"/>
      <c r="Y304" s="44"/>
      <c r="Z304" s="44"/>
      <c r="AA304" s="44"/>
      <c r="AB304" s="214"/>
      <c r="AC304" s="214"/>
      <c r="AD304" s="55"/>
      <c r="AE304" s="55"/>
      <c r="AF304" s="233"/>
      <c r="AG304" s="251"/>
      <c r="AH304" s="272"/>
      <c r="AI304" s="284"/>
      <c r="AJ304" s="296" t="str">
        <f t="shared" si="75"/>
        <v/>
      </c>
      <c r="AK304" s="304" t="str">
        <f>IF(C304="","",IF(AND(フラグ管理用!B304=2,O304&gt;0),"error",IF(AND(フラグ管理用!B304=1,SUM(P304:R304)&gt;0),"error","")))</f>
        <v/>
      </c>
      <c r="AL304" s="312" t="str">
        <f t="shared" si="76"/>
        <v/>
      </c>
      <c r="AM304" s="320" t="str">
        <f t="shared" si="77"/>
        <v/>
      </c>
      <c r="AN304" s="331" t="str">
        <f>IF(C304="","",IF(フラグ管理用!AP304=1,"",IF(AND(フラグ管理用!C304=1,フラグ管理用!G304=1),"",IF(AND(フラグ管理用!C304=2,フラグ管理用!D304=1,フラグ管理用!G304=1),"",IF(AND(フラグ管理用!C304=2,フラグ管理用!D304=2),"","error")))))</f>
        <v/>
      </c>
      <c r="AO304" s="335" t="str">
        <f t="shared" si="78"/>
        <v/>
      </c>
      <c r="AP304" s="335" t="str">
        <f t="shared" si="79"/>
        <v/>
      </c>
      <c r="AQ304" s="335" t="str">
        <f>IF(C304="","",IF(AND(フラグ管理用!B304=1,フラグ管理用!I304&gt;0),"",IF(AND(フラグ管理用!B304=2,フラグ管理用!I304&gt;14),"","error")))</f>
        <v/>
      </c>
      <c r="AR304" s="335" t="str">
        <f>IF(C304="","",IF(PRODUCT(フラグ管理用!H304:J304)=0,"error",""))</f>
        <v/>
      </c>
      <c r="AS304" s="335" t="str">
        <f t="shared" si="80"/>
        <v/>
      </c>
      <c r="AT304" s="335" t="str">
        <f>IF(C304="","",IF(AND(フラグ管理用!G304=1,フラグ管理用!K304=1),"",IF(AND(フラグ管理用!G304=2,フラグ管理用!K304&gt;1),"","error")))</f>
        <v/>
      </c>
      <c r="AU304" s="335" t="str">
        <f>IF(C304="","",IF(AND(フラグ管理用!K304=10,ISBLANK(L304)=FALSE),"",IF(AND(フラグ管理用!K304&lt;10,ISBLANK(L304)=TRUE),"","error")))</f>
        <v/>
      </c>
      <c r="AV304" s="331" t="str">
        <f t="shared" si="81"/>
        <v/>
      </c>
      <c r="AW304" s="331" t="str">
        <f t="shared" si="82"/>
        <v/>
      </c>
      <c r="AX304" s="331" t="str">
        <f>IF(C304="","",IF(AND(フラグ管理用!D304=2,フラグ管理用!G304=1),IF(Q304&lt;&gt;0,"error",""),""))</f>
        <v/>
      </c>
      <c r="AY304" s="331" t="str">
        <f>IF(C304="","",IF(フラグ管理用!G304=2,IF(OR(O304&lt;&gt;0,P304&lt;&gt;0,R304&lt;&gt;0),"error",""),""))</f>
        <v/>
      </c>
      <c r="AZ304" s="331" t="str">
        <f t="shared" si="83"/>
        <v/>
      </c>
      <c r="BA304" s="331" t="str">
        <f t="shared" si="84"/>
        <v/>
      </c>
      <c r="BB304" s="331" t="str">
        <f t="shared" si="85"/>
        <v/>
      </c>
      <c r="BC304" s="331" t="str">
        <f>IF(C304="","",IF(フラグ管理用!Y304=2,IF(AND(フラグ管理用!C304=2,フラグ管理用!V304=1),"","error"),""))</f>
        <v/>
      </c>
      <c r="BD304" s="331" t="str">
        <f t="shared" si="86"/>
        <v/>
      </c>
      <c r="BE304" s="331" t="str">
        <f>IF(C304="","",IF(フラグ管理用!Z304=30,"error",IF(AND(フラグ管理用!AI304="事業始期_通常",フラグ管理用!Z304&lt;18),"error",IF(AND(フラグ管理用!AI304="事業始期_補助",フラグ管理用!Z304&lt;15),"error",""))))</f>
        <v/>
      </c>
      <c r="BF304" s="331" t="str">
        <f t="shared" si="87"/>
        <v/>
      </c>
      <c r="BG304" s="331" t="str">
        <f>IF(C304="","",IF(AND(フラグ管理用!AJ304="事業終期_通常",OR(フラグ管理用!AA304&lt;18,フラグ管理用!AA304&gt;29)),"error",IF(AND(フラグ管理用!AJ304="事業終期_R3基金・R4",フラグ管理用!AA304&lt;18),"error","")))</f>
        <v/>
      </c>
      <c r="BH304" s="331" t="str">
        <f>IF(C304="","",IF(VLOOKUP(Z304,―!$X$2:$Y$31,2,FALSE)&lt;=VLOOKUP(AA304,―!$X$2:$Y$31,2,FALSE),"","error"))</f>
        <v/>
      </c>
      <c r="BI304" s="331" t="str">
        <f t="shared" si="88"/>
        <v/>
      </c>
      <c r="BJ304" s="331" t="str">
        <f t="shared" si="89"/>
        <v/>
      </c>
      <c r="BK304" s="331" t="str">
        <f t="shared" si="90"/>
        <v/>
      </c>
      <c r="BL304" s="331" t="str">
        <f>IF(C304="","",IF(AND(フラグ管理用!AK304="予算区分_地単_通常",フラグ管理用!AF304&gt;4),"error",IF(AND(フラグ管理用!AK304="予算区分_地単_協力金等",フラグ管理用!AF304&gt;9),"error",IF(AND(フラグ管理用!AK304="予算区分_補助",フラグ管理用!AF304&lt;9),"error",""))))</f>
        <v/>
      </c>
      <c r="BM304" s="346" t="str">
        <f>フラグ管理用!AO304</f>
        <v/>
      </c>
    </row>
    <row r="305" spans="1:65">
      <c r="A305" s="21">
        <v>284</v>
      </c>
      <c r="B305" s="35"/>
      <c r="C305" s="44"/>
      <c r="D305" s="44"/>
      <c r="E305" s="55"/>
      <c r="F305" s="67" t="str">
        <f>IF(C305="補",VLOOKUP(E305,'事業名一覧 '!$A$3:$C$55,3,FALSE),"")</f>
        <v/>
      </c>
      <c r="G305" s="81"/>
      <c r="H305" s="81"/>
      <c r="I305" s="81"/>
      <c r="J305" s="81"/>
      <c r="K305" s="81"/>
      <c r="L305" s="55"/>
      <c r="M305" s="132" t="str">
        <f t="shared" si="73"/>
        <v/>
      </c>
      <c r="N305" s="132" t="str">
        <f t="shared" si="74"/>
        <v/>
      </c>
      <c r="O305" s="148"/>
      <c r="P305" s="148"/>
      <c r="Q305" s="148"/>
      <c r="R305" s="148"/>
      <c r="S305" s="148"/>
      <c r="T305" s="148"/>
      <c r="U305" s="55"/>
      <c r="V305" s="81"/>
      <c r="W305" s="81"/>
      <c r="X305" s="81"/>
      <c r="Y305" s="44"/>
      <c r="Z305" s="44"/>
      <c r="AA305" s="44"/>
      <c r="AB305" s="214"/>
      <c r="AC305" s="214"/>
      <c r="AD305" s="55"/>
      <c r="AE305" s="55"/>
      <c r="AF305" s="233"/>
      <c r="AG305" s="251"/>
      <c r="AH305" s="272"/>
      <c r="AI305" s="284"/>
      <c r="AJ305" s="296" t="str">
        <f t="shared" si="75"/>
        <v/>
      </c>
      <c r="AK305" s="304" t="str">
        <f>IF(C305="","",IF(AND(フラグ管理用!B305=2,O305&gt;0),"error",IF(AND(フラグ管理用!B305=1,SUM(P305:R305)&gt;0),"error","")))</f>
        <v/>
      </c>
      <c r="AL305" s="312" t="str">
        <f t="shared" si="76"/>
        <v/>
      </c>
      <c r="AM305" s="320" t="str">
        <f t="shared" si="77"/>
        <v/>
      </c>
      <c r="AN305" s="331" t="str">
        <f>IF(C305="","",IF(フラグ管理用!AP305=1,"",IF(AND(フラグ管理用!C305=1,フラグ管理用!G305=1),"",IF(AND(フラグ管理用!C305=2,フラグ管理用!D305=1,フラグ管理用!G305=1),"",IF(AND(フラグ管理用!C305=2,フラグ管理用!D305=2),"","error")))))</f>
        <v/>
      </c>
      <c r="AO305" s="335" t="str">
        <f t="shared" si="78"/>
        <v/>
      </c>
      <c r="AP305" s="335" t="str">
        <f t="shared" si="79"/>
        <v/>
      </c>
      <c r="AQ305" s="335" t="str">
        <f>IF(C305="","",IF(AND(フラグ管理用!B305=1,フラグ管理用!I305&gt;0),"",IF(AND(フラグ管理用!B305=2,フラグ管理用!I305&gt;14),"","error")))</f>
        <v/>
      </c>
      <c r="AR305" s="335" t="str">
        <f>IF(C305="","",IF(PRODUCT(フラグ管理用!H305:J305)=0,"error",""))</f>
        <v/>
      </c>
      <c r="AS305" s="335" t="str">
        <f t="shared" si="80"/>
        <v/>
      </c>
      <c r="AT305" s="335" t="str">
        <f>IF(C305="","",IF(AND(フラグ管理用!G305=1,フラグ管理用!K305=1),"",IF(AND(フラグ管理用!G305=2,フラグ管理用!K305&gt;1),"","error")))</f>
        <v/>
      </c>
      <c r="AU305" s="335" t="str">
        <f>IF(C305="","",IF(AND(フラグ管理用!K305=10,ISBLANK(L305)=FALSE),"",IF(AND(フラグ管理用!K305&lt;10,ISBLANK(L305)=TRUE),"","error")))</f>
        <v/>
      </c>
      <c r="AV305" s="331" t="str">
        <f t="shared" si="81"/>
        <v/>
      </c>
      <c r="AW305" s="331" t="str">
        <f t="shared" si="82"/>
        <v/>
      </c>
      <c r="AX305" s="331" t="str">
        <f>IF(C305="","",IF(AND(フラグ管理用!D305=2,フラグ管理用!G305=1),IF(Q305&lt;&gt;0,"error",""),""))</f>
        <v/>
      </c>
      <c r="AY305" s="331" t="str">
        <f>IF(C305="","",IF(フラグ管理用!G305=2,IF(OR(O305&lt;&gt;0,P305&lt;&gt;0,R305&lt;&gt;0),"error",""),""))</f>
        <v/>
      </c>
      <c r="AZ305" s="331" t="str">
        <f t="shared" si="83"/>
        <v/>
      </c>
      <c r="BA305" s="331" t="str">
        <f t="shared" si="84"/>
        <v/>
      </c>
      <c r="BB305" s="331" t="str">
        <f t="shared" si="85"/>
        <v/>
      </c>
      <c r="BC305" s="331" t="str">
        <f>IF(C305="","",IF(フラグ管理用!Y305=2,IF(AND(フラグ管理用!C305=2,フラグ管理用!V305=1),"","error"),""))</f>
        <v/>
      </c>
      <c r="BD305" s="331" t="str">
        <f t="shared" si="86"/>
        <v/>
      </c>
      <c r="BE305" s="331" t="str">
        <f>IF(C305="","",IF(フラグ管理用!Z305=30,"error",IF(AND(フラグ管理用!AI305="事業始期_通常",フラグ管理用!Z305&lt;18),"error",IF(AND(フラグ管理用!AI305="事業始期_補助",フラグ管理用!Z305&lt;15),"error",""))))</f>
        <v/>
      </c>
      <c r="BF305" s="331" t="str">
        <f t="shared" si="87"/>
        <v/>
      </c>
      <c r="BG305" s="331" t="str">
        <f>IF(C305="","",IF(AND(フラグ管理用!AJ305="事業終期_通常",OR(フラグ管理用!AA305&lt;18,フラグ管理用!AA305&gt;29)),"error",IF(AND(フラグ管理用!AJ305="事業終期_R3基金・R4",フラグ管理用!AA305&lt;18),"error","")))</f>
        <v/>
      </c>
      <c r="BH305" s="331" t="str">
        <f>IF(C305="","",IF(VLOOKUP(Z305,―!$X$2:$Y$31,2,FALSE)&lt;=VLOOKUP(AA305,―!$X$2:$Y$31,2,FALSE),"","error"))</f>
        <v/>
      </c>
      <c r="BI305" s="331" t="str">
        <f t="shared" si="88"/>
        <v/>
      </c>
      <c r="BJ305" s="331" t="str">
        <f t="shared" si="89"/>
        <v/>
      </c>
      <c r="BK305" s="331" t="str">
        <f t="shared" si="90"/>
        <v/>
      </c>
      <c r="BL305" s="331" t="str">
        <f>IF(C305="","",IF(AND(フラグ管理用!AK305="予算区分_地単_通常",フラグ管理用!AF305&gt;4),"error",IF(AND(フラグ管理用!AK305="予算区分_地単_協力金等",フラグ管理用!AF305&gt;9),"error",IF(AND(フラグ管理用!AK305="予算区分_補助",フラグ管理用!AF305&lt;9),"error",""))))</f>
        <v/>
      </c>
      <c r="BM305" s="346" t="str">
        <f>フラグ管理用!AO305</f>
        <v/>
      </c>
    </row>
    <row r="306" spans="1:65">
      <c r="A306" s="21">
        <v>285</v>
      </c>
      <c r="B306" s="35"/>
      <c r="C306" s="44"/>
      <c r="D306" s="44"/>
      <c r="E306" s="55"/>
      <c r="F306" s="67" t="str">
        <f>IF(C306="補",VLOOKUP(E306,'事業名一覧 '!$A$3:$C$55,3,FALSE),"")</f>
        <v/>
      </c>
      <c r="G306" s="81"/>
      <c r="H306" s="81"/>
      <c r="I306" s="81"/>
      <c r="J306" s="81"/>
      <c r="K306" s="81"/>
      <c r="L306" s="55"/>
      <c r="M306" s="132" t="str">
        <f t="shared" si="73"/>
        <v/>
      </c>
      <c r="N306" s="132" t="str">
        <f t="shared" si="74"/>
        <v/>
      </c>
      <c r="O306" s="148"/>
      <c r="P306" s="148"/>
      <c r="Q306" s="148"/>
      <c r="R306" s="148"/>
      <c r="S306" s="148"/>
      <c r="T306" s="148"/>
      <c r="U306" s="55"/>
      <c r="V306" s="81"/>
      <c r="W306" s="81"/>
      <c r="X306" s="81"/>
      <c r="Y306" s="44"/>
      <c r="Z306" s="44"/>
      <c r="AA306" s="44"/>
      <c r="AB306" s="214"/>
      <c r="AC306" s="214"/>
      <c r="AD306" s="55"/>
      <c r="AE306" s="55"/>
      <c r="AF306" s="233"/>
      <c r="AG306" s="251"/>
      <c r="AH306" s="272"/>
      <c r="AI306" s="284"/>
      <c r="AJ306" s="296" t="str">
        <f t="shared" si="75"/>
        <v/>
      </c>
      <c r="AK306" s="304" t="str">
        <f>IF(C306="","",IF(AND(フラグ管理用!B306=2,O306&gt;0),"error",IF(AND(フラグ管理用!B306=1,SUM(P306:R306)&gt;0),"error","")))</f>
        <v/>
      </c>
      <c r="AL306" s="312" t="str">
        <f t="shared" si="76"/>
        <v/>
      </c>
      <c r="AM306" s="320" t="str">
        <f t="shared" si="77"/>
        <v/>
      </c>
      <c r="AN306" s="331" t="str">
        <f>IF(C306="","",IF(フラグ管理用!AP306=1,"",IF(AND(フラグ管理用!C306=1,フラグ管理用!G306=1),"",IF(AND(フラグ管理用!C306=2,フラグ管理用!D306=1,フラグ管理用!G306=1),"",IF(AND(フラグ管理用!C306=2,フラグ管理用!D306=2),"","error")))))</f>
        <v/>
      </c>
      <c r="AO306" s="335" t="str">
        <f t="shared" si="78"/>
        <v/>
      </c>
      <c r="AP306" s="335" t="str">
        <f t="shared" si="79"/>
        <v/>
      </c>
      <c r="AQ306" s="335" t="str">
        <f>IF(C306="","",IF(AND(フラグ管理用!B306=1,フラグ管理用!I306&gt;0),"",IF(AND(フラグ管理用!B306=2,フラグ管理用!I306&gt;14),"","error")))</f>
        <v/>
      </c>
      <c r="AR306" s="335" t="str">
        <f>IF(C306="","",IF(PRODUCT(フラグ管理用!H306:J306)=0,"error",""))</f>
        <v/>
      </c>
      <c r="AS306" s="335" t="str">
        <f t="shared" si="80"/>
        <v/>
      </c>
      <c r="AT306" s="335" t="str">
        <f>IF(C306="","",IF(AND(フラグ管理用!G306=1,フラグ管理用!K306=1),"",IF(AND(フラグ管理用!G306=2,フラグ管理用!K306&gt;1),"","error")))</f>
        <v/>
      </c>
      <c r="AU306" s="335" t="str">
        <f>IF(C306="","",IF(AND(フラグ管理用!K306=10,ISBLANK(L306)=FALSE),"",IF(AND(フラグ管理用!K306&lt;10,ISBLANK(L306)=TRUE),"","error")))</f>
        <v/>
      </c>
      <c r="AV306" s="331" t="str">
        <f t="shared" si="81"/>
        <v/>
      </c>
      <c r="AW306" s="331" t="str">
        <f t="shared" si="82"/>
        <v/>
      </c>
      <c r="AX306" s="331" t="str">
        <f>IF(C306="","",IF(AND(フラグ管理用!D306=2,フラグ管理用!G306=1),IF(Q306&lt;&gt;0,"error",""),""))</f>
        <v/>
      </c>
      <c r="AY306" s="331" t="str">
        <f>IF(C306="","",IF(フラグ管理用!G306=2,IF(OR(O306&lt;&gt;0,P306&lt;&gt;0,R306&lt;&gt;0),"error",""),""))</f>
        <v/>
      </c>
      <c r="AZ306" s="331" t="str">
        <f t="shared" si="83"/>
        <v/>
      </c>
      <c r="BA306" s="331" t="str">
        <f t="shared" si="84"/>
        <v/>
      </c>
      <c r="BB306" s="331" t="str">
        <f t="shared" si="85"/>
        <v/>
      </c>
      <c r="BC306" s="331" t="str">
        <f>IF(C306="","",IF(フラグ管理用!Y306=2,IF(AND(フラグ管理用!C306=2,フラグ管理用!V306=1),"","error"),""))</f>
        <v/>
      </c>
      <c r="BD306" s="331" t="str">
        <f t="shared" si="86"/>
        <v/>
      </c>
      <c r="BE306" s="331" t="str">
        <f>IF(C306="","",IF(フラグ管理用!Z306=30,"error",IF(AND(フラグ管理用!AI306="事業始期_通常",フラグ管理用!Z306&lt;18),"error",IF(AND(フラグ管理用!AI306="事業始期_補助",フラグ管理用!Z306&lt;15),"error",""))))</f>
        <v/>
      </c>
      <c r="BF306" s="331" t="str">
        <f t="shared" si="87"/>
        <v/>
      </c>
      <c r="BG306" s="331" t="str">
        <f>IF(C306="","",IF(AND(フラグ管理用!AJ306="事業終期_通常",OR(フラグ管理用!AA306&lt;18,フラグ管理用!AA306&gt;29)),"error",IF(AND(フラグ管理用!AJ306="事業終期_R3基金・R4",フラグ管理用!AA306&lt;18),"error","")))</f>
        <v/>
      </c>
      <c r="BH306" s="331" t="str">
        <f>IF(C306="","",IF(VLOOKUP(Z306,―!$X$2:$Y$31,2,FALSE)&lt;=VLOOKUP(AA306,―!$X$2:$Y$31,2,FALSE),"","error"))</f>
        <v/>
      </c>
      <c r="BI306" s="331" t="str">
        <f t="shared" si="88"/>
        <v/>
      </c>
      <c r="BJ306" s="331" t="str">
        <f t="shared" si="89"/>
        <v/>
      </c>
      <c r="BK306" s="331" t="str">
        <f t="shared" si="90"/>
        <v/>
      </c>
      <c r="BL306" s="331" t="str">
        <f>IF(C306="","",IF(AND(フラグ管理用!AK306="予算区分_地単_通常",フラグ管理用!AF306&gt;4),"error",IF(AND(フラグ管理用!AK306="予算区分_地単_協力金等",フラグ管理用!AF306&gt;9),"error",IF(AND(フラグ管理用!AK306="予算区分_補助",フラグ管理用!AF306&lt;9),"error",""))))</f>
        <v/>
      </c>
      <c r="BM306" s="346" t="str">
        <f>フラグ管理用!AO306</f>
        <v/>
      </c>
    </row>
    <row r="307" spans="1:65">
      <c r="A307" s="21">
        <v>286</v>
      </c>
      <c r="B307" s="35"/>
      <c r="C307" s="44"/>
      <c r="D307" s="44"/>
      <c r="E307" s="55"/>
      <c r="F307" s="67" t="str">
        <f>IF(C307="補",VLOOKUP(E307,'事業名一覧 '!$A$3:$C$55,3,FALSE),"")</f>
        <v/>
      </c>
      <c r="G307" s="81"/>
      <c r="H307" s="81"/>
      <c r="I307" s="81"/>
      <c r="J307" s="81"/>
      <c r="K307" s="81"/>
      <c r="L307" s="55"/>
      <c r="M307" s="132" t="str">
        <f t="shared" si="73"/>
        <v/>
      </c>
      <c r="N307" s="132" t="str">
        <f t="shared" si="74"/>
        <v/>
      </c>
      <c r="O307" s="148"/>
      <c r="P307" s="148"/>
      <c r="Q307" s="148"/>
      <c r="R307" s="148"/>
      <c r="S307" s="148"/>
      <c r="T307" s="148"/>
      <c r="U307" s="55"/>
      <c r="V307" s="81"/>
      <c r="W307" s="81"/>
      <c r="X307" s="81"/>
      <c r="Y307" s="44"/>
      <c r="Z307" s="44"/>
      <c r="AA307" s="44"/>
      <c r="AB307" s="214"/>
      <c r="AC307" s="214"/>
      <c r="AD307" s="55"/>
      <c r="AE307" s="55"/>
      <c r="AF307" s="233"/>
      <c r="AG307" s="251"/>
      <c r="AH307" s="272"/>
      <c r="AI307" s="284"/>
      <c r="AJ307" s="296" t="str">
        <f t="shared" si="75"/>
        <v/>
      </c>
      <c r="AK307" s="304" t="str">
        <f>IF(C307="","",IF(AND(フラグ管理用!B307=2,O307&gt;0),"error",IF(AND(フラグ管理用!B307=1,SUM(P307:R307)&gt;0),"error","")))</f>
        <v/>
      </c>
      <c r="AL307" s="312" t="str">
        <f t="shared" si="76"/>
        <v/>
      </c>
      <c r="AM307" s="320" t="str">
        <f t="shared" si="77"/>
        <v/>
      </c>
      <c r="AN307" s="331" t="str">
        <f>IF(C307="","",IF(フラグ管理用!AP307=1,"",IF(AND(フラグ管理用!C307=1,フラグ管理用!G307=1),"",IF(AND(フラグ管理用!C307=2,フラグ管理用!D307=1,フラグ管理用!G307=1),"",IF(AND(フラグ管理用!C307=2,フラグ管理用!D307=2),"","error")))))</f>
        <v/>
      </c>
      <c r="AO307" s="335" t="str">
        <f t="shared" si="78"/>
        <v/>
      </c>
      <c r="AP307" s="335" t="str">
        <f t="shared" si="79"/>
        <v/>
      </c>
      <c r="AQ307" s="335" t="str">
        <f>IF(C307="","",IF(AND(フラグ管理用!B307=1,フラグ管理用!I307&gt;0),"",IF(AND(フラグ管理用!B307=2,フラグ管理用!I307&gt;14),"","error")))</f>
        <v/>
      </c>
      <c r="AR307" s="335" t="str">
        <f>IF(C307="","",IF(PRODUCT(フラグ管理用!H307:J307)=0,"error",""))</f>
        <v/>
      </c>
      <c r="AS307" s="335" t="str">
        <f t="shared" si="80"/>
        <v/>
      </c>
      <c r="AT307" s="335" t="str">
        <f>IF(C307="","",IF(AND(フラグ管理用!G307=1,フラグ管理用!K307=1),"",IF(AND(フラグ管理用!G307=2,フラグ管理用!K307&gt;1),"","error")))</f>
        <v/>
      </c>
      <c r="AU307" s="335" t="str">
        <f>IF(C307="","",IF(AND(フラグ管理用!K307=10,ISBLANK(L307)=FALSE),"",IF(AND(フラグ管理用!K307&lt;10,ISBLANK(L307)=TRUE),"","error")))</f>
        <v/>
      </c>
      <c r="AV307" s="331" t="str">
        <f t="shared" si="81"/>
        <v/>
      </c>
      <c r="AW307" s="331" t="str">
        <f t="shared" si="82"/>
        <v/>
      </c>
      <c r="AX307" s="331" t="str">
        <f>IF(C307="","",IF(AND(フラグ管理用!D307=2,フラグ管理用!G307=1),IF(Q307&lt;&gt;0,"error",""),""))</f>
        <v/>
      </c>
      <c r="AY307" s="331" t="str">
        <f>IF(C307="","",IF(フラグ管理用!G307=2,IF(OR(O307&lt;&gt;0,P307&lt;&gt;0,R307&lt;&gt;0),"error",""),""))</f>
        <v/>
      </c>
      <c r="AZ307" s="331" t="str">
        <f t="shared" si="83"/>
        <v/>
      </c>
      <c r="BA307" s="331" t="str">
        <f t="shared" si="84"/>
        <v/>
      </c>
      <c r="BB307" s="331" t="str">
        <f t="shared" si="85"/>
        <v/>
      </c>
      <c r="BC307" s="331" t="str">
        <f>IF(C307="","",IF(フラグ管理用!Y307=2,IF(AND(フラグ管理用!C307=2,フラグ管理用!V307=1),"","error"),""))</f>
        <v/>
      </c>
      <c r="BD307" s="331" t="str">
        <f t="shared" si="86"/>
        <v/>
      </c>
      <c r="BE307" s="331" t="str">
        <f>IF(C307="","",IF(フラグ管理用!Z307=30,"error",IF(AND(フラグ管理用!AI307="事業始期_通常",フラグ管理用!Z307&lt;18),"error",IF(AND(フラグ管理用!AI307="事業始期_補助",フラグ管理用!Z307&lt;15),"error",""))))</f>
        <v/>
      </c>
      <c r="BF307" s="331" t="str">
        <f t="shared" si="87"/>
        <v/>
      </c>
      <c r="BG307" s="331" t="str">
        <f>IF(C307="","",IF(AND(フラグ管理用!AJ307="事業終期_通常",OR(フラグ管理用!AA307&lt;18,フラグ管理用!AA307&gt;29)),"error",IF(AND(フラグ管理用!AJ307="事業終期_R3基金・R4",フラグ管理用!AA307&lt;18),"error","")))</f>
        <v/>
      </c>
      <c r="BH307" s="331" t="str">
        <f>IF(C307="","",IF(VLOOKUP(Z307,―!$X$2:$Y$31,2,FALSE)&lt;=VLOOKUP(AA307,―!$X$2:$Y$31,2,FALSE),"","error"))</f>
        <v/>
      </c>
      <c r="BI307" s="331" t="str">
        <f t="shared" si="88"/>
        <v/>
      </c>
      <c r="BJ307" s="331" t="str">
        <f t="shared" si="89"/>
        <v/>
      </c>
      <c r="BK307" s="331" t="str">
        <f t="shared" si="90"/>
        <v/>
      </c>
      <c r="BL307" s="331" t="str">
        <f>IF(C307="","",IF(AND(フラグ管理用!AK307="予算区分_地単_通常",フラグ管理用!AF307&gt;4),"error",IF(AND(フラグ管理用!AK307="予算区分_地単_協力金等",フラグ管理用!AF307&gt;9),"error",IF(AND(フラグ管理用!AK307="予算区分_補助",フラグ管理用!AF307&lt;9),"error",""))))</f>
        <v/>
      </c>
      <c r="BM307" s="346" t="str">
        <f>フラグ管理用!AO307</f>
        <v/>
      </c>
    </row>
    <row r="308" spans="1:65">
      <c r="A308" s="21">
        <v>287</v>
      </c>
      <c r="B308" s="35"/>
      <c r="C308" s="44"/>
      <c r="D308" s="44"/>
      <c r="E308" s="55"/>
      <c r="F308" s="67" t="str">
        <f>IF(C308="補",VLOOKUP(E308,'事業名一覧 '!$A$3:$C$55,3,FALSE),"")</f>
        <v/>
      </c>
      <c r="G308" s="81"/>
      <c r="H308" s="81"/>
      <c r="I308" s="81"/>
      <c r="J308" s="81"/>
      <c r="K308" s="81"/>
      <c r="L308" s="55"/>
      <c r="M308" s="132" t="str">
        <f t="shared" si="73"/>
        <v/>
      </c>
      <c r="N308" s="132" t="str">
        <f t="shared" si="74"/>
        <v/>
      </c>
      <c r="O308" s="148"/>
      <c r="P308" s="148"/>
      <c r="Q308" s="148"/>
      <c r="R308" s="148"/>
      <c r="S308" s="148"/>
      <c r="T308" s="148"/>
      <c r="U308" s="55"/>
      <c r="V308" s="81"/>
      <c r="W308" s="81"/>
      <c r="X308" s="81"/>
      <c r="Y308" s="44"/>
      <c r="Z308" s="44"/>
      <c r="AA308" s="44"/>
      <c r="AB308" s="214"/>
      <c r="AC308" s="214"/>
      <c r="AD308" s="55"/>
      <c r="AE308" s="55"/>
      <c r="AF308" s="233"/>
      <c r="AG308" s="251"/>
      <c r="AH308" s="272"/>
      <c r="AI308" s="284"/>
      <c r="AJ308" s="296" t="str">
        <f t="shared" si="75"/>
        <v/>
      </c>
      <c r="AK308" s="304" t="str">
        <f>IF(C308="","",IF(AND(フラグ管理用!B308=2,O308&gt;0),"error",IF(AND(フラグ管理用!B308=1,SUM(P308:R308)&gt;0),"error","")))</f>
        <v/>
      </c>
      <c r="AL308" s="312" t="str">
        <f t="shared" si="76"/>
        <v/>
      </c>
      <c r="AM308" s="320" t="str">
        <f t="shared" si="77"/>
        <v/>
      </c>
      <c r="AN308" s="331" t="str">
        <f>IF(C308="","",IF(フラグ管理用!AP308=1,"",IF(AND(フラグ管理用!C308=1,フラグ管理用!G308=1),"",IF(AND(フラグ管理用!C308=2,フラグ管理用!D308=1,フラグ管理用!G308=1),"",IF(AND(フラグ管理用!C308=2,フラグ管理用!D308=2),"","error")))))</f>
        <v/>
      </c>
      <c r="AO308" s="335" t="str">
        <f t="shared" si="78"/>
        <v/>
      </c>
      <c r="AP308" s="335" t="str">
        <f t="shared" si="79"/>
        <v/>
      </c>
      <c r="AQ308" s="335" t="str">
        <f>IF(C308="","",IF(AND(フラグ管理用!B308=1,フラグ管理用!I308&gt;0),"",IF(AND(フラグ管理用!B308=2,フラグ管理用!I308&gt;14),"","error")))</f>
        <v/>
      </c>
      <c r="AR308" s="335" t="str">
        <f>IF(C308="","",IF(PRODUCT(フラグ管理用!H308:J308)=0,"error",""))</f>
        <v/>
      </c>
      <c r="AS308" s="335" t="str">
        <f t="shared" si="80"/>
        <v/>
      </c>
      <c r="AT308" s="335" t="str">
        <f>IF(C308="","",IF(AND(フラグ管理用!G308=1,フラグ管理用!K308=1),"",IF(AND(フラグ管理用!G308=2,フラグ管理用!K308&gt;1),"","error")))</f>
        <v/>
      </c>
      <c r="AU308" s="335" t="str">
        <f>IF(C308="","",IF(AND(フラグ管理用!K308=10,ISBLANK(L308)=FALSE),"",IF(AND(フラグ管理用!K308&lt;10,ISBLANK(L308)=TRUE),"","error")))</f>
        <v/>
      </c>
      <c r="AV308" s="331" t="str">
        <f t="shared" si="81"/>
        <v/>
      </c>
      <c r="AW308" s="331" t="str">
        <f t="shared" si="82"/>
        <v/>
      </c>
      <c r="AX308" s="331" t="str">
        <f>IF(C308="","",IF(AND(フラグ管理用!D308=2,フラグ管理用!G308=1),IF(Q308&lt;&gt;0,"error",""),""))</f>
        <v/>
      </c>
      <c r="AY308" s="331" t="str">
        <f>IF(C308="","",IF(フラグ管理用!G308=2,IF(OR(O308&lt;&gt;0,P308&lt;&gt;0,R308&lt;&gt;0),"error",""),""))</f>
        <v/>
      </c>
      <c r="AZ308" s="331" t="str">
        <f t="shared" si="83"/>
        <v/>
      </c>
      <c r="BA308" s="331" t="str">
        <f t="shared" si="84"/>
        <v/>
      </c>
      <c r="BB308" s="331" t="str">
        <f t="shared" si="85"/>
        <v/>
      </c>
      <c r="BC308" s="331" t="str">
        <f>IF(C308="","",IF(フラグ管理用!Y308=2,IF(AND(フラグ管理用!C308=2,フラグ管理用!V308=1),"","error"),""))</f>
        <v/>
      </c>
      <c r="BD308" s="331" t="str">
        <f t="shared" si="86"/>
        <v/>
      </c>
      <c r="BE308" s="331" t="str">
        <f>IF(C308="","",IF(フラグ管理用!Z308=30,"error",IF(AND(フラグ管理用!AI308="事業始期_通常",フラグ管理用!Z308&lt;18),"error",IF(AND(フラグ管理用!AI308="事業始期_補助",フラグ管理用!Z308&lt;15),"error",""))))</f>
        <v/>
      </c>
      <c r="BF308" s="331" t="str">
        <f t="shared" si="87"/>
        <v/>
      </c>
      <c r="BG308" s="331" t="str">
        <f>IF(C308="","",IF(AND(フラグ管理用!AJ308="事業終期_通常",OR(フラグ管理用!AA308&lt;18,フラグ管理用!AA308&gt;29)),"error",IF(AND(フラグ管理用!AJ308="事業終期_R3基金・R4",フラグ管理用!AA308&lt;18),"error","")))</f>
        <v/>
      </c>
      <c r="BH308" s="331" t="str">
        <f>IF(C308="","",IF(VLOOKUP(Z308,―!$X$2:$Y$31,2,FALSE)&lt;=VLOOKUP(AA308,―!$X$2:$Y$31,2,FALSE),"","error"))</f>
        <v/>
      </c>
      <c r="BI308" s="331" t="str">
        <f t="shared" si="88"/>
        <v/>
      </c>
      <c r="BJ308" s="331" t="str">
        <f t="shared" si="89"/>
        <v/>
      </c>
      <c r="BK308" s="331" t="str">
        <f t="shared" si="90"/>
        <v/>
      </c>
      <c r="BL308" s="331" t="str">
        <f>IF(C308="","",IF(AND(フラグ管理用!AK308="予算区分_地単_通常",フラグ管理用!AF308&gt;4),"error",IF(AND(フラグ管理用!AK308="予算区分_地単_協力金等",フラグ管理用!AF308&gt;9),"error",IF(AND(フラグ管理用!AK308="予算区分_補助",フラグ管理用!AF308&lt;9),"error",""))))</f>
        <v/>
      </c>
      <c r="BM308" s="346" t="str">
        <f>フラグ管理用!AO308</f>
        <v/>
      </c>
    </row>
    <row r="309" spans="1:65">
      <c r="A309" s="21">
        <v>288</v>
      </c>
      <c r="B309" s="35"/>
      <c r="C309" s="44"/>
      <c r="D309" s="44"/>
      <c r="E309" s="55"/>
      <c r="F309" s="67" t="str">
        <f>IF(C309="補",VLOOKUP(E309,'事業名一覧 '!$A$3:$C$55,3,FALSE),"")</f>
        <v/>
      </c>
      <c r="G309" s="81"/>
      <c r="H309" s="81"/>
      <c r="I309" s="81"/>
      <c r="J309" s="81"/>
      <c r="K309" s="81"/>
      <c r="L309" s="55"/>
      <c r="M309" s="132" t="str">
        <f t="shared" si="73"/>
        <v/>
      </c>
      <c r="N309" s="132" t="str">
        <f t="shared" si="74"/>
        <v/>
      </c>
      <c r="O309" s="148"/>
      <c r="P309" s="148"/>
      <c r="Q309" s="148"/>
      <c r="R309" s="148"/>
      <c r="S309" s="148"/>
      <c r="T309" s="148"/>
      <c r="U309" s="55"/>
      <c r="V309" s="81"/>
      <c r="W309" s="81"/>
      <c r="X309" s="81"/>
      <c r="Y309" s="44"/>
      <c r="Z309" s="44"/>
      <c r="AA309" s="44"/>
      <c r="AB309" s="214"/>
      <c r="AC309" s="214"/>
      <c r="AD309" s="55"/>
      <c r="AE309" s="55"/>
      <c r="AF309" s="233"/>
      <c r="AG309" s="251"/>
      <c r="AH309" s="272"/>
      <c r="AI309" s="284"/>
      <c r="AJ309" s="296" t="str">
        <f t="shared" si="75"/>
        <v/>
      </c>
      <c r="AK309" s="304" t="str">
        <f>IF(C309="","",IF(AND(フラグ管理用!B309=2,O309&gt;0),"error",IF(AND(フラグ管理用!B309=1,SUM(P309:R309)&gt;0),"error","")))</f>
        <v/>
      </c>
      <c r="AL309" s="312" t="str">
        <f t="shared" si="76"/>
        <v/>
      </c>
      <c r="AM309" s="320" t="str">
        <f t="shared" si="77"/>
        <v/>
      </c>
      <c r="AN309" s="331" t="str">
        <f>IF(C309="","",IF(フラグ管理用!AP309=1,"",IF(AND(フラグ管理用!C309=1,フラグ管理用!G309=1),"",IF(AND(フラグ管理用!C309=2,フラグ管理用!D309=1,フラグ管理用!G309=1),"",IF(AND(フラグ管理用!C309=2,フラグ管理用!D309=2),"","error")))))</f>
        <v/>
      </c>
      <c r="AO309" s="335" t="str">
        <f t="shared" si="78"/>
        <v/>
      </c>
      <c r="AP309" s="335" t="str">
        <f t="shared" si="79"/>
        <v/>
      </c>
      <c r="AQ309" s="335" t="str">
        <f>IF(C309="","",IF(AND(フラグ管理用!B309=1,フラグ管理用!I309&gt;0),"",IF(AND(フラグ管理用!B309=2,フラグ管理用!I309&gt;14),"","error")))</f>
        <v/>
      </c>
      <c r="AR309" s="335" t="str">
        <f>IF(C309="","",IF(PRODUCT(フラグ管理用!H309:J309)=0,"error",""))</f>
        <v/>
      </c>
      <c r="AS309" s="335" t="str">
        <f t="shared" si="80"/>
        <v/>
      </c>
      <c r="AT309" s="335" t="str">
        <f>IF(C309="","",IF(AND(フラグ管理用!G309=1,フラグ管理用!K309=1),"",IF(AND(フラグ管理用!G309=2,フラグ管理用!K309&gt;1),"","error")))</f>
        <v/>
      </c>
      <c r="AU309" s="335" t="str">
        <f>IF(C309="","",IF(AND(フラグ管理用!K309=10,ISBLANK(L309)=FALSE),"",IF(AND(フラグ管理用!K309&lt;10,ISBLANK(L309)=TRUE),"","error")))</f>
        <v/>
      </c>
      <c r="AV309" s="331" t="str">
        <f t="shared" si="81"/>
        <v/>
      </c>
      <c r="AW309" s="331" t="str">
        <f t="shared" si="82"/>
        <v/>
      </c>
      <c r="AX309" s="331" t="str">
        <f>IF(C309="","",IF(AND(フラグ管理用!D309=2,フラグ管理用!G309=1),IF(Q309&lt;&gt;0,"error",""),""))</f>
        <v/>
      </c>
      <c r="AY309" s="331" t="str">
        <f>IF(C309="","",IF(フラグ管理用!G309=2,IF(OR(O309&lt;&gt;0,P309&lt;&gt;0,R309&lt;&gt;0),"error",""),""))</f>
        <v/>
      </c>
      <c r="AZ309" s="331" t="str">
        <f t="shared" si="83"/>
        <v/>
      </c>
      <c r="BA309" s="331" t="str">
        <f t="shared" si="84"/>
        <v/>
      </c>
      <c r="BB309" s="331" t="str">
        <f t="shared" si="85"/>
        <v/>
      </c>
      <c r="BC309" s="331" t="str">
        <f>IF(C309="","",IF(フラグ管理用!Y309=2,IF(AND(フラグ管理用!C309=2,フラグ管理用!V309=1),"","error"),""))</f>
        <v/>
      </c>
      <c r="BD309" s="331" t="str">
        <f t="shared" si="86"/>
        <v/>
      </c>
      <c r="BE309" s="331" t="str">
        <f>IF(C309="","",IF(フラグ管理用!Z309=30,"error",IF(AND(フラグ管理用!AI309="事業始期_通常",フラグ管理用!Z309&lt;18),"error",IF(AND(フラグ管理用!AI309="事業始期_補助",フラグ管理用!Z309&lt;15),"error",""))))</f>
        <v/>
      </c>
      <c r="BF309" s="331" t="str">
        <f t="shared" si="87"/>
        <v/>
      </c>
      <c r="BG309" s="331" t="str">
        <f>IF(C309="","",IF(AND(フラグ管理用!AJ309="事業終期_通常",OR(フラグ管理用!AA309&lt;18,フラグ管理用!AA309&gt;29)),"error",IF(AND(フラグ管理用!AJ309="事業終期_R3基金・R4",フラグ管理用!AA309&lt;18),"error","")))</f>
        <v/>
      </c>
      <c r="BH309" s="331" t="str">
        <f>IF(C309="","",IF(VLOOKUP(Z309,―!$X$2:$Y$31,2,FALSE)&lt;=VLOOKUP(AA309,―!$X$2:$Y$31,2,FALSE),"","error"))</f>
        <v/>
      </c>
      <c r="BI309" s="331" t="str">
        <f t="shared" si="88"/>
        <v/>
      </c>
      <c r="BJ309" s="331" t="str">
        <f t="shared" si="89"/>
        <v/>
      </c>
      <c r="BK309" s="331" t="str">
        <f t="shared" si="90"/>
        <v/>
      </c>
      <c r="BL309" s="331" t="str">
        <f>IF(C309="","",IF(AND(フラグ管理用!AK309="予算区分_地単_通常",フラグ管理用!AF309&gt;4),"error",IF(AND(フラグ管理用!AK309="予算区分_地単_協力金等",フラグ管理用!AF309&gt;9),"error",IF(AND(フラグ管理用!AK309="予算区分_補助",フラグ管理用!AF309&lt;9),"error",""))))</f>
        <v/>
      </c>
      <c r="BM309" s="346" t="str">
        <f>フラグ管理用!AO309</f>
        <v/>
      </c>
    </row>
    <row r="310" spans="1:65">
      <c r="A310" s="21">
        <v>289</v>
      </c>
      <c r="B310" s="35"/>
      <c r="C310" s="44"/>
      <c r="D310" s="44"/>
      <c r="E310" s="55"/>
      <c r="F310" s="67" t="str">
        <f>IF(C310="補",VLOOKUP(E310,'事業名一覧 '!$A$3:$C$55,3,FALSE),"")</f>
        <v/>
      </c>
      <c r="G310" s="81"/>
      <c r="H310" s="81"/>
      <c r="I310" s="81"/>
      <c r="J310" s="81"/>
      <c r="K310" s="81"/>
      <c r="L310" s="55"/>
      <c r="M310" s="132" t="str">
        <f t="shared" si="73"/>
        <v/>
      </c>
      <c r="N310" s="132" t="str">
        <f t="shared" si="74"/>
        <v/>
      </c>
      <c r="O310" s="148"/>
      <c r="P310" s="148"/>
      <c r="Q310" s="148"/>
      <c r="R310" s="148"/>
      <c r="S310" s="148"/>
      <c r="T310" s="148"/>
      <c r="U310" s="55"/>
      <c r="V310" s="81"/>
      <c r="W310" s="81"/>
      <c r="X310" s="81"/>
      <c r="Y310" s="44"/>
      <c r="Z310" s="44"/>
      <c r="AA310" s="44"/>
      <c r="AB310" s="214"/>
      <c r="AC310" s="214"/>
      <c r="AD310" s="55"/>
      <c r="AE310" s="55"/>
      <c r="AF310" s="233"/>
      <c r="AG310" s="251"/>
      <c r="AH310" s="272"/>
      <c r="AI310" s="284"/>
      <c r="AJ310" s="296" t="str">
        <f t="shared" si="75"/>
        <v/>
      </c>
      <c r="AK310" s="304" t="str">
        <f>IF(C310="","",IF(AND(フラグ管理用!B310=2,O310&gt;0),"error",IF(AND(フラグ管理用!B310=1,SUM(P310:R310)&gt;0),"error","")))</f>
        <v/>
      </c>
      <c r="AL310" s="312" t="str">
        <f t="shared" si="76"/>
        <v/>
      </c>
      <c r="AM310" s="320" t="str">
        <f t="shared" si="77"/>
        <v/>
      </c>
      <c r="AN310" s="331" t="str">
        <f>IF(C310="","",IF(フラグ管理用!AP310=1,"",IF(AND(フラグ管理用!C310=1,フラグ管理用!G310=1),"",IF(AND(フラグ管理用!C310=2,フラグ管理用!D310=1,フラグ管理用!G310=1),"",IF(AND(フラグ管理用!C310=2,フラグ管理用!D310=2),"","error")))))</f>
        <v/>
      </c>
      <c r="AO310" s="335" t="str">
        <f t="shared" si="78"/>
        <v/>
      </c>
      <c r="AP310" s="335" t="str">
        <f t="shared" si="79"/>
        <v/>
      </c>
      <c r="AQ310" s="335" t="str">
        <f>IF(C310="","",IF(AND(フラグ管理用!B310=1,フラグ管理用!I310&gt;0),"",IF(AND(フラグ管理用!B310=2,フラグ管理用!I310&gt;14),"","error")))</f>
        <v/>
      </c>
      <c r="AR310" s="335" t="str">
        <f>IF(C310="","",IF(PRODUCT(フラグ管理用!H310:J310)=0,"error",""))</f>
        <v/>
      </c>
      <c r="AS310" s="335" t="str">
        <f t="shared" si="80"/>
        <v/>
      </c>
      <c r="AT310" s="335" t="str">
        <f>IF(C310="","",IF(AND(フラグ管理用!G310=1,フラグ管理用!K310=1),"",IF(AND(フラグ管理用!G310=2,フラグ管理用!K310&gt;1),"","error")))</f>
        <v/>
      </c>
      <c r="AU310" s="335" t="str">
        <f>IF(C310="","",IF(AND(フラグ管理用!K310=10,ISBLANK(L310)=FALSE),"",IF(AND(フラグ管理用!K310&lt;10,ISBLANK(L310)=TRUE),"","error")))</f>
        <v/>
      </c>
      <c r="AV310" s="331" t="str">
        <f t="shared" si="81"/>
        <v/>
      </c>
      <c r="AW310" s="331" t="str">
        <f t="shared" si="82"/>
        <v/>
      </c>
      <c r="AX310" s="331" t="str">
        <f>IF(C310="","",IF(AND(フラグ管理用!D310=2,フラグ管理用!G310=1),IF(Q310&lt;&gt;0,"error",""),""))</f>
        <v/>
      </c>
      <c r="AY310" s="331" t="str">
        <f>IF(C310="","",IF(フラグ管理用!G310=2,IF(OR(O310&lt;&gt;0,P310&lt;&gt;0,R310&lt;&gt;0),"error",""),""))</f>
        <v/>
      </c>
      <c r="AZ310" s="331" t="str">
        <f t="shared" si="83"/>
        <v/>
      </c>
      <c r="BA310" s="331" t="str">
        <f t="shared" si="84"/>
        <v/>
      </c>
      <c r="BB310" s="331" t="str">
        <f t="shared" si="85"/>
        <v/>
      </c>
      <c r="BC310" s="331" t="str">
        <f>IF(C310="","",IF(フラグ管理用!Y310=2,IF(AND(フラグ管理用!C310=2,フラグ管理用!V310=1),"","error"),""))</f>
        <v/>
      </c>
      <c r="BD310" s="331" t="str">
        <f t="shared" si="86"/>
        <v/>
      </c>
      <c r="BE310" s="331" t="str">
        <f>IF(C310="","",IF(フラグ管理用!Z310=30,"error",IF(AND(フラグ管理用!AI310="事業始期_通常",フラグ管理用!Z310&lt;18),"error",IF(AND(フラグ管理用!AI310="事業始期_補助",フラグ管理用!Z310&lt;15),"error",""))))</f>
        <v/>
      </c>
      <c r="BF310" s="331" t="str">
        <f t="shared" si="87"/>
        <v/>
      </c>
      <c r="BG310" s="331" t="str">
        <f>IF(C310="","",IF(AND(フラグ管理用!AJ310="事業終期_通常",OR(フラグ管理用!AA310&lt;18,フラグ管理用!AA310&gt;29)),"error",IF(AND(フラグ管理用!AJ310="事業終期_R3基金・R4",フラグ管理用!AA310&lt;18),"error","")))</f>
        <v/>
      </c>
      <c r="BH310" s="331" t="str">
        <f>IF(C310="","",IF(VLOOKUP(Z310,―!$X$2:$Y$31,2,FALSE)&lt;=VLOOKUP(AA310,―!$X$2:$Y$31,2,FALSE),"","error"))</f>
        <v/>
      </c>
      <c r="BI310" s="331" t="str">
        <f t="shared" si="88"/>
        <v/>
      </c>
      <c r="BJ310" s="331" t="str">
        <f t="shared" si="89"/>
        <v/>
      </c>
      <c r="BK310" s="331" t="str">
        <f t="shared" si="90"/>
        <v/>
      </c>
      <c r="BL310" s="331" t="str">
        <f>IF(C310="","",IF(AND(フラグ管理用!AK310="予算区分_地単_通常",フラグ管理用!AF310&gt;4),"error",IF(AND(フラグ管理用!AK310="予算区分_地単_協力金等",フラグ管理用!AF310&gt;9),"error",IF(AND(フラグ管理用!AK310="予算区分_補助",フラグ管理用!AF310&lt;9),"error",""))))</f>
        <v/>
      </c>
      <c r="BM310" s="346" t="str">
        <f>フラグ管理用!AO310</f>
        <v/>
      </c>
    </row>
    <row r="311" spans="1:65">
      <c r="A311" s="21">
        <v>290</v>
      </c>
      <c r="B311" s="35"/>
      <c r="C311" s="44"/>
      <c r="D311" s="44"/>
      <c r="E311" s="55"/>
      <c r="F311" s="67" t="str">
        <f>IF(C311="補",VLOOKUP(E311,'事業名一覧 '!$A$3:$C$55,3,FALSE),"")</f>
        <v/>
      </c>
      <c r="G311" s="81"/>
      <c r="H311" s="81"/>
      <c r="I311" s="81"/>
      <c r="J311" s="81"/>
      <c r="K311" s="81"/>
      <c r="L311" s="55"/>
      <c r="M311" s="132" t="str">
        <f t="shared" si="73"/>
        <v/>
      </c>
      <c r="N311" s="132" t="str">
        <f t="shared" si="74"/>
        <v/>
      </c>
      <c r="O311" s="148"/>
      <c r="P311" s="148"/>
      <c r="Q311" s="148"/>
      <c r="R311" s="148"/>
      <c r="S311" s="148"/>
      <c r="T311" s="148"/>
      <c r="U311" s="55"/>
      <c r="V311" s="81"/>
      <c r="W311" s="81"/>
      <c r="X311" s="81"/>
      <c r="Y311" s="44"/>
      <c r="Z311" s="44"/>
      <c r="AA311" s="44"/>
      <c r="AB311" s="214"/>
      <c r="AC311" s="214"/>
      <c r="AD311" s="55"/>
      <c r="AE311" s="55"/>
      <c r="AF311" s="233"/>
      <c r="AG311" s="251"/>
      <c r="AH311" s="272"/>
      <c r="AI311" s="284"/>
      <c r="AJ311" s="296" t="str">
        <f t="shared" si="75"/>
        <v/>
      </c>
      <c r="AK311" s="304" t="str">
        <f>IF(C311="","",IF(AND(フラグ管理用!B311=2,O311&gt;0),"error",IF(AND(フラグ管理用!B311=1,SUM(P311:R311)&gt;0),"error","")))</f>
        <v/>
      </c>
      <c r="AL311" s="312" t="str">
        <f t="shared" si="76"/>
        <v/>
      </c>
      <c r="AM311" s="320" t="str">
        <f t="shared" si="77"/>
        <v/>
      </c>
      <c r="AN311" s="331" t="str">
        <f>IF(C311="","",IF(フラグ管理用!AP311=1,"",IF(AND(フラグ管理用!C311=1,フラグ管理用!G311=1),"",IF(AND(フラグ管理用!C311=2,フラグ管理用!D311=1,フラグ管理用!G311=1),"",IF(AND(フラグ管理用!C311=2,フラグ管理用!D311=2),"","error")))))</f>
        <v/>
      </c>
      <c r="AO311" s="335" t="str">
        <f t="shared" si="78"/>
        <v/>
      </c>
      <c r="AP311" s="335" t="str">
        <f t="shared" si="79"/>
        <v/>
      </c>
      <c r="AQ311" s="335" t="str">
        <f>IF(C311="","",IF(AND(フラグ管理用!B311=1,フラグ管理用!I311&gt;0),"",IF(AND(フラグ管理用!B311=2,フラグ管理用!I311&gt;14),"","error")))</f>
        <v/>
      </c>
      <c r="AR311" s="335" t="str">
        <f>IF(C311="","",IF(PRODUCT(フラグ管理用!H311:J311)=0,"error",""))</f>
        <v/>
      </c>
      <c r="AS311" s="335" t="str">
        <f t="shared" si="80"/>
        <v/>
      </c>
      <c r="AT311" s="335" t="str">
        <f>IF(C311="","",IF(AND(フラグ管理用!G311=1,フラグ管理用!K311=1),"",IF(AND(フラグ管理用!G311=2,フラグ管理用!K311&gt;1),"","error")))</f>
        <v/>
      </c>
      <c r="AU311" s="335" t="str">
        <f>IF(C311="","",IF(AND(フラグ管理用!K311=10,ISBLANK(L311)=FALSE),"",IF(AND(フラグ管理用!K311&lt;10,ISBLANK(L311)=TRUE),"","error")))</f>
        <v/>
      </c>
      <c r="AV311" s="331" t="str">
        <f t="shared" si="81"/>
        <v/>
      </c>
      <c r="AW311" s="331" t="str">
        <f t="shared" si="82"/>
        <v/>
      </c>
      <c r="AX311" s="331" t="str">
        <f>IF(C311="","",IF(AND(フラグ管理用!D311=2,フラグ管理用!G311=1),IF(Q311&lt;&gt;0,"error",""),""))</f>
        <v/>
      </c>
      <c r="AY311" s="331" t="str">
        <f>IF(C311="","",IF(フラグ管理用!G311=2,IF(OR(O311&lt;&gt;0,P311&lt;&gt;0,R311&lt;&gt;0),"error",""),""))</f>
        <v/>
      </c>
      <c r="AZ311" s="331" t="str">
        <f t="shared" si="83"/>
        <v/>
      </c>
      <c r="BA311" s="331" t="str">
        <f t="shared" si="84"/>
        <v/>
      </c>
      <c r="BB311" s="331" t="str">
        <f t="shared" si="85"/>
        <v/>
      </c>
      <c r="BC311" s="331" t="str">
        <f>IF(C311="","",IF(フラグ管理用!Y311=2,IF(AND(フラグ管理用!C311=2,フラグ管理用!V311=1),"","error"),""))</f>
        <v/>
      </c>
      <c r="BD311" s="331" t="str">
        <f t="shared" si="86"/>
        <v/>
      </c>
      <c r="BE311" s="331" t="str">
        <f>IF(C311="","",IF(フラグ管理用!Z311=30,"error",IF(AND(フラグ管理用!AI311="事業始期_通常",フラグ管理用!Z311&lt;18),"error",IF(AND(フラグ管理用!AI311="事業始期_補助",フラグ管理用!Z311&lt;15),"error",""))))</f>
        <v/>
      </c>
      <c r="BF311" s="331" t="str">
        <f t="shared" si="87"/>
        <v/>
      </c>
      <c r="BG311" s="331" t="str">
        <f>IF(C311="","",IF(AND(フラグ管理用!AJ311="事業終期_通常",OR(フラグ管理用!AA311&lt;18,フラグ管理用!AA311&gt;29)),"error",IF(AND(フラグ管理用!AJ311="事業終期_R3基金・R4",フラグ管理用!AA311&lt;18),"error","")))</f>
        <v/>
      </c>
      <c r="BH311" s="331" t="str">
        <f>IF(C311="","",IF(VLOOKUP(Z311,―!$X$2:$Y$31,2,FALSE)&lt;=VLOOKUP(AA311,―!$X$2:$Y$31,2,FALSE),"","error"))</f>
        <v/>
      </c>
      <c r="BI311" s="331" t="str">
        <f t="shared" si="88"/>
        <v/>
      </c>
      <c r="BJ311" s="331" t="str">
        <f t="shared" si="89"/>
        <v/>
      </c>
      <c r="BK311" s="331" t="str">
        <f t="shared" si="90"/>
        <v/>
      </c>
      <c r="BL311" s="331" t="str">
        <f>IF(C311="","",IF(AND(フラグ管理用!AK311="予算区分_地単_通常",フラグ管理用!AF311&gt;4),"error",IF(AND(フラグ管理用!AK311="予算区分_地単_協力金等",フラグ管理用!AF311&gt;9),"error",IF(AND(フラグ管理用!AK311="予算区分_補助",フラグ管理用!AF311&lt;9),"error",""))))</f>
        <v/>
      </c>
      <c r="BM311" s="346" t="str">
        <f>フラグ管理用!AO311</f>
        <v/>
      </c>
    </row>
    <row r="312" spans="1:65">
      <c r="A312" s="21">
        <v>291</v>
      </c>
      <c r="B312" s="35"/>
      <c r="C312" s="44"/>
      <c r="D312" s="44"/>
      <c r="E312" s="55"/>
      <c r="F312" s="67" t="str">
        <f>IF(C312="補",VLOOKUP(E312,'事業名一覧 '!$A$3:$C$55,3,FALSE),"")</f>
        <v/>
      </c>
      <c r="G312" s="81"/>
      <c r="H312" s="81"/>
      <c r="I312" s="81"/>
      <c r="J312" s="81"/>
      <c r="K312" s="81"/>
      <c r="L312" s="55"/>
      <c r="M312" s="132" t="str">
        <f t="shared" si="73"/>
        <v/>
      </c>
      <c r="N312" s="132" t="str">
        <f t="shared" si="74"/>
        <v/>
      </c>
      <c r="O312" s="148"/>
      <c r="P312" s="148"/>
      <c r="Q312" s="148"/>
      <c r="R312" s="148"/>
      <c r="S312" s="148"/>
      <c r="T312" s="148"/>
      <c r="U312" s="55"/>
      <c r="V312" s="81"/>
      <c r="W312" s="81"/>
      <c r="X312" s="81"/>
      <c r="Y312" s="44"/>
      <c r="Z312" s="44"/>
      <c r="AA312" s="44"/>
      <c r="AB312" s="214"/>
      <c r="AC312" s="214"/>
      <c r="AD312" s="55"/>
      <c r="AE312" s="55"/>
      <c r="AF312" s="233"/>
      <c r="AG312" s="251"/>
      <c r="AH312" s="272"/>
      <c r="AI312" s="284"/>
      <c r="AJ312" s="296" t="str">
        <f t="shared" si="75"/>
        <v/>
      </c>
      <c r="AK312" s="304" t="str">
        <f>IF(C312="","",IF(AND(フラグ管理用!B312=2,O312&gt;0),"error",IF(AND(フラグ管理用!B312=1,SUM(P312:R312)&gt;0),"error","")))</f>
        <v/>
      </c>
      <c r="AL312" s="312" t="str">
        <f t="shared" si="76"/>
        <v/>
      </c>
      <c r="AM312" s="320" t="str">
        <f t="shared" si="77"/>
        <v/>
      </c>
      <c r="AN312" s="331" t="str">
        <f>IF(C312="","",IF(フラグ管理用!AP312=1,"",IF(AND(フラグ管理用!C312=1,フラグ管理用!G312=1),"",IF(AND(フラグ管理用!C312=2,フラグ管理用!D312=1,フラグ管理用!G312=1),"",IF(AND(フラグ管理用!C312=2,フラグ管理用!D312=2),"","error")))))</f>
        <v/>
      </c>
      <c r="AO312" s="335" t="str">
        <f t="shared" si="78"/>
        <v/>
      </c>
      <c r="AP312" s="335" t="str">
        <f t="shared" si="79"/>
        <v/>
      </c>
      <c r="AQ312" s="335" t="str">
        <f>IF(C312="","",IF(AND(フラグ管理用!B312=1,フラグ管理用!I312&gt;0),"",IF(AND(フラグ管理用!B312=2,フラグ管理用!I312&gt;14),"","error")))</f>
        <v/>
      </c>
      <c r="AR312" s="335" t="str">
        <f>IF(C312="","",IF(PRODUCT(フラグ管理用!H312:J312)=0,"error",""))</f>
        <v/>
      </c>
      <c r="AS312" s="335" t="str">
        <f t="shared" si="80"/>
        <v/>
      </c>
      <c r="AT312" s="335" t="str">
        <f>IF(C312="","",IF(AND(フラグ管理用!G312=1,フラグ管理用!K312=1),"",IF(AND(フラグ管理用!G312=2,フラグ管理用!K312&gt;1),"","error")))</f>
        <v/>
      </c>
      <c r="AU312" s="335" t="str">
        <f>IF(C312="","",IF(AND(フラグ管理用!K312=10,ISBLANK(L312)=FALSE),"",IF(AND(フラグ管理用!K312&lt;10,ISBLANK(L312)=TRUE),"","error")))</f>
        <v/>
      </c>
      <c r="AV312" s="331" t="str">
        <f t="shared" si="81"/>
        <v/>
      </c>
      <c r="AW312" s="331" t="str">
        <f t="shared" si="82"/>
        <v/>
      </c>
      <c r="AX312" s="331" t="str">
        <f>IF(C312="","",IF(AND(フラグ管理用!D312=2,フラグ管理用!G312=1),IF(Q312&lt;&gt;0,"error",""),""))</f>
        <v/>
      </c>
      <c r="AY312" s="331" t="str">
        <f>IF(C312="","",IF(フラグ管理用!G312=2,IF(OR(O312&lt;&gt;0,P312&lt;&gt;0,R312&lt;&gt;0),"error",""),""))</f>
        <v/>
      </c>
      <c r="AZ312" s="331" t="str">
        <f t="shared" si="83"/>
        <v/>
      </c>
      <c r="BA312" s="331" t="str">
        <f t="shared" si="84"/>
        <v/>
      </c>
      <c r="BB312" s="331" t="str">
        <f t="shared" si="85"/>
        <v/>
      </c>
      <c r="BC312" s="331" t="str">
        <f>IF(C312="","",IF(フラグ管理用!Y312=2,IF(AND(フラグ管理用!C312=2,フラグ管理用!V312=1),"","error"),""))</f>
        <v/>
      </c>
      <c r="BD312" s="331" t="str">
        <f t="shared" si="86"/>
        <v/>
      </c>
      <c r="BE312" s="331" t="str">
        <f>IF(C312="","",IF(フラグ管理用!Z312=30,"error",IF(AND(フラグ管理用!AI312="事業始期_通常",フラグ管理用!Z312&lt;18),"error",IF(AND(フラグ管理用!AI312="事業始期_補助",フラグ管理用!Z312&lt;15),"error",""))))</f>
        <v/>
      </c>
      <c r="BF312" s="331" t="str">
        <f t="shared" si="87"/>
        <v/>
      </c>
      <c r="BG312" s="331" t="str">
        <f>IF(C312="","",IF(AND(フラグ管理用!AJ312="事業終期_通常",OR(フラグ管理用!AA312&lt;18,フラグ管理用!AA312&gt;29)),"error",IF(AND(フラグ管理用!AJ312="事業終期_R3基金・R4",フラグ管理用!AA312&lt;18),"error","")))</f>
        <v/>
      </c>
      <c r="BH312" s="331" t="str">
        <f>IF(C312="","",IF(VLOOKUP(Z312,―!$X$2:$Y$31,2,FALSE)&lt;=VLOOKUP(AA312,―!$X$2:$Y$31,2,FALSE),"","error"))</f>
        <v/>
      </c>
      <c r="BI312" s="331" t="str">
        <f t="shared" si="88"/>
        <v/>
      </c>
      <c r="BJ312" s="331" t="str">
        <f t="shared" si="89"/>
        <v/>
      </c>
      <c r="BK312" s="331" t="str">
        <f t="shared" si="90"/>
        <v/>
      </c>
      <c r="BL312" s="331" t="str">
        <f>IF(C312="","",IF(AND(フラグ管理用!AK312="予算区分_地単_通常",フラグ管理用!AF312&gt;4),"error",IF(AND(フラグ管理用!AK312="予算区分_地単_協力金等",フラグ管理用!AF312&gt;9),"error",IF(AND(フラグ管理用!AK312="予算区分_補助",フラグ管理用!AF312&lt;9),"error",""))))</f>
        <v/>
      </c>
      <c r="BM312" s="346" t="str">
        <f>フラグ管理用!AO312</f>
        <v/>
      </c>
    </row>
    <row r="313" spans="1:65">
      <c r="A313" s="21">
        <v>292</v>
      </c>
      <c r="B313" s="35"/>
      <c r="C313" s="44"/>
      <c r="D313" s="44"/>
      <c r="E313" s="55"/>
      <c r="F313" s="67" t="str">
        <f>IF(C313="補",VLOOKUP(E313,'事業名一覧 '!$A$3:$C$55,3,FALSE),"")</f>
        <v/>
      </c>
      <c r="G313" s="81"/>
      <c r="H313" s="81"/>
      <c r="I313" s="81"/>
      <c r="J313" s="81"/>
      <c r="K313" s="81"/>
      <c r="L313" s="55"/>
      <c r="M313" s="132" t="str">
        <f t="shared" si="73"/>
        <v/>
      </c>
      <c r="N313" s="132" t="str">
        <f t="shared" si="74"/>
        <v/>
      </c>
      <c r="O313" s="148"/>
      <c r="P313" s="148"/>
      <c r="Q313" s="148"/>
      <c r="R313" s="148"/>
      <c r="S313" s="148"/>
      <c r="T313" s="148"/>
      <c r="U313" s="55"/>
      <c r="V313" s="81"/>
      <c r="W313" s="81"/>
      <c r="X313" s="81"/>
      <c r="Y313" s="44"/>
      <c r="Z313" s="44"/>
      <c r="AA313" s="44"/>
      <c r="AB313" s="214"/>
      <c r="AC313" s="214"/>
      <c r="AD313" s="55"/>
      <c r="AE313" s="55"/>
      <c r="AF313" s="233"/>
      <c r="AG313" s="251"/>
      <c r="AH313" s="272"/>
      <c r="AI313" s="284"/>
      <c r="AJ313" s="296" t="str">
        <f t="shared" si="75"/>
        <v/>
      </c>
      <c r="AK313" s="304" t="str">
        <f>IF(C313="","",IF(AND(フラグ管理用!B313=2,O313&gt;0),"error",IF(AND(フラグ管理用!B313=1,SUM(P313:R313)&gt;0),"error","")))</f>
        <v/>
      </c>
      <c r="AL313" s="312" t="str">
        <f t="shared" si="76"/>
        <v/>
      </c>
      <c r="AM313" s="320" t="str">
        <f t="shared" si="77"/>
        <v/>
      </c>
      <c r="AN313" s="331" t="str">
        <f>IF(C313="","",IF(フラグ管理用!AP313=1,"",IF(AND(フラグ管理用!C313=1,フラグ管理用!G313=1),"",IF(AND(フラグ管理用!C313=2,フラグ管理用!D313=1,フラグ管理用!G313=1),"",IF(AND(フラグ管理用!C313=2,フラグ管理用!D313=2),"","error")))))</f>
        <v/>
      </c>
      <c r="AO313" s="335" t="str">
        <f t="shared" si="78"/>
        <v/>
      </c>
      <c r="AP313" s="335" t="str">
        <f t="shared" si="79"/>
        <v/>
      </c>
      <c r="AQ313" s="335" t="str">
        <f>IF(C313="","",IF(AND(フラグ管理用!B313=1,フラグ管理用!I313&gt;0),"",IF(AND(フラグ管理用!B313=2,フラグ管理用!I313&gt;14),"","error")))</f>
        <v/>
      </c>
      <c r="AR313" s="335" t="str">
        <f>IF(C313="","",IF(PRODUCT(フラグ管理用!H313:J313)=0,"error",""))</f>
        <v/>
      </c>
      <c r="AS313" s="335" t="str">
        <f t="shared" si="80"/>
        <v/>
      </c>
      <c r="AT313" s="335" t="str">
        <f>IF(C313="","",IF(AND(フラグ管理用!G313=1,フラグ管理用!K313=1),"",IF(AND(フラグ管理用!G313=2,フラグ管理用!K313&gt;1),"","error")))</f>
        <v/>
      </c>
      <c r="AU313" s="335" t="str">
        <f>IF(C313="","",IF(AND(フラグ管理用!K313=10,ISBLANK(L313)=FALSE),"",IF(AND(フラグ管理用!K313&lt;10,ISBLANK(L313)=TRUE),"","error")))</f>
        <v/>
      </c>
      <c r="AV313" s="331" t="str">
        <f t="shared" si="81"/>
        <v/>
      </c>
      <c r="AW313" s="331" t="str">
        <f t="shared" si="82"/>
        <v/>
      </c>
      <c r="AX313" s="331" t="str">
        <f>IF(C313="","",IF(AND(フラグ管理用!D313=2,フラグ管理用!G313=1),IF(Q313&lt;&gt;0,"error",""),""))</f>
        <v/>
      </c>
      <c r="AY313" s="331" t="str">
        <f>IF(C313="","",IF(フラグ管理用!G313=2,IF(OR(O313&lt;&gt;0,P313&lt;&gt;0,R313&lt;&gt;0),"error",""),""))</f>
        <v/>
      </c>
      <c r="AZ313" s="331" t="str">
        <f t="shared" si="83"/>
        <v/>
      </c>
      <c r="BA313" s="331" t="str">
        <f t="shared" si="84"/>
        <v/>
      </c>
      <c r="BB313" s="331" t="str">
        <f t="shared" si="85"/>
        <v/>
      </c>
      <c r="BC313" s="331" t="str">
        <f>IF(C313="","",IF(フラグ管理用!Y313=2,IF(AND(フラグ管理用!C313=2,フラグ管理用!V313=1),"","error"),""))</f>
        <v/>
      </c>
      <c r="BD313" s="331" t="str">
        <f t="shared" si="86"/>
        <v/>
      </c>
      <c r="BE313" s="331" t="str">
        <f>IF(C313="","",IF(フラグ管理用!Z313=30,"error",IF(AND(フラグ管理用!AI313="事業始期_通常",フラグ管理用!Z313&lt;18),"error",IF(AND(フラグ管理用!AI313="事業始期_補助",フラグ管理用!Z313&lt;15),"error",""))))</f>
        <v/>
      </c>
      <c r="BF313" s="331" t="str">
        <f t="shared" si="87"/>
        <v/>
      </c>
      <c r="BG313" s="331" t="str">
        <f>IF(C313="","",IF(AND(フラグ管理用!AJ313="事業終期_通常",OR(フラグ管理用!AA313&lt;18,フラグ管理用!AA313&gt;29)),"error",IF(AND(フラグ管理用!AJ313="事業終期_R3基金・R4",フラグ管理用!AA313&lt;18),"error","")))</f>
        <v/>
      </c>
      <c r="BH313" s="331" t="str">
        <f>IF(C313="","",IF(VLOOKUP(Z313,―!$X$2:$Y$31,2,FALSE)&lt;=VLOOKUP(AA313,―!$X$2:$Y$31,2,FALSE),"","error"))</f>
        <v/>
      </c>
      <c r="BI313" s="331" t="str">
        <f t="shared" si="88"/>
        <v/>
      </c>
      <c r="BJ313" s="331" t="str">
        <f t="shared" si="89"/>
        <v/>
      </c>
      <c r="BK313" s="331" t="str">
        <f t="shared" si="90"/>
        <v/>
      </c>
      <c r="BL313" s="331" t="str">
        <f>IF(C313="","",IF(AND(フラグ管理用!AK313="予算区分_地単_通常",フラグ管理用!AF313&gt;4),"error",IF(AND(フラグ管理用!AK313="予算区分_地単_協力金等",フラグ管理用!AF313&gt;9),"error",IF(AND(フラグ管理用!AK313="予算区分_補助",フラグ管理用!AF313&lt;9),"error",""))))</f>
        <v/>
      </c>
      <c r="BM313" s="346" t="str">
        <f>フラグ管理用!AO313</f>
        <v/>
      </c>
    </row>
    <row r="314" spans="1:65">
      <c r="A314" s="21">
        <v>293</v>
      </c>
      <c r="B314" s="35"/>
      <c r="C314" s="44"/>
      <c r="D314" s="44"/>
      <c r="E314" s="55"/>
      <c r="F314" s="67" t="str">
        <f>IF(C314="補",VLOOKUP(E314,'事業名一覧 '!$A$3:$C$55,3,FALSE),"")</f>
        <v/>
      </c>
      <c r="G314" s="81"/>
      <c r="H314" s="81"/>
      <c r="I314" s="81"/>
      <c r="J314" s="81"/>
      <c r="K314" s="81"/>
      <c r="L314" s="55"/>
      <c r="M314" s="132" t="str">
        <f t="shared" si="73"/>
        <v/>
      </c>
      <c r="N314" s="132" t="str">
        <f t="shared" si="74"/>
        <v/>
      </c>
      <c r="O314" s="148"/>
      <c r="P314" s="148"/>
      <c r="Q314" s="148"/>
      <c r="R314" s="148"/>
      <c r="S314" s="148"/>
      <c r="T314" s="148"/>
      <c r="U314" s="55"/>
      <c r="V314" s="81"/>
      <c r="W314" s="81"/>
      <c r="X314" s="81"/>
      <c r="Y314" s="44"/>
      <c r="Z314" s="44"/>
      <c r="AA314" s="44"/>
      <c r="AB314" s="214"/>
      <c r="AC314" s="214"/>
      <c r="AD314" s="55"/>
      <c r="AE314" s="55"/>
      <c r="AF314" s="233"/>
      <c r="AG314" s="251"/>
      <c r="AH314" s="272"/>
      <c r="AI314" s="284"/>
      <c r="AJ314" s="296" t="str">
        <f t="shared" si="75"/>
        <v/>
      </c>
      <c r="AK314" s="304" t="str">
        <f>IF(C314="","",IF(AND(フラグ管理用!B314=2,O314&gt;0),"error",IF(AND(フラグ管理用!B314=1,SUM(P314:R314)&gt;0),"error","")))</f>
        <v/>
      </c>
      <c r="AL314" s="312" t="str">
        <f t="shared" si="76"/>
        <v/>
      </c>
      <c r="AM314" s="320" t="str">
        <f t="shared" si="77"/>
        <v/>
      </c>
      <c r="AN314" s="331" t="str">
        <f>IF(C314="","",IF(フラグ管理用!AP314=1,"",IF(AND(フラグ管理用!C314=1,フラグ管理用!G314=1),"",IF(AND(フラグ管理用!C314=2,フラグ管理用!D314=1,フラグ管理用!G314=1),"",IF(AND(フラグ管理用!C314=2,フラグ管理用!D314=2),"","error")))))</f>
        <v/>
      </c>
      <c r="AO314" s="335" t="str">
        <f t="shared" si="78"/>
        <v/>
      </c>
      <c r="AP314" s="335" t="str">
        <f t="shared" si="79"/>
        <v/>
      </c>
      <c r="AQ314" s="335" t="str">
        <f>IF(C314="","",IF(AND(フラグ管理用!B314=1,フラグ管理用!I314&gt;0),"",IF(AND(フラグ管理用!B314=2,フラグ管理用!I314&gt;14),"","error")))</f>
        <v/>
      </c>
      <c r="AR314" s="335" t="str">
        <f>IF(C314="","",IF(PRODUCT(フラグ管理用!H314:J314)=0,"error",""))</f>
        <v/>
      </c>
      <c r="AS314" s="335" t="str">
        <f t="shared" si="80"/>
        <v/>
      </c>
      <c r="AT314" s="335" t="str">
        <f>IF(C314="","",IF(AND(フラグ管理用!G314=1,フラグ管理用!K314=1),"",IF(AND(フラグ管理用!G314=2,フラグ管理用!K314&gt;1),"","error")))</f>
        <v/>
      </c>
      <c r="AU314" s="335" t="str">
        <f>IF(C314="","",IF(AND(フラグ管理用!K314=10,ISBLANK(L314)=FALSE),"",IF(AND(フラグ管理用!K314&lt;10,ISBLANK(L314)=TRUE),"","error")))</f>
        <v/>
      </c>
      <c r="AV314" s="331" t="str">
        <f t="shared" si="81"/>
        <v/>
      </c>
      <c r="AW314" s="331" t="str">
        <f t="shared" si="82"/>
        <v/>
      </c>
      <c r="AX314" s="331" t="str">
        <f>IF(C314="","",IF(AND(フラグ管理用!D314=2,フラグ管理用!G314=1),IF(Q314&lt;&gt;0,"error",""),""))</f>
        <v/>
      </c>
      <c r="AY314" s="331" t="str">
        <f>IF(C314="","",IF(フラグ管理用!G314=2,IF(OR(O314&lt;&gt;0,P314&lt;&gt;0,R314&lt;&gt;0),"error",""),""))</f>
        <v/>
      </c>
      <c r="AZ314" s="331" t="str">
        <f t="shared" si="83"/>
        <v/>
      </c>
      <c r="BA314" s="331" t="str">
        <f t="shared" si="84"/>
        <v/>
      </c>
      <c r="BB314" s="331" t="str">
        <f t="shared" si="85"/>
        <v/>
      </c>
      <c r="BC314" s="331" t="str">
        <f>IF(C314="","",IF(フラグ管理用!Y314=2,IF(AND(フラグ管理用!C314=2,フラグ管理用!V314=1),"","error"),""))</f>
        <v/>
      </c>
      <c r="BD314" s="331" t="str">
        <f t="shared" si="86"/>
        <v/>
      </c>
      <c r="BE314" s="331" t="str">
        <f>IF(C314="","",IF(フラグ管理用!Z314=30,"error",IF(AND(フラグ管理用!AI314="事業始期_通常",フラグ管理用!Z314&lt;18),"error",IF(AND(フラグ管理用!AI314="事業始期_補助",フラグ管理用!Z314&lt;15),"error",""))))</f>
        <v/>
      </c>
      <c r="BF314" s="331" t="str">
        <f t="shared" si="87"/>
        <v/>
      </c>
      <c r="BG314" s="331" t="str">
        <f>IF(C314="","",IF(AND(フラグ管理用!AJ314="事業終期_通常",OR(フラグ管理用!AA314&lt;18,フラグ管理用!AA314&gt;29)),"error",IF(AND(フラグ管理用!AJ314="事業終期_R3基金・R4",フラグ管理用!AA314&lt;18),"error","")))</f>
        <v/>
      </c>
      <c r="BH314" s="331" t="str">
        <f>IF(C314="","",IF(VLOOKUP(Z314,―!$X$2:$Y$31,2,FALSE)&lt;=VLOOKUP(AA314,―!$X$2:$Y$31,2,FALSE),"","error"))</f>
        <v/>
      </c>
      <c r="BI314" s="331" t="str">
        <f t="shared" si="88"/>
        <v/>
      </c>
      <c r="BJ314" s="331" t="str">
        <f t="shared" si="89"/>
        <v/>
      </c>
      <c r="BK314" s="331" t="str">
        <f t="shared" si="90"/>
        <v/>
      </c>
      <c r="BL314" s="331" t="str">
        <f>IF(C314="","",IF(AND(フラグ管理用!AK314="予算区分_地単_通常",フラグ管理用!AF314&gt;4),"error",IF(AND(フラグ管理用!AK314="予算区分_地単_協力金等",フラグ管理用!AF314&gt;9),"error",IF(AND(フラグ管理用!AK314="予算区分_補助",フラグ管理用!AF314&lt;9),"error",""))))</f>
        <v/>
      </c>
      <c r="BM314" s="346" t="str">
        <f>フラグ管理用!AO314</f>
        <v/>
      </c>
    </row>
    <row r="315" spans="1:65">
      <c r="A315" s="21">
        <v>294</v>
      </c>
      <c r="B315" s="35"/>
      <c r="C315" s="44"/>
      <c r="D315" s="44"/>
      <c r="E315" s="55"/>
      <c r="F315" s="67" t="str">
        <f>IF(C315="補",VLOOKUP(E315,'事業名一覧 '!$A$3:$C$55,3,FALSE),"")</f>
        <v/>
      </c>
      <c r="G315" s="81"/>
      <c r="H315" s="81"/>
      <c r="I315" s="81"/>
      <c r="J315" s="81"/>
      <c r="K315" s="81"/>
      <c r="L315" s="55"/>
      <c r="M315" s="132" t="str">
        <f t="shared" si="73"/>
        <v/>
      </c>
      <c r="N315" s="132" t="str">
        <f t="shared" si="74"/>
        <v/>
      </c>
      <c r="O315" s="148"/>
      <c r="P315" s="148"/>
      <c r="Q315" s="148"/>
      <c r="R315" s="148"/>
      <c r="S315" s="148"/>
      <c r="T315" s="148"/>
      <c r="U315" s="55"/>
      <c r="V315" s="81"/>
      <c r="W315" s="81"/>
      <c r="X315" s="81"/>
      <c r="Y315" s="44"/>
      <c r="Z315" s="44"/>
      <c r="AA315" s="44"/>
      <c r="AB315" s="214"/>
      <c r="AC315" s="214"/>
      <c r="AD315" s="55"/>
      <c r="AE315" s="55"/>
      <c r="AF315" s="233"/>
      <c r="AG315" s="251"/>
      <c r="AH315" s="272"/>
      <c r="AI315" s="284"/>
      <c r="AJ315" s="296" t="str">
        <f t="shared" si="75"/>
        <v/>
      </c>
      <c r="AK315" s="304" t="str">
        <f>IF(C315="","",IF(AND(フラグ管理用!B315=2,O315&gt;0),"error",IF(AND(フラグ管理用!B315=1,SUM(P315:R315)&gt;0),"error","")))</f>
        <v/>
      </c>
      <c r="AL315" s="312" t="str">
        <f t="shared" si="76"/>
        <v/>
      </c>
      <c r="AM315" s="320" t="str">
        <f t="shared" si="77"/>
        <v/>
      </c>
      <c r="AN315" s="331" t="str">
        <f>IF(C315="","",IF(フラグ管理用!AP315=1,"",IF(AND(フラグ管理用!C315=1,フラグ管理用!G315=1),"",IF(AND(フラグ管理用!C315=2,フラグ管理用!D315=1,フラグ管理用!G315=1),"",IF(AND(フラグ管理用!C315=2,フラグ管理用!D315=2),"","error")))))</f>
        <v/>
      </c>
      <c r="AO315" s="335" t="str">
        <f t="shared" si="78"/>
        <v/>
      </c>
      <c r="AP315" s="335" t="str">
        <f t="shared" si="79"/>
        <v/>
      </c>
      <c r="AQ315" s="335" t="str">
        <f>IF(C315="","",IF(AND(フラグ管理用!B315=1,フラグ管理用!I315&gt;0),"",IF(AND(フラグ管理用!B315=2,フラグ管理用!I315&gt;14),"","error")))</f>
        <v/>
      </c>
      <c r="AR315" s="335" t="str">
        <f>IF(C315="","",IF(PRODUCT(フラグ管理用!H315:J315)=0,"error",""))</f>
        <v/>
      </c>
      <c r="AS315" s="335" t="str">
        <f t="shared" si="80"/>
        <v/>
      </c>
      <c r="AT315" s="335" t="str">
        <f>IF(C315="","",IF(AND(フラグ管理用!G315=1,フラグ管理用!K315=1),"",IF(AND(フラグ管理用!G315=2,フラグ管理用!K315&gt;1),"","error")))</f>
        <v/>
      </c>
      <c r="AU315" s="335" t="str">
        <f>IF(C315="","",IF(AND(フラグ管理用!K315=10,ISBLANK(L315)=FALSE),"",IF(AND(フラグ管理用!K315&lt;10,ISBLANK(L315)=TRUE),"","error")))</f>
        <v/>
      </c>
      <c r="AV315" s="331" t="str">
        <f t="shared" si="81"/>
        <v/>
      </c>
      <c r="AW315" s="331" t="str">
        <f t="shared" si="82"/>
        <v/>
      </c>
      <c r="AX315" s="331" t="str">
        <f>IF(C315="","",IF(AND(フラグ管理用!D315=2,フラグ管理用!G315=1),IF(Q315&lt;&gt;0,"error",""),""))</f>
        <v/>
      </c>
      <c r="AY315" s="331" t="str">
        <f>IF(C315="","",IF(フラグ管理用!G315=2,IF(OR(O315&lt;&gt;0,P315&lt;&gt;0,R315&lt;&gt;0),"error",""),""))</f>
        <v/>
      </c>
      <c r="AZ315" s="331" t="str">
        <f t="shared" si="83"/>
        <v/>
      </c>
      <c r="BA315" s="331" t="str">
        <f t="shared" si="84"/>
        <v/>
      </c>
      <c r="BB315" s="331" t="str">
        <f t="shared" si="85"/>
        <v/>
      </c>
      <c r="BC315" s="331" t="str">
        <f>IF(C315="","",IF(フラグ管理用!Y315=2,IF(AND(フラグ管理用!C315=2,フラグ管理用!V315=1),"","error"),""))</f>
        <v/>
      </c>
      <c r="BD315" s="331" t="str">
        <f t="shared" si="86"/>
        <v/>
      </c>
      <c r="BE315" s="331" t="str">
        <f>IF(C315="","",IF(フラグ管理用!Z315=30,"error",IF(AND(フラグ管理用!AI315="事業始期_通常",フラグ管理用!Z315&lt;18),"error",IF(AND(フラグ管理用!AI315="事業始期_補助",フラグ管理用!Z315&lt;15),"error",""))))</f>
        <v/>
      </c>
      <c r="BF315" s="331" t="str">
        <f t="shared" si="87"/>
        <v/>
      </c>
      <c r="BG315" s="331" t="str">
        <f>IF(C315="","",IF(AND(フラグ管理用!AJ315="事業終期_通常",OR(フラグ管理用!AA315&lt;18,フラグ管理用!AA315&gt;29)),"error",IF(AND(フラグ管理用!AJ315="事業終期_R3基金・R4",フラグ管理用!AA315&lt;18),"error","")))</f>
        <v/>
      </c>
      <c r="BH315" s="331" t="str">
        <f>IF(C315="","",IF(VLOOKUP(Z315,―!$X$2:$Y$31,2,FALSE)&lt;=VLOOKUP(AA315,―!$X$2:$Y$31,2,FALSE),"","error"))</f>
        <v/>
      </c>
      <c r="BI315" s="331" t="str">
        <f t="shared" si="88"/>
        <v/>
      </c>
      <c r="BJ315" s="331" t="str">
        <f t="shared" si="89"/>
        <v/>
      </c>
      <c r="BK315" s="331" t="str">
        <f t="shared" si="90"/>
        <v/>
      </c>
      <c r="BL315" s="331" t="str">
        <f>IF(C315="","",IF(AND(フラグ管理用!AK315="予算区分_地単_通常",フラグ管理用!AF315&gt;4),"error",IF(AND(フラグ管理用!AK315="予算区分_地単_協力金等",フラグ管理用!AF315&gt;9),"error",IF(AND(フラグ管理用!AK315="予算区分_補助",フラグ管理用!AF315&lt;9),"error",""))))</f>
        <v/>
      </c>
      <c r="BM315" s="346" t="str">
        <f>フラグ管理用!AO315</f>
        <v/>
      </c>
    </row>
    <row r="316" spans="1:65">
      <c r="A316" s="21">
        <v>295</v>
      </c>
      <c r="B316" s="35"/>
      <c r="C316" s="44"/>
      <c r="D316" s="44"/>
      <c r="E316" s="55"/>
      <c r="F316" s="67" t="str">
        <f>IF(C316="補",VLOOKUP(E316,'事業名一覧 '!$A$3:$C$55,3,FALSE),"")</f>
        <v/>
      </c>
      <c r="G316" s="81"/>
      <c r="H316" s="81"/>
      <c r="I316" s="81"/>
      <c r="J316" s="81"/>
      <c r="K316" s="81"/>
      <c r="L316" s="55"/>
      <c r="M316" s="132" t="str">
        <f t="shared" si="73"/>
        <v/>
      </c>
      <c r="N316" s="132" t="str">
        <f t="shared" si="74"/>
        <v/>
      </c>
      <c r="O316" s="148"/>
      <c r="P316" s="148"/>
      <c r="Q316" s="148"/>
      <c r="R316" s="148"/>
      <c r="S316" s="148"/>
      <c r="T316" s="148"/>
      <c r="U316" s="55"/>
      <c r="V316" s="81"/>
      <c r="W316" s="81"/>
      <c r="X316" s="81"/>
      <c r="Y316" s="44"/>
      <c r="Z316" s="44"/>
      <c r="AA316" s="44"/>
      <c r="AB316" s="214"/>
      <c r="AC316" s="214"/>
      <c r="AD316" s="55"/>
      <c r="AE316" s="55"/>
      <c r="AF316" s="233"/>
      <c r="AG316" s="251"/>
      <c r="AH316" s="272"/>
      <c r="AI316" s="284"/>
      <c r="AJ316" s="296" t="str">
        <f t="shared" si="75"/>
        <v/>
      </c>
      <c r="AK316" s="304" t="str">
        <f>IF(C316="","",IF(AND(フラグ管理用!B316=2,O316&gt;0),"error",IF(AND(フラグ管理用!B316=1,SUM(P316:R316)&gt;0),"error","")))</f>
        <v/>
      </c>
      <c r="AL316" s="312" t="str">
        <f t="shared" si="76"/>
        <v/>
      </c>
      <c r="AM316" s="320" t="str">
        <f t="shared" si="77"/>
        <v/>
      </c>
      <c r="AN316" s="331" t="str">
        <f>IF(C316="","",IF(フラグ管理用!AP316=1,"",IF(AND(フラグ管理用!C316=1,フラグ管理用!G316=1),"",IF(AND(フラグ管理用!C316=2,フラグ管理用!D316=1,フラグ管理用!G316=1),"",IF(AND(フラグ管理用!C316=2,フラグ管理用!D316=2),"","error")))))</f>
        <v/>
      </c>
      <c r="AO316" s="335" t="str">
        <f t="shared" si="78"/>
        <v/>
      </c>
      <c r="AP316" s="335" t="str">
        <f t="shared" si="79"/>
        <v/>
      </c>
      <c r="AQ316" s="335" t="str">
        <f>IF(C316="","",IF(AND(フラグ管理用!B316=1,フラグ管理用!I316&gt;0),"",IF(AND(フラグ管理用!B316=2,フラグ管理用!I316&gt;14),"","error")))</f>
        <v/>
      </c>
      <c r="AR316" s="335" t="str">
        <f>IF(C316="","",IF(PRODUCT(フラグ管理用!H316:J316)=0,"error",""))</f>
        <v/>
      </c>
      <c r="AS316" s="335" t="str">
        <f t="shared" si="80"/>
        <v/>
      </c>
      <c r="AT316" s="335" t="str">
        <f>IF(C316="","",IF(AND(フラグ管理用!G316=1,フラグ管理用!K316=1),"",IF(AND(フラグ管理用!G316=2,フラグ管理用!K316&gt;1),"","error")))</f>
        <v/>
      </c>
      <c r="AU316" s="335" t="str">
        <f>IF(C316="","",IF(AND(フラグ管理用!K316=10,ISBLANK(L316)=FALSE),"",IF(AND(フラグ管理用!K316&lt;10,ISBLANK(L316)=TRUE),"","error")))</f>
        <v/>
      </c>
      <c r="AV316" s="331" t="str">
        <f t="shared" si="81"/>
        <v/>
      </c>
      <c r="AW316" s="331" t="str">
        <f t="shared" si="82"/>
        <v/>
      </c>
      <c r="AX316" s="331" t="str">
        <f>IF(C316="","",IF(AND(フラグ管理用!D316=2,フラグ管理用!G316=1),IF(Q316&lt;&gt;0,"error",""),""))</f>
        <v/>
      </c>
      <c r="AY316" s="331" t="str">
        <f>IF(C316="","",IF(フラグ管理用!G316=2,IF(OR(O316&lt;&gt;0,P316&lt;&gt;0,R316&lt;&gt;0),"error",""),""))</f>
        <v/>
      </c>
      <c r="AZ316" s="331" t="str">
        <f t="shared" si="83"/>
        <v/>
      </c>
      <c r="BA316" s="331" t="str">
        <f t="shared" si="84"/>
        <v/>
      </c>
      <c r="BB316" s="331" t="str">
        <f t="shared" si="85"/>
        <v/>
      </c>
      <c r="BC316" s="331" t="str">
        <f>IF(C316="","",IF(フラグ管理用!Y316=2,IF(AND(フラグ管理用!C316=2,フラグ管理用!V316=1),"","error"),""))</f>
        <v/>
      </c>
      <c r="BD316" s="331" t="str">
        <f t="shared" si="86"/>
        <v/>
      </c>
      <c r="BE316" s="331" t="str">
        <f>IF(C316="","",IF(フラグ管理用!Z316=30,"error",IF(AND(フラグ管理用!AI316="事業始期_通常",フラグ管理用!Z316&lt;18),"error",IF(AND(フラグ管理用!AI316="事業始期_補助",フラグ管理用!Z316&lt;15),"error",""))))</f>
        <v/>
      </c>
      <c r="BF316" s="331" t="str">
        <f t="shared" si="87"/>
        <v/>
      </c>
      <c r="BG316" s="331" t="str">
        <f>IF(C316="","",IF(AND(フラグ管理用!AJ316="事業終期_通常",OR(フラグ管理用!AA316&lt;18,フラグ管理用!AA316&gt;29)),"error",IF(AND(フラグ管理用!AJ316="事業終期_R3基金・R4",フラグ管理用!AA316&lt;18),"error","")))</f>
        <v/>
      </c>
      <c r="BH316" s="331" t="str">
        <f>IF(C316="","",IF(VLOOKUP(Z316,―!$X$2:$Y$31,2,FALSE)&lt;=VLOOKUP(AA316,―!$X$2:$Y$31,2,FALSE),"","error"))</f>
        <v/>
      </c>
      <c r="BI316" s="331" t="str">
        <f t="shared" si="88"/>
        <v/>
      </c>
      <c r="BJ316" s="331" t="str">
        <f t="shared" si="89"/>
        <v/>
      </c>
      <c r="BK316" s="331" t="str">
        <f t="shared" si="90"/>
        <v/>
      </c>
      <c r="BL316" s="331" t="str">
        <f>IF(C316="","",IF(AND(フラグ管理用!AK316="予算区分_地単_通常",フラグ管理用!AF316&gt;4),"error",IF(AND(フラグ管理用!AK316="予算区分_地単_協力金等",フラグ管理用!AF316&gt;9),"error",IF(AND(フラグ管理用!AK316="予算区分_補助",フラグ管理用!AF316&lt;9),"error",""))))</f>
        <v/>
      </c>
      <c r="BM316" s="346" t="str">
        <f>フラグ管理用!AO316</f>
        <v/>
      </c>
    </row>
    <row r="317" spans="1:65">
      <c r="A317" s="21">
        <v>296</v>
      </c>
      <c r="B317" s="35"/>
      <c r="C317" s="44"/>
      <c r="D317" s="44"/>
      <c r="E317" s="55"/>
      <c r="F317" s="67" t="str">
        <f>IF(C317="補",VLOOKUP(E317,'事業名一覧 '!$A$3:$C$55,3,FALSE),"")</f>
        <v/>
      </c>
      <c r="G317" s="81"/>
      <c r="H317" s="81"/>
      <c r="I317" s="81"/>
      <c r="J317" s="81"/>
      <c r="K317" s="81"/>
      <c r="L317" s="55"/>
      <c r="M317" s="132" t="str">
        <f t="shared" si="73"/>
        <v/>
      </c>
      <c r="N317" s="132" t="str">
        <f t="shared" si="74"/>
        <v/>
      </c>
      <c r="O317" s="148"/>
      <c r="P317" s="148"/>
      <c r="Q317" s="148"/>
      <c r="R317" s="148"/>
      <c r="S317" s="148"/>
      <c r="T317" s="148"/>
      <c r="U317" s="55"/>
      <c r="V317" s="81"/>
      <c r="W317" s="81"/>
      <c r="X317" s="81"/>
      <c r="Y317" s="44"/>
      <c r="Z317" s="44"/>
      <c r="AA317" s="44"/>
      <c r="AB317" s="214"/>
      <c r="AC317" s="214"/>
      <c r="AD317" s="55"/>
      <c r="AE317" s="55"/>
      <c r="AF317" s="233"/>
      <c r="AG317" s="251"/>
      <c r="AH317" s="272"/>
      <c r="AI317" s="284"/>
      <c r="AJ317" s="296" t="str">
        <f t="shared" si="75"/>
        <v/>
      </c>
      <c r="AK317" s="304" t="str">
        <f>IF(C317="","",IF(AND(フラグ管理用!B317=2,O317&gt;0),"error",IF(AND(フラグ管理用!B317=1,SUM(P317:R317)&gt;0),"error","")))</f>
        <v/>
      </c>
      <c r="AL317" s="312" t="str">
        <f t="shared" si="76"/>
        <v/>
      </c>
      <c r="AM317" s="320" t="str">
        <f t="shared" si="77"/>
        <v/>
      </c>
      <c r="AN317" s="331" t="str">
        <f>IF(C317="","",IF(フラグ管理用!AP317=1,"",IF(AND(フラグ管理用!C317=1,フラグ管理用!G317=1),"",IF(AND(フラグ管理用!C317=2,フラグ管理用!D317=1,フラグ管理用!G317=1),"",IF(AND(フラグ管理用!C317=2,フラグ管理用!D317=2),"","error")))))</f>
        <v/>
      </c>
      <c r="AO317" s="335" t="str">
        <f t="shared" si="78"/>
        <v/>
      </c>
      <c r="AP317" s="335" t="str">
        <f t="shared" si="79"/>
        <v/>
      </c>
      <c r="AQ317" s="335" t="str">
        <f>IF(C317="","",IF(AND(フラグ管理用!B317=1,フラグ管理用!I317&gt;0),"",IF(AND(フラグ管理用!B317=2,フラグ管理用!I317&gt;14),"","error")))</f>
        <v/>
      </c>
      <c r="AR317" s="335" t="str">
        <f>IF(C317="","",IF(PRODUCT(フラグ管理用!H317:J317)=0,"error",""))</f>
        <v/>
      </c>
      <c r="AS317" s="335" t="str">
        <f t="shared" si="80"/>
        <v/>
      </c>
      <c r="AT317" s="335" t="str">
        <f>IF(C317="","",IF(AND(フラグ管理用!G317=1,フラグ管理用!K317=1),"",IF(AND(フラグ管理用!G317=2,フラグ管理用!K317&gt;1),"","error")))</f>
        <v/>
      </c>
      <c r="AU317" s="335" t="str">
        <f>IF(C317="","",IF(AND(フラグ管理用!K317=10,ISBLANK(L317)=FALSE),"",IF(AND(フラグ管理用!K317&lt;10,ISBLANK(L317)=TRUE),"","error")))</f>
        <v/>
      </c>
      <c r="AV317" s="331" t="str">
        <f t="shared" si="81"/>
        <v/>
      </c>
      <c r="AW317" s="331" t="str">
        <f t="shared" si="82"/>
        <v/>
      </c>
      <c r="AX317" s="331" t="str">
        <f>IF(C317="","",IF(AND(フラグ管理用!D317=2,フラグ管理用!G317=1),IF(Q317&lt;&gt;0,"error",""),""))</f>
        <v/>
      </c>
      <c r="AY317" s="331" t="str">
        <f>IF(C317="","",IF(フラグ管理用!G317=2,IF(OR(O317&lt;&gt;0,P317&lt;&gt;0,R317&lt;&gt;0),"error",""),""))</f>
        <v/>
      </c>
      <c r="AZ317" s="331" t="str">
        <f t="shared" si="83"/>
        <v/>
      </c>
      <c r="BA317" s="331" t="str">
        <f t="shared" si="84"/>
        <v/>
      </c>
      <c r="BB317" s="331" t="str">
        <f t="shared" si="85"/>
        <v/>
      </c>
      <c r="BC317" s="331" t="str">
        <f>IF(C317="","",IF(フラグ管理用!Y317=2,IF(AND(フラグ管理用!C317=2,フラグ管理用!V317=1),"","error"),""))</f>
        <v/>
      </c>
      <c r="BD317" s="331" t="str">
        <f t="shared" si="86"/>
        <v/>
      </c>
      <c r="BE317" s="331" t="str">
        <f>IF(C317="","",IF(フラグ管理用!Z317=30,"error",IF(AND(フラグ管理用!AI317="事業始期_通常",フラグ管理用!Z317&lt;18),"error",IF(AND(フラグ管理用!AI317="事業始期_補助",フラグ管理用!Z317&lt;15),"error",""))))</f>
        <v/>
      </c>
      <c r="BF317" s="331" t="str">
        <f t="shared" si="87"/>
        <v/>
      </c>
      <c r="BG317" s="331" t="str">
        <f>IF(C317="","",IF(AND(フラグ管理用!AJ317="事業終期_通常",OR(フラグ管理用!AA317&lt;18,フラグ管理用!AA317&gt;29)),"error",IF(AND(フラグ管理用!AJ317="事業終期_R3基金・R4",フラグ管理用!AA317&lt;18),"error","")))</f>
        <v/>
      </c>
      <c r="BH317" s="331" t="str">
        <f>IF(C317="","",IF(VLOOKUP(Z317,―!$X$2:$Y$31,2,FALSE)&lt;=VLOOKUP(AA317,―!$X$2:$Y$31,2,FALSE),"","error"))</f>
        <v/>
      </c>
      <c r="BI317" s="331" t="str">
        <f t="shared" si="88"/>
        <v/>
      </c>
      <c r="BJ317" s="331" t="str">
        <f t="shared" si="89"/>
        <v/>
      </c>
      <c r="BK317" s="331" t="str">
        <f t="shared" si="90"/>
        <v/>
      </c>
      <c r="BL317" s="331" t="str">
        <f>IF(C317="","",IF(AND(フラグ管理用!AK317="予算区分_地単_通常",フラグ管理用!AF317&gt;4),"error",IF(AND(フラグ管理用!AK317="予算区分_地単_協力金等",フラグ管理用!AF317&gt;9),"error",IF(AND(フラグ管理用!AK317="予算区分_補助",フラグ管理用!AF317&lt;9),"error",""))))</f>
        <v/>
      </c>
      <c r="BM317" s="346" t="str">
        <f>フラグ管理用!AO317</f>
        <v/>
      </c>
    </row>
    <row r="318" spans="1:65">
      <c r="A318" s="21">
        <v>297</v>
      </c>
      <c r="B318" s="35"/>
      <c r="C318" s="44"/>
      <c r="D318" s="44"/>
      <c r="E318" s="55"/>
      <c r="F318" s="67" t="str">
        <f>IF(C318="補",VLOOKUP(E318,'事業名一覧 '!$A$3:$C$55,3,FALSE),"")</f>
        <v/>
      </c>
      <c r="G318" s="81"/>
      <c r="H318" s="81"/>
      <c r="I318" s="81"/>
      <c r="J318" s="81"/>
      <c r="K318" s="81"/>
      <c r="L318" s="55"/>
      <c r="M318" s="132" t="str">
        <f t="shared" si="73"/>
        <v/>
      </c>
      <c r="N318" s="132" t="str">
        <f t="shared" si="74"/>
        <v/>
      </c>
      <c r="O318" s="148"/>
      <c r="P318" s="148"/>
      <c r="Q318" s="148"/>
      <c r="R318" s="148"/>
      <c r="S318" s="148"/>
      <c r="T318" s="148"/>
      <c r="U318" s="55"/>
      <c r="V318" s="81"/>
      <c r="W318" s="81"/>
      <c r="X318" s="81"/>
      <c r="Y318" s="44"/>
      <c r="Z318" s="44"/>
      <c r="AA318" s="44"/>
      <c r="AB318" s="214"/>
      <c r="AC318" s="214"/>
      <c r="AD318" s="55"/>
      <c r="AE318" s="55"/>
      <c r="AF318" s="233"/>
      <c r="AG318" s="251"/>
      <c r="AH318" s="272"/>
      <c r="AI318" s="284"/>
      <c r="AJ318" s="296" t="str">
        <f t="shared" si="75"/>
        <v/>
      </c>
      <c r="AK318" s="304" t="str">
        <f>IF(C318="","",IF(AND(フラグ管理用!B318=2,O318&gt;0),"error",IF(AND(フラグ管理用!B318=1,SUM(P318:R318)&gt;0),"error","")))</f>
        <v/>
      </c>
      <c r="AL318" s="312" t="str">
        <f t="shared" si="76"/>
        <v/>
      </c>
      <c r="AM318" s="320" t="str">
        <f t="shared" si="77"/>
        <v/>
      </c>
      <c r="AN318" s="331" t="str">
        <f>IF(C318="","",IF(フラグ管理用!AP318=1,"",IF(AND(フラグ管理用!C318=1,フラグ管理用!G318=1),"",IF(AND(フラグ管理用!C318=2,フラグ管理用!D318=1,フラグ管理用!G318=1),"",IF(AND(フラグ管理用!C318=2,フラグ管理用!D318=2),"","error")))))</f>
        <v/>
      </c>
      <c r="AO318" s="335" t="str">
        <f t="shared" si="78"/>
        <v/>
      </c>
      <c r="AP318" s="335" t="str">
        <f t="shared" si="79"/>
        <v/>
      </c>
      <c r="AQ318" s="335" t="str">
        <f>IF(C318="","",IF(AND(フラグ管理用!B318=1,フラグ管理用!I318&gt;0),"",IF(AND(フラグ管理用!B318=2,フラグ管理用!I318&gt;14),"","error")))</f>
        <v/>
      </c>
      <c r="AR318" s="335" t="str">
        <f>IF(C318="","",IF(PRODUCT(フラグ管理用!H318:J318)=0,"error",""))</f>
        <v/>
      </c>
      <c r="AS318" s="335" t="str">
        <f t="shared" si="80"/>
        <v/>
      </c>
      <c r="AT318" s="335" t="str">
        <f>IF(C318="","",IF(AND(フラグ管理用!G318=1,フラグ管理用!K318=1),"",IF(AND(フラグ管理用!G318=2,フラグ管理用!K318&gt;1),"","error")))</f>
        <v/>
      </c>
      <c r="AU318" s="335" t="str">
        <f>IF(C318="","",IF(AND(フラグ管理用!K318=10,ISBLANK(L318)=FALSE),"",IF(AND(フラグ管理用!K318&lt;10,ISBLANK(L318)=TRUE),"","error")))</f>
        <v/>
      </c>
      <c r="AV318" s="331" t="str">
        <f t="shared" si="81"/>
        <v/>
      </c>
      <c r="AW318" s="331" t="str">
        <f t="shared" si="82"/>
        <v/>
      </c>
      <c r="AX318" s="331" t="str">
        <f>IF(C318="","",IF(AND(フラグ管理用!D318=2,フラグ管理用!G318=1),IF(Q318&lt;&gt;0,"error",""),""))</f>
        <v/>
      </c>
      <c r="AY318" s="331" t="str">
        <f>IF(C318="","",IF(フラグ管理用!G318=2,IF(OR(O318&lt;&gt;0,P318&lt;&gt;0,R318&lt;&gt;0),"error",""),""))</f>
        <v/>
      </c>
      <c r="AZ318" s="331" t="str">
        <f t="shared" si="83"/>
        <v/>
      </c>
      <c r="BA318" s="331" t="str">
        <f t="shared" si="84"/>
        <v/>
      </c>
      <c r="BB318" s="331" t="str">
        <f t="shared" si="85"/>
        <v/>
      </c>
      <c r="BC318" s="331" t="str">
        <f>IF(C318="","",IF(フラグ管理用!Y318=2,IF(AND(フラグ管理用!C318=2,フラグ管理用!V318=1),"","error"),""))</f>
        <v/>
      </c>
      <c r="BD318" s="331" t="str">
        <f t="shared" si="86"/>
        <v/>
      </c>
      <c r="BE318" s="331" t="str">
        <f>IF(C318="","",IF(フラグ管理用!Z318=30,"error",IF(AND(フラグ管理用!AI318="事業始期_通常",フラグ管理用!Z318&lt;18),"error",IF(AND(フラグ管理用!AI318="事業始期_補助",フラグ管理用!Z318&lt;15),"error",""))))</f>
        <v/>
      </c>
      <c r="BF318" s="331" t="str">
        <f t="shared" si="87"/>
        <v/>
      </c>
      <c r="BG318" s="331" t="str">
        <f>IF(C318="","",IF(AND(フラグ管理用!AJ318="事業終期_通常",OR(フラグ管理用!AA318&lt;18,フラグ管理用!AA318&gt;29)),"error",IF(AND(フラグ管理用!AJ318="事業終期_R3基金・R4",フラグ管理用!AA318&lt;18),"error","")))</f>
        <v/>
      </c>
      <c r="BH318" s="331" t="str">
        <f>IF(C318="","",IF(VLOOKUP(Z318,―!$X$2:$Y$31,2,FALSE)&lt;=VLOOKUP(AA318,―!$X$2:$Y$31,2,FALSE),"","error"))</f>
        <v/>
      </c>
      <c r="BI318" s="331" t="str">
        <f t="shared" si="88"/>
        <v/>
      </c>
      <c r="BJ318" s="331" t="str">
        <f t="shared" si="89"/>
        <v/>
      </c>
      <c r="BK318" s="331" t="str">
        <f t="shared" si="90"/>
        <v/>
      </c>
      <c r="BL318" s="331" t="str">
        <f>IF(C318="","",IF(AND(フラグ管理用!AK318="予算区分_地単_通常",フラグ管理用!AF318&gt;4),"error",IF(AND(フラグ管理用!AK318="予算区分_地単_協力金等",フラグ管理用!AF318&gt;9),"error",IF(AND(フラグ管理用!AK318="予算区分_補助",フラグ管理用!AF318&lt;9),"error",""))))</f>
        <v/>
      </c>
      <c r="BM318" s="346" t="str">
        <f>フラグ管理用!AO318</f>
        <v/>
      </c>
    </row>
    <row r="319" spans="1:65">
      <c r="A319" s="21">
        <v>298</v>
      </c>
      <c r="B319" s="35"/>
      <c r="C319" s="44"/>
      <c r="D319" s="44"/>
      <c r="E319" s="55"/>
      <c r="F319" s="67" t="str">
        <f>IF(C319="補",VLOOKUP(E319,'事業名一覧 '!$A$3:$C$55,3,FALSE),"")</f>
        <v/>
      </c>
      <c r="G319" s="81"/>
      <c r="H319" s="81"/>
      <c r="I319" s="81"/>
      <c r="J319" s="81"/>
      <c r="K319" s="81"/>
      <c r="L319" s="55"/>
      <c r="M319" s="132" t="str">
        <f t="shared" si="73"/>
        <v/>
      </c>
      <c r="N319" s="132" t="str">
        <f t="shared" si="74"/>
        <v/>
      </c>
      <c r="O319" s="148"/>
      <c r="P319" s="148"/>
      <c r="Q319" s="148"/>
      <c r="R319" s="148"/>
      <c r="S319" s="148"/>
      <c r="T319" s="148"/>
      <c r="U319" s="55"/>
      <c r="V319" s="81"/>
      <c r="W319" s="81"/>
      <c r="X319" s="81"/>
      <c r="Y319" s="44"/>
      <c r="Z319" s="44"/>
      <c r="AA319" s="44"/>
      <c r="AB319" s="214"/>
      <c r="AC319" s="214"/>
      <c r="AD319" s="55"/>
      <c r="AE319" s="55"/>
      <c r="AF319" s="233"/>
      <c r="AG319" s="251"/>
      <c r="AH319" s="272"/>
      <c r="AI319" s="284"/>
      <c r="AJ319" s="296" t="str">
        <f t="shared" si="75"/>
        <v/>
      </c>
      <c r="AK319" s="304" t="str">
        <f>IF(C319="","",IF(AND(フラグ管理用!B319=2,O319&gt;0),"error",IF(AND(フラグ管理用!B319=1,SUM(P319:R319)&gt;0),"error","")))</f>
        <v/>
      </c>
      <c r="AL319" s="312" t="str">
        <f t="shared" si="76"/>
        <v/>
      </c>
      <c r="AM319" s="320" t="str">
        <f t="shared" si="77"/>
        <v/>
      </c>
      <c r="AN319" s="331" t="str">
        <f>IF(C319="","",IF(フラグ管理用!AP319=1,"",IF(AND(フラグ管理用!C319=1,フラグ管理用!G319=1),"",IF(AND(フラグ管理用!C319=2,フラグ管理用!D319=1,フラグ管理用!G319=1),"",IF(AND(フラグ管理用!C319=2,フラグ管理用!D319=2),"","error")))))</f>
        <v/>
      </c>
      <c r="AO319" s="335" t="str">
        <f t="shared" si="78"/>
        <v/>
      </c>
      <c r="AP319" s="335" t="str">
        <f t="shared" si="79"/>
        <v/>
      </c>
      <c r="AQ319" s="335" t="str">
        <f>IF(C319="","",IF(AND(フラグ管理用!B319=1,フラグ管理用!I319&gt;0),"",IF(AND(フラグ管理用!B319=2,フラグ管理用!I319&gt;14),"","error")))</f>
        <v/>
      </c>
      <c r="AR319" s="335" t="str">
        <f>IF(C319="","",IF(PRODUCT(フラグ管理用!H319:J319)=0,"error",""))</f>
        <v/>
      </c>
      <c r="AS319" s="335" t="str">
        <f t="shared" si="80"/>
        <v/>
      </c>
      <c r="AT319" s="335" t="str">
        <f>IF(C319="","",IF(AND(フラグ管理用!G319=1,フラグ管理用!K319=1),"",IF(AND(フラグ管理用!G319=2,フラグ管理用!K319&gt;1),"","error")))</f>
        <v/>
      </c>
      <c r="AU319" s="335" t="str">
        <f>IF(C319="","",IF(AND(フラグ管理用!K319=10,ISBLANK(L319)=FALSE),"",IF(AND(フラグ管理用!K319&lt;10,ISBLANK(L319)=TRUE),"","error")))</f>
        <v/>
      </c>
      <c r="AV319" s="331" t="str">
        <f t="shared" si="81"/>
        <v/>
      </c>
      <c r="AW319" s="331" t="str">
        <f t="shared" si="82"/>
        <v/>
      </c>
      <c r="AX319" s="331" t="str">
        <f>IF(C319="","",IF(AND(フラグ管理用!D319=2,フラグ管理用!G319=1),IF(Q319&lt;&gt;0,"error",""),""))</f>
        <v/>
      </c>
      <c r="AY319" s="331" t="str">
        <f>IF(C319="","",IF(フラグ管理用!G319=2,IF(OR(O319&lt;&gt;0,P319&lt;&gt;0,R319&lt;&gt;0),"error",""),""))</f>
        <v/>
      </c>
      <c r="AZ319" s="331" t="str">
        <f t="shared" si="83"/>
        <v/>
      </c>
      <c r="BA319" s="331" t="str">
        <f t="shared" si="84"/>
        <v/>
      </c>
      <c r="BB319" s="331" t="str">
        <f t="shared" si="85"/>
        <v/>
      </c>
      <c r="BC319" s="331" t="str">
        <f>IF(C319="","",IF(フラグ管理用!Y319=2,IF(AND(フラグ管理用!C319=2,フラグ管理用!V319=1),"","error"),""))</f>
        <v/>
      </c>
      <c r="BD319" s="331" t="str">
        <f t="shared" si="86"/>
        <v/>
      </c>
      <c r="BE319" s="331" t="str">
        <f>IF(C319="","",IF(フラグ管理用!Z319=30,"error",IF(AND(フラグ管理用!AI319="事業始期_通常",フラグ管理用!Z319&lt;18),"error",IF(AND(フラグ管理用!AI319="事業始期_補助",フラグ管理用!Z319&lt;15),"error",""))))</f>
        <v/>
      </c>
      <c r="BF319" s="331" t="str">
        <f t="shared" si="87"/>
        <v/>
      </c>
      <c r="BG319" s="331" t="str">
        <f>IF(C319="","",IF(AND(フラグ管理用!AJ319="事業終期_通常",OR(フラグ管理用!AA319&lt;18,フラグ管理用!AA319&gt;29)),"error",IF(AND(フラグ管理用!AJ319="事業終期_R3基金・R4",フラグ管理用!AA319&lt;18),"error","")))</f>
        <v/>
      </c>
      <c r="BH319" s="331" t="str">
        <f>IF(C319="","",IF(VLOOKUP(Z319,―!$X$2:$Y$31,2,FALSE)&lt;=VLOOKUP(AA319,―!$X$2:$Y$31,2,FALSE),"","error"))</f>
        <v/>
      </c>
      <c r="BI319" s="331" t="str">
        <f t="shared" si="88"/>
        <v/>
      </c>
      <c r="BJ319" s="331" t="str">
        <f t="shared" si="89"/>
        <v/>
      </c>
      <c r="BK319" s="331" t="str">
        <f t="shared" si="90"/>
        <v/>
      </c>
      <c r="BL319" s="331" t="str">
        <f>IF(C319="","",IF(AND(フラグ管理用!AK319="予算区分_地単_通常",フラグ管理用!AF319&gt;4),"error",IF(AND(フラグ管理用!AK319="予算区分_地単_協力金等",フラグ管理用!AF319&gt;9),"error",IF(AND(フラグ管理用!AK319="予算区分_補助",フラグ管理用!AF319&lt;9),"error",""))))</f>
        <v/>
      </c>
      <c r="BM319" s="346" t="str">
        <f>フラグ管理用!AO319</f>
        <v/>
      </c>
    </row>
    <row r="320" spans="1:65">
      <c r="A320" s="21">
        <v>299</v>
      </c>
      <c r="B320" s="35"/>
      <c r="C320" s="44"/>
      <c r="D320" s="44"/>
      <c r="E320" s="55"/>
      <c r="F320" s="67" t="str">
        <f>IF(C320="補",VLOOKUP(E320,'事業名一覧 '!$A$3:$C$55,3,FALSE),"")</f>
        <v/>
      </c>
      <c r="G320" s="81"/>
      <c r="H320" s="81"/>
      <c r="I320" s="81"/>
      <c r="J320" s="81"/>
      <c r="K320" s="81"/>
      <c r="L320" s="55"/>
      <c r="M320" s="132" t="str">
        <f t="shared" si="73"/>
        <v/>
      </c>
      <c r="N320" s="132" t="str">
        <f t="shared" si="74"/>
        <v/>
      </c>
      <c r="O320" s="148"/>
      <c r="P320" s="148"/>
      <c r="Q320" s="148"/>
      <c r="R320" s="148"/>
      <c r="S320" s="148"/>
      <c r="T320" s="148"/>
      <c r="U320" s="55"/>
      <c r="V320" s="81"/>
      <c r="W320" s="81"/>
      <c r="X320" s="81"/>
      <c r="Y320" s="44"/>
      <c r="Z320" s="44"/>
      <c r="AA320" s="44"/>
      <c r="AB320" s="214"/>
      <c r="AC320" s="214"/>
      <c r="AD320" s="55"/>
      <c r="AE320" s="55"/>
      <c r="AF320" s="233"/>
      <c r="AG320" s="251"/>
      <c r="AH320" s="272"/>
      <c r="AI320" s="284"/>
      <c r="AJ320" s="296" t="str">
        <f t="shared" si="75"/>
        <v/>
      </c>
      <c r="AK320" s="304" t="str">
        <f>IF(C320="","",IF(AND(フラグ管理用!B320=2,O320&gt;0),"error",IF(AND(フラグ管理用!B320=1,SUM(P320:R320)&gt;0),"error","")))</f>
        <v/>
      </c>
      <c r="AL320" s="312" t="str">
        <f t="shared" si="76"/>
        <v/>
      </c>
      <c r="AM320" s="320" t="str">
        <f t="shared" si="77"/>
        <v/>
      </c>
      <c r="AN320" s="331" t="str">
        <f>IF(C320="","",IF(フラグ管理用!AP320=1,"",IF(AND(フラグ管理用!C320=1,フラグ管理用!G320=1),"",IF(AND(フラグ管理用!C320=2,フラグ管理用!D320=1,フラグ管理用!G320=1),"",IF(AND(フラグ管理用!C320=2,フラグ管理用!D320=2),"","error")))))</f>
        <v/>
      </c>
      <c r="AO320" s="335" t="str">
        <f t="shared" si="78"/>
        <v/>
      </c>
      <c r="AP320" s="335" t="str">
        <f t="shared" si="79"/>
        <v/>
      </c>
      <c r="AQ320" s="335" t="str">
        <f>IF(C320="","",IF(AND(フラグ管理用!B320=1,フラグ管理用!I320&gt;0),"",IF(AND(フラグ管理用!B320=2,フラグ管理用!I320&gt;14),"","error")))</f>
        <v/>
      </c>
      <c r="AR320" s="335" t="str">
        <f>IF(C320="","",IF(PRODUCT(フラグ管理用!H320:J320)=0,"error",""))</f>
        <v/>
      </c>
      <c r="AS320" s="335" t="str">
        <f t="shared" si="80"/>
        <v/>
      </c>
      <c r="AT320" s="335" t="str">
        <f>IF(C320="","",IF(AND(フラグ管理用!G320=1,フラグ管理用!K320=1),"",IF(AND(フラグ管理用!G320=2,フラグ管理用!K320&gt;1),"","error")))</f>
        <v/>
      </c>
      <c r="AU320" s="335" t="str">
        <f>IF(C320="","",IF(AND(フラグ管理用!K320=10,ISBLANK(L320)=FALSE),"",IF(AND(フラグ管理用!K320&lt;10,ISBLANK(L320)=TRUE),"","error")))</f>
        <v/>
      </c>
      <c r="AV320" s="331" t="str">
        <f t="shared" si="81"/>
        <v/>
      </c>
      <c r="AW320" s="331" t="str">
        <f t="shared" si="82"/>
        <v/>
      </c>
      <c r="AX320" s="331" t="str">
        <f>IF(C320="","",IF(AND(フラグ管理用!D320=2,フラグ管理用!G320=1),IF(Q320&lt;&gt;0,"error",""),""))</f>
        <v/>
      </c>
      <c r="AY320" s="331" t="str">
        <f>IF(C320="","",IF(フラグ管理用!G320=2,IF(OR(O320&lt;&gt;0,P320&lt;&gt;0,R320&lt;&gt;0),"error",""),""))</f>
        <v/>
      </c>
      <c r="AZ320" s="331" t="str">
        <f t="shared" si="83"/>
        <v/>
      </c>
      <c r="BA320" s="331" t="str">
        <f t="shared" si="84"/>
        <v/>
      </c>
      <c r="BB320" s="331" t="str">
        <f t="shared" si="85"/>
        <v/>
      </c>
      <c r="BC320" s="331" t="str">
        <f>IF(C320="","",IF(フラグ管理用!Y320=2,IF(AND(フラグ管理用!C320=2,フラグ管理用!V320=1),"","error"),""))</f>
        <v/>
      </c>
      <c r="BD320" s="331" t="str">
        <f t="shared" si="86"/>
        <v/>
      </c>
      <c r="BE320" s="331" t="str">
        <f>IF(C320="","",IF(フラグ管理用!Z320=30,"error",IF(AND(フラグ管理用!AI320="事業始期_通常",フラグ管理用!Z320&lt;18),"error",IF(AND(フラグ管理用!AI320="事業始期_補助",フラグ管理用!Z320&lt;15),"error",""))))</f>
        <v/>
      </c>
      <c r="BF320" s="331" t="str">
        <f t="shared" si="87"/>
        <v/>
      </c>
      <c r="BG320" s="331" t="str">
        <f>IF(C320="","",IF(AND(フラグ管理用!AJ320="事業終期_通常",OR(フラグ管理用!AA320&lt;18,フラグ管理用!AA320&gt;29)),"error",IF(AND(フラグ管理用!AJ320="事業終期_R3基金・R4",フラグ管理用!AA320&lt;18),"error","")))</f>
        <v/>
      </c>
      <c r="BH320" s="331" t="str">
        <f>IF(C320="","",IF(VLOOKUP(Z320,―!$X$2:$Y$31,2,FALSE)&lt;=VLOOKUP(AA320,―!$X$2:$Y$31,2,FALSE),"","error"))</f>
        <v/>
      </c>
      <c r="BI320" s="331" t="str">
        <f t="shared" si="88"/>
        <v/>
      </c>
      <c r="BJ320" s="331" t="str">
        <f t="shared" si="89"/>
        <v/>
      </c>
      <c r="BK320" s="331" t="str">
        <f t="shared" si="90"/>
        <v/>
      </c>
      <c r="BL320" s="331" t="str">
        <f>IF(C320="","",IF(AND(フラグ管理用!AK320="予算区分_地単_通常",フラグ管理用!AF320&gt;4),"error",IF(AND(フラグ管理用!AK320="予算区分_地単_協力金等",フラグ管理用!AF320&gt;9),"error",IF(AND(フラグ管理用!AK320="予算区分_補助",フラグ管理用!AF320&lt;9),"error",""))))</f>
        <v/>
      </c>
      <c r="BM320" s="346" t="str">
        <f>フラグ管理用!AO320</f>
        <v/>
      </c>
    </row>
    <row r="321" spans="1:65">
      <c r="A321" s="21">
        <v>300</v>
      </c>
      <c r="B321" s="35"/>
      <c r="C321" s="44"/>
      <c r="D321" s="44"/>
      <c r="E321" s="55"/>
      <c r="F321" s="67" t="str">
        <f>IF(C321="補",VLOOKUP(E321,'事業名一覧 '!$A$3:$C$55,3,FALSE),"")</f>
        <v/>
      </c>
      <c r="G321" s="81"/>
      <c r="H321" s="81"/>
      <c r="I321" s="81"/>
      <c r="J321" s="81"/>
      <c r="K321" s="81"/>
      <c r="L321" s="55"/>
      <c r="M321" s="132" t="str">
        <f t="shared" si="73"/>
        <v/>
      </c>
      <c r="N321" s="132" t="str">
        <f t="shared" si="74"/>
        <v/>
      </c>
      <c r="O321" s="148"/>
      <c r="P321" s="148"/>
      <c r="Q321" s="148"/>
      <c r="R321" s="148"/>
      <c r="S321" s="148"/>
      <c r="T321" s="148"/>
      <c r="U321" s="55"/>
      <c r="V321" s="81"/>
      <c r="W321" s="81"/>
      <c r="X321" s="81"/>
      <c r="Y321" s="44"/>
      <c r="Z321" s="44"/>
      <c r="AA321" s="44"/>
      <c r="AB321" s="214"/>
      <c r="AC321" s="214"/>
      <c r="AD321" s="55"/>
      <c r="AE321" s="55"/>
      <c r="AF321" s="233"/>
      <c r="AG321" s="251"/>
      <c r="AH321" s="272"/>
      <c r="AI321" s="284"/>
      <c r="AJ321" s="296" t="str">
        <f t="shared" si="75"/>
        <v/>
      </c>
      <c r="AK321" s="304" t="str">
        <f>IF(C321="","",IF(AND(フラグ管理用!B321=2,O321&gt;0),"error",IF(AND(フラグ管理用!B321=1,SUM(P321:R321)&gt;0),"error","")))</f>
        <v/>
      </c>
      <c r="AL321" s="312" t="str">
        <f t="shared" si="76"/>
        <v/>
      </c>
      <c r="AM321" s="320" t="str">
        <f t="shared" si="77"/>
        <v/>
      </c>
      <c r="AN321" s="331" t="str">
        <f>IF(C321="","",IF(フラグ管理用!AP321=1,"",IF(AND(フラグ管理用!C321=1,フラグ管理用!G321=1),"",IF(AND(フラグ管理用!C321=2,フラグ管理用!D321=1,フラグ管理用!G321=1),"",IF(AND(フラグ管理用!C321=2,フラグ管理用!D321=2),"","error")))))</f>
        <v/>
      </c>
      <c r="AO321" s="335" t="str">
        <f t="shared" si="78"/>
        <v/>
      </c>
      <c r="AP321" s="335" t="str">
        <f t="shared" si="79"/>
        <v/>
      </c>
      <c r="AQ321" s="335" t="str">
        <f>IF(C321="","",IF(AND(フラグ管理用!B321=1,フラグ管理用!I321&gt;0),"",IF(AND(フラグ管理用!B321=2,フラグ管理用!I321&gt;14),"","error")))</f>
        <v/>
      </c>
      <c r="AR321" s="335" t="str">
        <f>IF(C321="","",IF(PRODUCT(フラグ管理用!H321:J321)=0,"error",""))</f>
        <v/>
      </c>
      <c r="AS321" s="335" t="str">
        <f t="shared" si="80"/>
        <v/>
      </c>
      <c r="AT321" s="335" t="str">
        <f>IF(C321="","",IF(AND(フラグ管理用!G321=1,フラグ管理用!K321=1),"",IF(AND(フラグ管理用!G321=2,フラグ管理用!K321&gt;1),"","error")))</f>
        <v/>
      </c>
      <c r="AU321" s="335" t="str">
        <f>IF(C321="","",IF(AND(フラグ管理用!K321=10,ISBLANK(L321)=FALSE),"",IF(AND(フラグ管理用!K321&lt;10,ISBLANK(L321)=TRUE),"","error")))</f>
        <v/>
      </c>
      <c r="AV321" s="331" t="str">
        <f t="shared" si="81"/>
        <v/>
      </c>
      <c r="AW321" s="331" t="str">
        <f t="shared" si="82"/>
        <v/>
      </c>
      <c r="AX321" s="331" t="str">
        <f>IF(C321="","",IF(AND(フラグ管理用!D321=2,フラグ管理用!G321=1),IF(Q321&lt;&gt;0,"error",""),""))</f>
        <v/>
      </c>
      <c r="AY321" s="331" t="str">
        <f>IF(C321="","",IF(フラグ管理用!G321=2,IF(OR(O321&lt;&gt;0,P321&lt;&gt;0,R321&lt;&gt;0),"error",""),""))</f>
        <v/>
      </c>
      <c r="AZ321" s="331" t="str">
        <f t="shared" si="83"/>
        <v/>
      </c>
      <c r="BA321" s="331" t="str">
        <f t="shared" si="84"/>
        <v/>
      </c>
      <c r="BB321" s="331" t="str">
        <f t="shared" si="85"/>
        <v/>
      </c>
      <c r="BC321" s="331" t="str">
        <f>IF(C321="","",IF(フラグ管理用!Y321=2,IF(AND(フラグ管理用!C321=2,フラグ管理用!V321=1),"","error"),""))</f>
        <v/>
      </c>
      <c r="BD321" s="331" t="str">
        <f t="shared" si="86"/>
        <v/>
      </c>
      <c r="BE321" s="331" t="str">
        <f>IF(C321="","",IF(フラグ管理用!Z321=30,"error",IF(AND(フラグ管理用!AI321="事業始期_通常",フラグ管理用!Z321&lt;18),"error",IF(AND(フラグ管理用!AI321="事業始期_補助",フラグ管理用!Z321&lt;15),"error",""))))</f>
        <v/>
      </c>
      <c r="BF321" s="331" t="str">
        <f t="shared" si="87"/>
        <v/>
      </c>
      <c r="BG321" s="331" t="str">
        <f>IF(C321="","",IF(AND(フラグ管理用!AJ321="事業終期_通常",OR(フラグ管理用!AA321&lt;18,フラグ管理用!AA321&gt;29)),"error",IF(AND(フラグ管理用!AJ321="事業終期_R3基金・R4",フラグ管理用!AA321&lt;18),"error","")))</f>
        <v/>
      </c>
      <c r="BH321" s="331" t="str">
        <f>IF(C321="","",IF(VLOOKUP(Z321,―!$X$2:$Y$31,2,FALSE)&lt;=VLOOKUP(AA321,―!$X$2:$Y$31,2,FALSE),"","error"))</f>
        <v/>
      </c>
      <c r="BI321" s="331" t="str">
        <f t="shared" si="88"/>
        <v/>
      </c>
      <c r="BJ321" s="331" t="str">
        <f t="shared" si="89"/>
        <v/>
      </c>
      <c r="BK321" s="331" t="str">
        <f t="shared" si="90"/>
        <v/>
      </c>
      <c r="BL321" s="331" t="str">
        <f>IF(C321="","",IF(AND(フラグ管理用!AK321="予算区分_地単_通常",フラグ管理用!AF321&gt;4),"error",IF(AND(フラグ管理用!AK321="予算区分_地単_協力金等",フラグ管理用!AF321&gt;9),"error",IF(AND(フラグ管理用!AK321="予算区分_補助",フラグ管理用!AF321&lt;9),"error",""))))</f>
        <v/>
      </c>
      <c r="BM321" s="346" t="str">
        <f>フラグ管理用!AO321</f>
        <v/>
      </c>
    </row>
    <row r="322" spans="1:65">
      <c r="A322" s="21">
        <v>301</v>
      </c>
      <c r="B322" s="35"/>
      <c r="C322" s="44"/>
      <c r="D322" s="44"/>
      <c r="E322" s="55"/>
      <c r="F322" s="67" t="str">
        <f>IF(C322="補",VLOOKUP(E322,'事業名一覧 '!$A$3:$C$55,3,FALSE),"")</f>
        <v/>
      </c>
      <c r="G322" s="81"/>
      <c r="H322" s="81"/>
      <c r="I322" s="81"/>
      <c r="J322" s="81"/>
      <c r="K322" s="81"/>
      <c r="L322" s="55"/>
      <c r="M322" s="132" t="str">
        <f t="shared" si="73"/>
        <v/>
      </c>
      <c r="N322" s="132" t="str">
        <f t="shared" si="74"/>
        <v/>
      </c>
      <c r="O322" s="148"/>
      <c r="P322" s="148"/>
      <c r="Q322" s="148"/>
      <c r="R322" s="148"/>
      <c r="S322" s="148"/>
      <c r="T322" s="148"/>
      <c r="U322" s="55"/>
      <c r="V322" s="81"/>
      <c r="W322" s="81"/>
      <c r="X322" s="81"/>
      <c r="Y322" s="44"/>
      <c r="Z322" s="44"/>
      <c r="AA322" s="44"/>
      <c r="AB322" s="214"/>
      <c r="AC322" s="214"/>
      <c r="AD322" s="55"/>
      <c r="AE322" s="55"/>
      <c r="AF322" s="233"/>
      <c r="AG322" s="251"/>
      <c r="AH322" s="272"/>
      <c r="AI322" s="284"/>
      <c r="AJ322" s="296" t="str">
        <f t="shared" si="75"/>
        <v/>
      </c>
      <c r="AK322" s="304" t="str">
        <f>IF(C322="","",IF(AND(フラグ管理用!B322=2,O322&gt;0),"error",IF(AND(フラグ管理用!B322=1,SUM(P322:R322)&gt;0),"error","")))</f>
        <v/>
      </c>
      <c r="AL322" s="312" t="str">
        <f t="shared" si="76"/>
        <v/>
      </c>
      <c r="AM322" s="320" t="str">
        <f t="shared" si="77"/>
        <v/>
      </c>
      <c r="AN322" s="331" t="str">
        <f>IF(C322="","",IF(フラグ管理用!AP322=1,"",IF(AND(フラグ管理用!C322=1,フラグ管理用!G322=1),"",IF(AND(フラグ管理用!C322=2,フラグ管理用!D322=1,フラグ管理用!G322=1),"",IF(AND(フラグ管理用!C322=2,フラグ管理用!D322=2),"","error")))))</f>
        <v/>
      </c>
      <c r="AO322" s="335" t="str">
        <f t="shared" si="78"/>
        <v/>
      </c>
      <c r="AP322" s="335" t="str">
        <f t="shared" si="79"/>
        <v/>
      </c>
      <c r="AQ322" s="335" t="str">
        <f>IF(C322="","",IF(AND(フラグ管理用!B322=1,フラグ管理用!I322&gt;0),"",IF(AND(フラグ管理用!B322=2,フラグ管理用!I322&gt;14),"","error")))</f>
        <v/>
      </c>
      <c r="AR322" s="335" t="str">
        <f>IF(C322="","",IF(PRODUCT(フラグ管理用!H322:J322)=0,"error",""))</f>
        <v/>
      </c>
      <c r="AS322" s="335" t="str">
        <f t="shared" si="80"/>
        <v/>
      </c>
      <c r="AT322" s="335" t="str">
        <f>IF(C322="","",IF(AND(フラグ管理用!G322=1,フラグ管理用!K322=1),"",IF(AND(フラグ管理用!G322=2,フラグ管理用!K322&gt;1),"","error")))</f>
        <v/>
      </c>
      <c r="AU322" s="335" t="str">
        <f>IF(C322="","",IF(AND(フラグ管理用!K322=10,ISBLANK(L322)=FALSE),"",IF(AND(フラグ管理用!K322&lt;10,ISBLANK(L322)=TRUE),"","error")))</f>
        <v/>
      </c>
      <c r="AV322" s="331" t="str">
        <f t="shared" si="81"/>
        <v/>
      </c>
      <c r="AW322" s="331" t="str">
        <f t="shared" si="82"/>
        <v/>
      </c>
      <c r="AX322" s="331" t="str">
        <f>IF(C322="","",IF(AND(フラグ管理用!D322=2,フラグ管理用!G322=1),IF(Q322&lt;&gt;0,"error",""),""))</f>
        <v/>
      </c>
      <c r="AY322" s="331" t="str">
        <f>IF(C322="","",IF(フラグ管理用!G322=2,IF(OR(O322&lt;&gt;0,P322&lt;&gt;0,R322&lt;&gt;0),"error",""),""))</f>
        <v/>
      </c>
      <c r="AZ322" s="331" t="str">
        <f t="shared" si="83"/>
        <v/>
      </c>
      <c r="BA322" s="331" t="str">
        <f t="shared" si="84"/>
        <v/>
      </c>
      <c r="BB322" s="331" t="str">
        <f t="shared" si="85"/>
        <v/>
      </c>
      <c r="BC322" s="331" t="str">
        <f>IF(C322="","",IF(フラグ管理用!Y322=2,IF(AND(フラグ管理用!C322=2,フラグ管理用!V322=1),"","error"),""))</f>
        <v/>
      </c>
      <c r="BD322" s="331" t="str">
        <f t="shared" si="86"/>
        <v/>
      </c>
      <c r="BE322" s="331" t="str">
        <f>IF(C322="","",IF(フラグ管理用!Z322=30,"error",IF(AND(フラグ管理用!AI322="事業始期_通常",フラグ管理用!Z322&lt;18),"error",IF(AND(フラグ管理用!AI322="事業始期_補助",フラグ管理用!Z322&lt;15),"error",""))))</f>
        <v/>
      </c>
      <c r="BF322" s="331" t="str">
        <f t="shared" si="87"/>
        <v/>
      </c>
      <c r="BG322" s="331" t="str">
        <f>IF(C322="","",IF(AND(フラグ管理用!AJ322="事業終期_通常",OR(フラグ管理用!AA322&lt;18,フラグ管理用!AA322&gt;29)),"error",IF(AND(フラグ管理用!AJ322="事業終期_R3基金・R4",フラグ管理用!AA322&lt;18),"error","")))</f>
        <v/>
      </c>
      <c r="BH322" s="331" t="str">
        <f>IF(C322="","",IF(VLOOKUP(Z322,―!$X$2:$Y$31,2,FALSE)&lt;=VLOOKUP(AA322,―!$X$2:$Y$31,2,FALSE),"","error"))</f>
        <v/>
      </c>
      <c r="BI322" s="331" t="str">
        <f t="shared" si="88"/>
        <v/>
      </c>
      <c r="BJ322" s="331" t="str">
        <f t="shared" si="89"/>
        <v/>
      </c>
      <c r="BK322" s="331" t="str">
        <f t="shared" si="90"/>
        <v/>
      </c>
      <c r="BL322" s="331" t="str">
        <f>IF(C322="","",IF(AND(フラグ管理用!AK322="予算区分_地単_通常",フラグ管理用!AF322&gt;4),"error",IF(AND(フラグ管理用!AK322="予算区分_地単_協力金等",フラグ管理用!AF322&gt;9),"error",IF(AND(フラグ管理用!AK322="予算区分_補助",フラグ管理用!AF322&lt;9),"error",""))))</f>
        <v/>
      </c>
      <c r="BM322" s="346" t="str">
        <f>フラグ管理用!AO322</f>
        <v/>
      </c>
    </row>
    <row r="323" spans="1:65">
      <c r="A323" s="21">
        <v>302</v>
      </c>
      <c r="B323" s="35"/>
      <c r="C323" s="44"/>
      <c r="D323" s="44"/>
      <c r="E323" s="55"/>
      <c r="F323" s="67" t="str">
        <f>IF(C323="補",VLOOKUP(E323,'事業名一覧 '!$A$3:$C$55,3,FALSE),"")</f>
        <v/>
      </c>
      <c r="G323" s="81"/>
      <c r="H323" s="81"/>
      <c r="I323" s="81"/>
      <c r="J323" s="81"/>
      <c r="K323" s="81"/>
      <c r="L323" s="55"/>
      <c r="M323" s="132" t="str">
        <f t="shared" si="73"/>
        <v/>
      </c>
      <c r="N323" s="132" t="str">
        <f t="shared" si="74"/>
        <v/>
      </c>
      <c r="O323" s="148"/>
      <c r="P323" s="148"/>
      <c r="Q323" s="148"/>
      <c r="R323" s="148"/>
      <c r="S323" s="148"/>
      <c r="T323" s="148"/>
      <c r="U323" s="55"/>
      <c r="V323" s="81"/>
      <c r="W323" s="81"/>
      <c r="X323" s="81"/>
      <c r="Y323" s="44"/>
      <c r="Z323" s="44"/>
      <c r="AA323" s="44"/>
      <c r="AB323" s="214"/>
      <c r="AC323" s="214"/>
      <c r="AD323" s="55"/>
      <c r="AE323" s="55"/>
      <c r="AF323" s="233"/>
      <c r="AG323" s="251"/>
      <c r="AH323" s="272"/>
      <c r="AI323" s="284"/>
      <c r="AJ323" s="296" t="str">
        <f t="shared" si="75"/>
        <v/>
      </c>
      <c r="AK323" s="304" t="str">
        <f>IF(C323="","",IF(AND(フラグ管理用!B323=2,O323&gt;0),"error",IF(AND(フラグ管理用!B323=1,SUM(P323:R323)&gt;0),"error","")))</f>
        <v/>
      </c>
      <c r="AL323" s="312" t="str">
        <f t="shared" si="76"/>
        <v/>
      </c>
      <c r="AM323" s="320" t="str">
        <f t="shared" si="77"/>
        <v/>
      </c>
      <c r="AN323" s="331" t="str">
        <f>IF(C323="","",IF(フラグ管理用!AP323=1,"",IF(AND(フラグ管理用!C323=1,フラグ管理用!G323=1),"",IF(AND(フラグ管理用!C323=2,フラグ管理用!D323=1,フラグ管理用!G323=1),"",IF(AND(フラグ管理用!C323=2,フラグ管理用!D323=2),"","error")))))</f>
        <v/>
      </c>
      <c r="AO323" s="335" t="str">
        <f t="shared" si="78"/>
        <v/>
      </c>
      <c r="AP323" s="335" t="str">
        <f t="shared" si="79"/>
        <v/>
      </c>
      <c r="AQ323" s="335" t="str">
        <f>IF(C323="","",IF(AND(フラグ管理用!B323=1,フラグ管理用!I323&gt;0),"",IF(AND(フラグ管理用!B323=2,フラグ管理用!I323&gt;14),"","error")))</f>
        <v/>
      </c>
      <c r="AR323" s="335" t="str">
        <f>IF(C323="","",IF(PRODUCT(フラグ管理用!H323:J323)=0,"error",""))</f>
        <v/>
      </c>
      <c r="AS323" s="335" t="str">
        <f t="shared" si="80"/>
        <v/>
      </c>
      <c r="AT323" s="335" t="str">
        <f>IF(C323="","",IF(AND(フラグ管理用!G323=1,フラグ管理用!K323=1),"",IF(AND(フラグ管理用!G323=2,フラグ管理用!K323&gt;1),"","error")))</f>
        <v/>
      </c>
      <c r="AU323" s="335" t="str">
        <f>IF(C323="","",IF(AND(フラグ管理用!K323=10,ISBLANK(L323)=FALSE),"",IF(AND(フラグ管理用!K323&lt;10,ISBLANK(L323)=TRUE),"","error")))</f>
        <v/>
      </c>
      <c r="AV323" s="331" t="str">
        <f t="shared" si="81"/>
        <v/>
      </c>
      <c r="AW323" s="331" t="str">
        <f t="shared" si="82"/>
        <v/>
      </c>
      <c r="AX323" s="331" t="str">
        <f>IF(C323="","",IF(AND(フラグ管理用!D323=2,フラグ管理用!G323=1),IF(Q323&lt;&gt;0,"error",""),""))</f>
        <v/>
      </c>
      <c r="AY323" s="331" t="str">
        <f>IF(C323="","",IF(フラグ管理用!G323=2,IF(OR(O323&lt;&gt;0,P323&lt;&gt;0,R323&lt;&gt;0),"error",""),""))</f>
        <v/>
      </c>
      <c r="AZ323" s="331" t="str">
        <f t="shared" si="83"/>
        <v/>
      </c>
      <c r="BA323" s="331" t="str">
        <f t="shared" si="84"/>
        <v/>
      </c>
      <c r="BB323" s="331" t="str">
        <f t="shared" si="85"/>
        <v/>
      </c>
      <c r="BC323" s="331" t="str">
        <f>IF(C323="","",IF(フラグ管理用!Y323=2,IF(AND(フラグ管理用!C323=2,フラグ管理用!V323=1),"","error"),""))</f>
        <v/>
      </c>
      <c r="BD323" s="331" t="str">
        <f t="shared" si="86"/>
        <v/>
      </c>
      <c r="BE323" s="331" t="str">
        <f>IF(C323="","",IF(フラグ管理用!Z323=30,"error",IF(AND(フラグ管理用!AI323="事業始期_通常",フラグ管理用!Z323&lt;18),"error",IF(AND(フラグ管理用!AI323="事業始期_補助",フラグ管理用!Z323&lt;15),"error",""))))</f>
        <v/>
      </c>
      <c r="BF323" s="331" t="str">
        <f t="shared" si="87"/>
        <v/>
      </c>
      <c r="BG323" s="331" t="str">
        <f>IF(C323="","",IF(AND(フラグ管理用!AJ323="事業終期_通常",OR(フラグ管理用!AA323&lt;18,フラグ管理用!AA323&gt;29)),"error",IF(AND(フラグ管理用!AJ323="事業終期_R3基金・R4",フラグ管理用!AA323&lt;18),"error","")))</f>
        <v/>
      </c>
      <c r="BH323" s="331" t="str">
        <f>IF(C323="","",IF(VLOOKUP(Z323,―!$X$2:$Y$31,2,FALSE)&lt;=VLOOKUP(AA323,―!$X$2:$Y$31,2,FALSE),"","error"))</f>
        <v/>
      </c>
      <c r="BI323" s="331" t="str">
        <f t="shared" si="88"/>
        <v/>
      </c>
      <c r="BJ323" s="331" t="str">
        <f t="shared" si="89"/>
        <v/>
      </c>
      <c r="BK323" s="331" t="str">
        <f t="shared" si="90"/>
        <v/>
      </c>
      <c r="BL323" s="331" t="str">
        <f>IF(C323="","",IF(AND(フラグ管理用!AK323="予算区分_地単_通常",フラグ管理用!AF323&gt;4),"error",IF(AND(フラグ管理用!AK323="予算区分_地単_協力金等",フラグ管理用!AF323&gt;9),"error",IF(AND(フラグ管理用!AK323="予算区分_補助",フラグ管理用!AF323&lt;9),"error",""))))</f>
        <v/>
      </c>
      <c r="BM323" s="346" t="str">
        <f>フラグ管理用!AO323</f>
        <v/>
      </c>
    </row>
    <row r="324" spans="1:65">
      <c r="A324" s="21">
        <v>303</v>
      </c>
      <c r="B324" s="35"/>
      <c r="C324" s="44"/>
      <c r="D324" s="44"/>
      <c r="E324" s="55"/>
      <c r="F324" s="67" t="str">
        <f>IF(C324="補",VLOOKUP(E324,'事業名一覧 '!$A$3:$C$55,3,FALSE),"")</f>
        <v/>
      </c>
      <c r="G324" s="81"/>
      <c r="H324" s="81"/>
      <c r="I324" s="81"/>
      <c r="J324" s="81"/>
      <c r="K324" s="81"/>
      <c r="L324" s="55"/>
      <c r="M324" s="132" t="str">
        <f t="shared" si="73"/>
        <v/>
      </c>
      <c r="N324" s="132" t="str">
        <f t="shared" si="74"/>
        <v/>
      </c>
      <c r="O324" s="148"/>
      <c r="P324" s="148"/>
      <c r="Q324" s="148"/>
      <c r="R324" s="148"/>
      <c r="S324" s="148"/>
      <c r="T324" s="148"/>
      <c r="U324" s="55"/>
      <c r="V324" s="81"/>
      <c r="W324" s="81"/>
      <c r="X324" s="81"/>
      <c r="Y324" s="44"/>
      <c r="Z324" s="44"/>
      <c r="AA324" s="44"/>
      <c r="AB324" s="214"/>
      <c r="AC324" s="214"/>
      <c r="AD324" s="55"/>
      <c r="AE324" s="55"/>
      <c r="AF324" s="233"/>
      <c r="AG324" s="251"/>
      <c r="AH324" s="272"/>
      <c r="AI324" s="284"/>
      <c r="AJ324" s="296" t="str">
        <f t="shared" si="75"/>
        <v/>
      </c>
      <c r="AK324" s="304" t="str">
        <f>IF(C324="","",IF(AND(フラグ管理用!B324=2,O324&gt;0),"error",IF(AND(フラグ管理用!B324=1,SUM(P324:R324)&gt;0),"error","")))</f>
        <v/>
      </c>
      <c r="AL324" s="312" t="str">
        <f t="shared" si="76"/>
        <v/>
      </c>
      <c r="AM324" s="320" t="str">
        <f t="shared" si="77"/>
        <v/>
      </c>
      <c r="AN324" s="331" t="str">
        <f>IF(C324="","",IF(フラグ管理用!AP324=1,"",IF(AND(フラグ管理用!C324=1,フラグ管理用!G324=1),"",IF(AND(フラグ管理用!C324=2,フラグ管理用!D324=1,フラグ管理用!G324=1),"",IF(AND(フラグ管理用!C324=2,フラグ管理用!D324=2),"","error")))))</f>
        <v/>
      </c>
      <c r="AO324" s="335" t="str">
        <f t="shared" si="78"/>
        <v/>
      </c>
      <c r="AP324" s="335" t="str">
        <f t="shared" si="79"/>
        <v/>
      </c>
      <c r="AQ324" s="335" t="str">
        <f>IF(C324="","",IF(AND(フラグ管理用!B324=1,フラグ管理用!I324&gt;0),"",IF(AND(フラグ管理用!B324=2,フラグ管理用!I324&gt;14),"","error")))</f>
        <v/>
      </c>
      <c r="AR324" s="335" t="str">
        <f>IF(C324="","",IF(PRODUCT(フラグ管理用!H324:J324)=0,"error",""))</f>
        <v/>
      </c>
      <c r="AS324" s="335" t="str">
        <f t="shared" si="80"/>
        <v/>
      </c>
      <c r="AT324" s="335" t="str">
        <f>IF(C324="","",IF(AND(フラグ管理用!G324=1,フラグ管理用!K324=1),"",IF(AND(フラグ管理用!G324=2,フラグ管理用!K324&gt;1),"","error")))</f>
        <v/>
      </c>
      <c r="AU324" s="335" t="str">
        <f>IF(C324="","",IF(AND(フラグ管理用!K324=10,ISBLANK(L324)=FALSE),"",IF(AND(フラグ管理用!K324&lt;10,ISBLANK(L324)=TRUE),"","error")))</f>
        <v/>
      </c>
      <c r="AV324" s="331" t="str">
        <f t="shared" si="81"/>
        <v/>
      </c>
      <c r="AW324" s="331" t="str">
        <f t="shared" si="82"/>
        <v/>
      </c>
      <c r="AX324" s="331" t="str">
        <f>IF(C324="","",IF(AND(フラグ管理用!D324=2,フラグ管理用!G324=1),IF(Q324&lt;&gt;0,"error",""),""))</f>
        <v/>
      </c>
      <c r="AY324" s="331" t="str">
        <f>IF(C324="","",IF(フラグ管理用!G324=2,IF(OR(O324&lt;&gt;0,P324&lt;&gt;0,R324&lt;&gt;0),"error",""),""))</f>
        <v/>
      </c>
      <c r="AZ324" s="331" t="str">
        <f t="shared" si="83"/>
        <v/>
      </c>
      <c r="BA324" s="331" t="str">
        <f t="shared" si="84"/>
        <v/>
      </c>
      <c r="BB324" s="331" t="str">
        <f t="shared" si="85"/>
        <v/>
      </c>
      <c r="BC324" s="331" t="str">
        <f>IF(C324="","",IF(フラグ管理用!Y324=2,IF(AND(フラグ管理用!C324=2,フラグ管理用!V324=1),"","error"),""))</f>
        <v/>
      </c>
      <c r="BD324" s="331" t="str">
        <f t="shared" si="86"/>
        <v/>
      </c>
      <c r="BE324" s="331" t="str">
        <f>IF(C324="","",IF(フラグ管理用!Z324=30,"error",IF(AND(フラグ管理用!AI324="事業始期_通常",フラグ管理用!Z324&lt;18),"error",IF(AND(フラグ管理用!AI324="事業始期_補助",フラグ管理用!Z324&lt;15),"error",""))))</f>
        <v/>
      </c>
      <c r="BF324" s="331" t="str">
        <f t="shared" si="87"/>
        <v/>
      </c>
      <c r="BG324" s="331" t="str">
        <f>IF(C324="","",IF(AND(フラグ管理用!AJ324="事業終期_通常",OR(フラグ管理用!AA324&lt;18,フラグ管理用!AA324&gt;29)),"error",IF(AND(フラグ管理用!AJ324="事業終期_R3基金・R4",フラグ管理用!AA324&lt;18),"error","")))</f>
        <v/>
      </c>
      <c r="BH324" s="331" t="str">
        <f>IF(C324="","",IF(VLOOKUP(Z324,―!$X$2:$Y$31,2,FALSE)&lt;=VLOOKUP(AA324,―!$X$2:$Y$31,2,FALSE),"","error"))</f>
        <v/>
      </c>
      <c r="BI324" s="331" t="str">
        <f t="shared" si="88"/>
        <v/>
      </c>
      <c r="BJ324" s="331" t="str">
        <f t="shared" si="89"/>
        <v/>
      </c>
      <c r="BK324" s="331" t="str">
        <f t="shared" si="90"/>
        <v/>
      </c>
      <c r="BL324" s="331" t="str">
        <f>IF(C324="","",IF(AND(フラグ管理用!AK324="予算区分_地単_通常",フラグ管理用!AF324&gt;4),"error",IF(AND(フラグ管理用!AK324="予算区分_地単_協力金等",フラグ管理用!AF324&gt;9),"error",IF(AND(フラグ管理用!AK324="予算区分_補助",フラグ管理用!AF324&lt;9),"error",""))))</f>
        <v/>
      </c>
      <c r="BM324" s="346" t="str">
        <f>フラグ管理用!AO324</f>
        <v/>
      </c>
    </row>
    <row r="325" spans="1:65">
      <c r="A325" s="21">
        <v>304</v>
      </c>
      <c r="B325" s="35"/>
      <c r="C325" s="44"/>
      <c r="D325" s="44"/>
      <c r="E325" s="55"/>
      <c r="F325" s="67" t="str">
        <f>IF(C325="補",VLOOKUP(E325,'事業名一覧 '!$A$3:$C$55,3,FALSE),"")</f>
        <v/>
      </c>
      <c r="G325" s="81"/>
      <c r="H325" s="81"/>
      <c r="I325" s="81"/>
      <c r="J325" s="81"/>
      <c r="K325" s="81"/>
      <c r="L325" s="55"/>
      <c r="M325" s="132" t="str">
        <f t="shared" si="73"/>
        <v/>
      </c>
      <c r="N325" s="132" t="str">
        <f t="shared" si="74"/>
        <v/>
      </c>
      <c r="O325" s="148"/>
      <c r="P325" s="148"/>
      <c r="Q325" s="148"/>
      <c r="R325" s="148"/>
      <c r="S325" s="148"/>
      <c r="T325" s="148"/>
      <c r="U325" s="55"/>
      <c r="V325" s="81"/>
      <c r="W325" s="81"/>
      <c r="X325" s="81"/>
      <c r="Y325" s="44"/>
      <c r="Z325" s="44"/>
      <c r="AA325" s="44"/>
      <c r="AB325" s="214"/>
      <c r="AC325" s="214"/>
      <c r="AD325" s="55"/>
      <c r="AE325" s="55"/>
      <c r="AF325" s="233"/>
      <c r="AG325" s="251"/>
      <c r="AH325" s="272"/>
      <c r="AI325" s="284"/>
      <c r="AJ325" s="296" t="str">
        <f t="shared" si="75"/>
        <v/>
      </c>
      <c r="AK325" s="304" t="str">
        <f>IF(C325="","",IF(AND(フラグ管理用!B325=2,O325&gt;0),"error",IF(AND(フラグ管理用!B325=1,SUM(P325:R325)&gt;0),"error","")))</f>
        <v/>
      </c>
      <c r="AL325" s="312" t="str">
        <f t="shared" si="76"/>
        <v/>
      </c>
      <c r="AM325" s="320" t="str">
        <f t="shared" si="77"/>
        <v/>
      </c>
      <c r="AN325" s="331" t="str">
        <f>IF(C325="","",IF(フラグ管理用!AP325=1,"",IF(AND(フラグ管理用!C325=1,フラグ管理用!G325=1),"",IF(AND(フラグ管理用!C325=2,フラグ管理用!D325=1,フラグ管理用!G325=1),"",IF(AND(フラグ管理用!C325=2,フラグ管理用!D325=2),"","error")))))</f>
        <v/>
      </c>
      <c r="AO325" s="335" t="str">
        <f t="shared" si="78"/>
        <v/>
      </c>
      <c r="AP325" s="335" t="str">
        <f t="shared" si="79"/>
        <v/>
      </c>
      <c r="AQ325" s="335" t="str">
        <f>IF(C325="","",IF(AND(フラグ管理用!B325=1,フラグ管理用!I325&gt;0),"",IF(AND(フラグ管理用!B325=2,フラグ管理用!I325&gt;14),"","error")))</f>
        <v/>
      </c>
      <c r="AR325" s="335" t="str">
        <f>IF(C325="","",IF(PRODUCT(フラグ管理用!H325:J325)=0,"error",""))</f>
        <v/>
      </c>
      <c r="AS325" s="335" t="str">
        <f t="shared" si="80"/>
        <v/>
      </c>
      <c r="AT325" s="335" t="str">
        <f>IF(C325="","",IF(AND(フラグ管理用!G325=1,フラグ管理用!K325=1),"",IF(AND(フラグ管理用!G325=2,フラグ管理用!K325&gt;1),"","error")))</f>
        <v/>
      </c>
      <c r="AU325" s="335" t="str">
        <f>IF(C325="","",IF(AND(フラグ管理用!K325=10,ISBLANK(L325)=FALSE),"",IF(AND(フラグ管理用!K325&lt;10,ISBLANK(L325)=TRUE),"","error")))</f>
        <v/>
      </c>
      <c r="AV325" s="331" t="str">
        <f t="shared" si="81"/>
        <v/>
      </c>
      <c r="AW325" s="331" t="str">
        <f t="shared" si="82"/>
        <v/>
      </c>
      <c r="AX325" s="331" t="str">
        <f>IF(C325="","",IF(AND(フラグ管理用!D325=2,フラグ管理用!G325=1),IF(Q325&lt;&gt;0,"error",""),""))</f>
        <v/>
      </c>
      <c r="AY325" s="331" t="str">
        <f>IF(C325="","",IF(フラグ管理用!G325=2,IF(OR(O325&lt;&gt;0,P325&lt;&gt;0,R325&lt;&gt;0),"error",""),""))</f>
        <v/>
      </c>
      <c r="AZ325" s="331" t="str">
        <f t="shared" si="83"/>
        <v/>
      </c>
      <c r="BA325" s="331" t="str">
        <f t="shared" si="84"/>
        <v/>
      </c>
      <c r="BB325" s="331" t="str">
        <f t="shared" si="85"/>
        <v/>
      </c>
      <c r="BC325" s="331" t="str">
        <f>IF(C325="","",IF(フラグ管理用!Y325=2,IF(AND(フラグ管理用!C325=2,フラグ管理用!V325=1),"","error"),""))</f>
        <v/>
      </c>
      <c r="BD325" s="331" t="str">
        <f t="shared" si="86"/>
        <v/>
      </c>
      <c r="BE325" s="331" t="str">
        <f>IF(C325="","",IF(フラグ管理用!Z325=30,"error",IF(AND(フラグ管理用!AI325="事業始期_通常",フラグ管理用!Z325&lt;18),"error",IF(AND(フラグ管理用!AI325="事業始期_補助",フラグ管理用!Z325&lt;15),"error",""))))</f>
        <v/>
      </c>
      <c r="BF325" s="331" t="str">
        <f t="shared" si="87"/>
        <v/>
      </c>
      <c r="BG325" s="331" t="str">
        <f>IF(C325="","",IF(AND(フラグ管理用!AJ325="事業終期_通常",OR(フラグ管理用!AA325&lt;18,フラグ管理用!AA325&gt;29)),"error",IF(AND(フラグ管理用!AJ325="事業終期_R3基金・R4",フラグ管理用!AA325&lt;18),"error","")))</f>
        <v/>
      </c>
      <c r="BH325" s="331" t="str">
        <f>IF(C325="","",IF(VLOOKUP(Z325,―!$X$2:$Y$31,2,FALSE)&lt;=VLOOKUP(AA325,―!$X$2:$Y$31,2,FALSE),"","error"))</f>
        <v/>
      </c>
      <c r="BI325" s="331" t="str">
        <f t="shared" si="88"/>
        <v/>
      </c>
      <c r="BJ325" s="331" t="str">
        <f t="shared" si="89"/>
        <v/>
      </c>
      <c r="BK325" s="331" t="str">
        <f t="shared" si="90"/>
        <v/>
      </c>
      <c r="BL325" s="331" t="str">
        <f>IF(C325="","",IF(AND(フラグ管理用!AK325="予算区分_地単_通常",フラグ管理用!AF325&gt;4),"error",IF(AND(フラグ管理用!AK325="予算区分_地単_協力金等",フラグ管理用!AF325&gt;9),"error",IF(AND(フラグ管理用!AK325="予算区分_補助",フラグ管理用!AF325&lt;9),"error",""))))</f>
        <v/>
      </c>
      <c r="BM325" s="346" t="str">
        <f>フラグ管理用!AO325</f>
        <v/>
      </c>
    </row>
    <row r="326" spans="1:65">
      <c r="A326" s="21">
        <v>305</v>
      </c>
      <c r="B326" s="35"/>
      <c r="C326" s="44"/>
      <c r="D326" s="44"/>
      <c r="E326" s="55"/>
      <c r="F326" s="67" t="str">
        <f>IF(C326="補",VLOOKUP(E326,'事業名一覧 '!$A$3:$C$55,3,FALSE),"")</f>
        <v/>
      </c>
      <c r="G326" s="81"/>
      <c r="H326" s="81"/>
      <c r="I326" s="81"/>
      <c r="J326" s="81"/>
      <c r="K326" s="81"/>
      <c r="L326" s="55"/>
      <c r="M326" s="132" t="str">
        <f t="shared" si="73"/>
        <v/>
      </c>
      <c r="N326" s="132" t="str">
        <f t="shared" si="74"/>
        <v/>
      </c>
      <c r="O326" s="148"/>
      <c r="P326" s="148"/>
      <c r="Q326" s="148"/>
      <c r="R326" s="148"/>
      <c r="S326" s="148"/>
      <c r="T326" s="148"/>
      <c r="U326" s="55"/>
      <c r="V326" s="81"/>
      <c r="W326" s="81"/>
      <c r="X326" s="81"/>
      <c r="Y326" s="44"/>
      <c r="Z326" s="44"/>
      <c r="AA326" s="44"/>
      <c r="AB326" s="214"/>
      <c r="AC326" s="214"/>
      <c r="AD326" s="55"/>
      <c r="AE326" s="55"/>
      <c r="AF326" s="233"/>
      <c r="AG326" s="251"/>
      <c r="AH326" s="272"/>
      <c r="AI326" s="284"/>
      <c r="AJ326" s="296" t="str">
        <f t="shared" si="75"/>
        <v/>
      </c>
      <c r="AK326" s="304" t="str">
        <f>IF(C326="","",IF(AND(フラグ管理用!B326=2,O326&gt;0),"error",IF(AND(フラグ管理用!B326=1,SUM(P326:R326)&gt;0),"error","")))</f>
        <v/>
      </c>
      <c r="AL326" s="312" t="str">
        <f t="shared" si="76"/>
        <v/>
      </c>
      <c r="AM326" s="320" t="str">
        <f t="shared" si="77"/>
        <v/>
      </c>
      <c r="AN326" s="331" t="str">
        <f>IF(C326="","",IF(フラグ管理用!AP326=1,"",IF(AND(フラグ管理用!C326=1,フラグ管理用!G326=1),"",IF(AND(フラグ管理用!C326=2,フラグ管理用!D326=1,フラグ管理用!G326=1),"",IF(AND(フラグ管理用!C326=2,フラグ管理用!D326=2),"","error")))))</f>
        <v/>
      </c>
      <c r="AO326" s="335" t="str">
        <f t="shared" si="78"/>
        <v/>
      </c>
      <c r="AP326" s="335" t="str">
        <f t="shared" si="79"/>
        <v/>
      </c>
      <c r="AQ326" s="335" t="str">
        <f>IF(C326="","",IF(AND(フラグ管理用!B326=1,フラグ管理用!I326&gt;0),"",IF(AND(フラグ管理用!B326=2,フラグ管理用!I326&gt;14),"","error")))</f>
        <v/>
      </c>
      <c r="AR326" s="335" t="str">
        <f>IF(C326="","",IF(PRODUCT(フラグ管理用!H326:J326)=0,"error",""))</f>
        <v/>
      </c>
      <c r="AS326" s="335" t="str">
        <f t="shared" si="80"/>
        <v/>
      </c>
      <c r="AT326" s="335" t="str">
        <f>IF(C326="","",IF(AND(フラグ管理用!G326=1,フラグ管理用!K326=1),"",IF(AND(フラグ管理用!G326=2,フラグ管理用!K326&gt;1),"","error")))</f>
        <v/>
      </c>
      <c r="AU326" s="335" t="str">
        <f>IF(C326="","",IF(AND(フラグ管理用!K326=10,ISBLANK(L326)=FALSE),"",IF(AND(フラグ管理用!K326&lt;10,ISBLANK(L326)=TRUE),"","error")))</f>
        <v/>
      </c>
      <c r="AV326" s="331" t="str">
        <f t="shared" si="81"/>
        <v/>
      </c>
      <c r="AW326" s="331" t="str">
        <f t="shared" si="82"/>
        <v/>
      </c>
      <c r="AX326" s="331" t="str">
        <f>IF(C326="","",IF(AND(フラグ管理用!D326=2,フラグ管理用!G326=1),IF(Q326&lt;&gt;0,"error",""),""))</f>
        <v/>
      </c>
      <c r="AY326" s="331" t="str">
        <f>IF(C326="","",IF(フラグ管理用!G326=2,IF(OR(O326&lt;&gt;0,P326&lt;&gt;0,R326&lt;&gt;0),"error",""),""))</f>
        <v/>
      </c>
      <c r="AZ326" s="331" t="str">
        <f t="shared" si="83"/>
        <v/>
      </c>
      <c r="BA326" s="331" t="str">
        <f t="shared" si="84"/>
        <v/>
      </c>
      <c r="BB326" s="331" t="str">
        <f t="shared" si="85"/>
        <v/>
      </c>
      <c r="BC326" s="331" t="str">
        <f>IF(C326="","",IF(フラグ管理用!Y326=2,IF(AND(フラグ管理用!C326=2,フラグ管理用!V326=1),"","error"),""))</f>
        <v/>
      </c>
      <c r="BD326" s="331" t="str">
        <f t="shared" si="86"/>
        <v/>
      </c>
      <c r="BE326" s="331" t="str">
        <f>IF(C326="","",IF(フラグ管理用!Z326=30,"error",IF(AND(フラグ管理用!AI326="事業始期_通常",フラグ管理用!Z326&lt;18),"error",IF(AND(フラグ管理用!AI326="事業始期_補助",フラグ管理用!Z326&lt;15),"error",""))))</f>
        <v/>
      </c>
      <c r="BF326" s="331" t="str">
        <f t="shared" si="87"/>
        <v/>
      </c>
      <c r="BG326" s="331" t="str">
        <f>IF(C326="","",IF(AND(フラグ管理用!AJ326="事業終期_通常",OR(フラグ管理用!AA326&lt;18,フラグ管理用!AA326&gt;29)),"error",IF(AND(フラグ管理用!AJ326="事業終期_R3基金・R4",フラグ管理用!AA326&lt;18),"error","")))</f>
        <v/>
      </c>
      <c r="BH326" s="331" t="str">
        <f>IF(C326="","",IF(VLOOKUP(Z326,―!$X$2:$Y$31,2,FALSE)&lt;=VLOOKUP(AA326,―!$X$2:$Y$31,2,FALSE),"","error"))</f>
        <v/>
      </c>
      <c r="BI326" s="331" t="str">
        <f t="shared" si="88"/>
        <v/>
      </c>
      <c r="BJ326" s="331" t="str">
        <f t="shared" si="89"/>
        <v/>
      </c>
      <c r="BK326" s="331" t="str">
        <f t="shared" si="90"/>
        <v/>
      </c>
      <c r="BL326" s="331" t="str">
        <f>IF(C326="","",IF(AND(フラグ管理用!AK326="予算区分_地単_通常",フラグ管理用!AF326&gt;4),"error",IF(AND(フラグ管理用!AK326="予算区分_地単_協力金等",フラグ管理用!AF326&gt;9),"error",IF(AND(フラグ管理用!AK326="予算区分_補助",フラグ管理用!AF326&lt;9),"error",""))))</f>
        <v/>
      </c>
      <c r="BM326" s="346" t="str">
        <f>フラグ管理用!AO326</f>
        <v/>
      </c>
    </row>
    <row r="327" spans="1:65">
      <c r="A327" s="21">
        <v>306</v>
      </c>
      <c r="B327" s="35"/>
      <c r="C327" s="44"/>
      <c r="D327" s="44"/>
      <c r="E327" s="55"/>
      <c r="F327" s="67" t="str">
        <f>IF(C327="補",VLOOKUP(E327,'事業名一覧 '!$A$3:$C$55,3,FALSE),"")</f>
        <v/>
      </c>
      <c r="G327" s="81"/>
      <c r="H327" s="81"/>
      <c r="I327" s="81"/>
      <c r="J327" s="81"/>
      <c r="K327" s="81"/>
      <c r="L327" s="55"/>
      <c r="M327" s="132" t="str">
        <f t="shared" si="73"/>
        <v/>
      </c>
      <c r="N327" s="132" t="str">
        <f t="shared" si="74"/>
        <v/>
      </c>
      <c r="O327" s="148"/>
      <c r="P327" s="148"/>
      <c r="Q327" s="148"/>
      <c r="R327" s="148"/>
      <c r="S327" s="148"/>
      <c r="T327" s="148"/>
      <c r="U327" s="55"/>
      <c r="V327" s="81"/>
      <c r="W327" s="81"/>
      <c r="X327" s="81"/>
      <c r="Y327" s="44"/>
      <c r="Z327" s="44"/>
      <c r="AA327" s="44"/>
      <c r="AB327" s="214"/>
      <c r="AC327" s="214"/>
      <c r="AD327" s="55"/>
      <c r="AE327" s="55"/>
      <c r="AF327" s="233"/>
      <c r="AG327" s="251"/>
      <c r="AH327" s="272"/>
      <c r="AI327" s="284"/>
      <c r="AJ327" s="296" t="str">
        <f t="shared" si="75"/>
        <v/>
      </c>
      <c r="AK327" s="304" t="str">
        <f>IF(C327="","",IF(AND(フラグ管理用!B327=2,O327&gt;0),"error",IF(AND(フラグ管理用!B327=1,SUM(P327:R327)&gt;0),"error","")))</f>
        <v/>
      </c>
      <c r="AL327" s="312" t="str">
        <f t="shared" si="76"/>
        <v/>
      </c>
      <c r="AM327" s="320" t="str">
        <f t="shared" si="77"/>
        <v/>
      </c>
      <c r="AN327" s="331" t="str">
        <f>IF(C327="","",IF(フラグ管理用!AP327=1,"",IF(AND(フラグ管理用!C327=1,フラグ管理用!G327=1),"",IF(AND(フラグ管理用!C327=2,フラグ管理用!D327=1,フラグ管理用!G327=1),"",IF(AND(フラグ管理用!C327=2,フラグ管理用!D327=2),"","error")))))</f>
        <v/>
      </c>
      <c r="AO327" s="335" t="str">
        <f t="shared" si="78"/>
        <v/>
      </c>
      <c r="AP327" s="335" t="str">
        <f t="shared" si="79"/>
        <v/>
      </c>
      <c r="AQ327" s="335" t="str">
        <f>IF(C327="","",IF(AND(フラグ管理用!B327=1,フラグ管理用!I327&gt;0),"",IF(AND(フラグ管理用!B327=2,フラグ管理用!I327&gt;14),"","error")))</f>
        <v/>
      </c>
      <c r="AR327" s="335" t="str">
        <f>IF(C327="","",IF(PRODUCT(フラグ管理用!H327:J327)=0,"error",""))</f>
        <v/>
      </c>
      <c r="AS327" s="335" t="str">
        <f t="shared" si="80"/>
        <v/>
      </c>
      <c r="AT327" s="335" t="str">
        <f>IF(C327="","",IF(AND(フラグ管理用!G327=1,フラグ管理用!K327=1),"",IF(AND(フラグ管理用!G327=2,フラグ管理用!K327&gt;1),"","error")))</f>
        <v/>
      </c>
      <c r="AU327" s="335" t="str">
        <f>IF(C327="","",IF(AND(フラグ管理用!K327=10,ISBLANK(L327)=FALSE),"",IF(AND(フラグ管理用!K327&lt;10,ISBLANK(L327)=TRUE),"","error")))</f>
        <v/>
      </c>
      <c r="AV327" s="331" t="str">
        <f t="shared" si="81"/>
        <v/>
      </c>
      <c r="AW327" s="331" t="str">
        <f t="shared" si="82"/>
        <v/>
      </c>
      <c r="AX327" s="331" t="str">
        <f>IF(C327="","",IF(AND(フラグ管理用!D327=2,フラグ管理用!G327=1),IF(Q327&lt;&gt;0,"error",""),""))</f>
        <v/>
      </c>
      <c r="AY327" s="331" t="str">
        <f>IF(C327="","",IF(フラグ管理用!G327=2,IF(OR(O327&lt;&gt;0,P327&lt;&gt;0,R327&lt;&gt;0),"error",""),""))</f>
        <v/>
      </c>
      <c r="AZ327" s="331" t="str">
        <f t="shared" si="83"/>
        <v/>
      </c>
      <c r="BA327" s="331" t="str">
        <f t="shared" si="84"/>
        <v/>
      </c>
      <c r="BB327" s="331" t="str">
        <f t="shared" si="85"/>
        <v/>
      </c>
      <c r="BC327" s="331" t="str">
        <f>IF(C327="","",IF(フラグ管理用!Y327=2,IF(AND(フラグ管理用!C327=2,フラグ管理用!V327=1),"","error"),""))</f>
        <v/>
      </c>
      <c r="BD327" s="331" t="str">
        <f t="shared" si="86"/>
        <v/>
      </c>
      <c r="BE327" s="331" t="str">
        <f>IF(C327="","",IF(フラグ管理用!Z327=30,"error",IF(AND(フラグ管理用!AI327="事業始期_通常",フラグ管理用!Z327&lt;18),"error",IF(AND(フラグ管理用!AI327="事業始期_補助",フラグ管理用!Z327&lt;15),"error",""))))</f>
        <v/>
      </c>
      <c r="BF327" s="331" t="str">
        <f t="shared" si="87"/>
        <v/>
      </c>
      <c r="BG327" s="331" t="str">
        <f>IF(C327="","",IF(AND(フラグ管理用!AJ327="事業終期_通常",OR(フラグ管理用!AA327&lt;18,フラグ管理用!AA327&gt;29)),"error",IF(AND(フラグ管理用!AJ327="事業終期_R3基金・R4",フラグ管理用!AA327&lt;18),"error","")))</f>
        <v/>
      </c>
      <c r="BH327" s="331" t="str">
        <f>IF(C327="","",IF(VLOOKUP(Z327,―!$X$2:$Y$31,2,FALSE)&lt;=VLOOKUP(AA327,―!$X$2:$Y$31,2,FALSE),"","error"))</f>
        <v/>
      </c>
      <c r="BI327" s="331" t="str">
        <f t="shared" si="88"/>
        <v/>
      </c>
      <c r="BJ327" s="331" t="str">
        <f t="shared" si="89"/>
        <v/>
      </c>
      <c r="BK327" s="331" t="str">
        <f t="shared" si="90"/>
        <v/>
      </c>
      <c r="BL327" s="331" t="str">
        <f>IF(C327="","",IF(AND(フラグ管理用!AK327="予算区分_地単_通常",フラグ管理用!AF327&gt;4),"error",IF(AND(フラグ管理用!AK327="予算区分_地単_協力金等",フラグ管理用!AF327&gt;9),"error",IF(AND(フラグ管理用!AK327="予算区分_補助",フラグ管理用!AF327&lt;9),"error",""))))</f>
        <v/>
      </c>
      <c r="BM327" s="346" t="str">
        <f>フラグ管理用!AO327</f>
        <v/>
      </c>
    </row>
    <row r="328" spans="1:65">
      <c r="A328" s="21">
        <v>307</v>
      </c>
      <c r="B328" s="35"/>
      <c r="C328" s="44"/>
      <c r="D328" s="44"/>
      <c r="E328" s="55"/>
      <c r="F328" s="67" t="str">
        <f>IF(C328="補",VLOOKUP(E328,'事業名一覧 '!$A$3:$C$55,3,FALSE),"")</f>
        <v/>
      </c>
      <c r="G328" s="81"/>
      <c r="H328" s="81"/>
      <c r="I328" s="81"/>
      <c r="J328" s="81"/>
      <c r="K328" s="81"/>
      <c r="L328" s="55"/>
      <c r="M328" s="132" t="str">
        <f t="shared" si="73"/>
        <v/>
      </c>
      <c r="N328" s="132" t="str">
        <f t="shared" si="74"/>
        <v/>
      </c>
      <c r="O328" s="148"/>
      <c r="P328" s="148"/>
      <c r="Q328" s="148"/>
      <c r="R328" s="148"/>
      <c r="S328" s="148"/>
      <c r="T328" s="148"/>
      <c r="U328" s="55"/>
      <c r="V328" s="81"/>
      <c r="W328" s="81"/>
      <c r="X328" s="81"/>
      <c r="Y328" s="44"/>
      <c r="Z328" s="44"/>
      <c r="AA328" s="44"/>
      <c r="AB328" s="214"/>
      <c r="AC328" s="214"/>
      <c r="AD328" s="55"/>
      <c r="AE328" s="55"/>
      <c r="AF328" s="233"/>
      <c r="AG328" s="251"/>
      <c r="AH328" s="272"/>
      <c r="AI328" s="284"/>
      <c r="AJ328" s="296" t="str">
        <f t="shared" si="75"/>
        <v/>
      </c>
      <c r="AK328" s="304" t="str">
        <f>IF(C328="","",IF(AND(フラグ管理用!B328=2,O328&gt;0),"error",IF(AND(フラグ管理用!B328=1,SUM(P328:R328)&gt;0),"error","")))</f>
        <v/>
      </c>
      <c r="AL328" s="312" t="str">
        <f t="shared" si="76"/>
        <v/>
      </c>
      <c r="AM328" s="320" t="str">
        <f t="shared" si="77"/>
        <v/>
      </c>
      <c r="AN328" s="331" t="str">
        <f>IF(C328="","",IF(フラグ管理用!AP328=1,"",IF(AND(フラグ管理用!C328=1,フラグ管理用!G328=1),"",IF(AND(フラグ管理用!C328=2,フラグ管理用!D328=1,フラグ管理用!G328=1),"",IF(AND(フラグ管理用!C328=2,フラグ管理用!D328=2),"","error")))))</f>
        <v/>
      </c>
      <c r="AO328" s="335" t="str">
        <f t="shared" si="78"/>
        <v/>
      </c>
      <c r="AP328" s="335" t="str">
        <f t="shared" si="79"/>
        <v/>
      </c>
      <c r="AQ328" s="335" t="str">
        <f>IF(C328="","",IF(AND(フラグ管理用!B328=1,フラグ管理用!I328&gt;0),"",IF(AND(フラグ管理用!B328=2,フラグ管理用!I328&gt;14),"","error")))</f>
        <v/>
      </c>
      <c r="AR328" s="335" t="str">
        <f>IF(C328="","",IF(PRODUCT(フラグ管理用!H328:J328)=0,"error",""))</f>
        <v/>
      </c>
      <c r="AS328" s="335" t="str">
        <f t="shared" si="80"/>
        <v/>
      </c>
      <c r="AT328" s="335" t="str">
        <f>IF(C328="","",IF(AND(フラグ管理用!G328=1,フラグ管理用!K328=1),"",IF(AND(フラグ管理用!G328=2,フラグ管理用!K328&gt;1),"","error")))</f>
        <v/>
      </c>
      <c r="AU328" s="335" t="str">
        <f>IF(C328="","",IF(AND(フラグ管理用!K328=10,ISBLANK(L328)=FALSE),"",IF(AND(フラグ管理用!K328&lt;10,ISBLANK(L328)=TRUE),"","error")))</f>
        <v/>
      </c>
      <c r="AV328" s="331" t="str">
        <f t="shared" si="81"/>
        <v/>
      </c>
      <c r="AW328" s="331" t="str">
        <f t="shared" si="82"/>
        <v/>
      </c>
      <c r="AX328" s="331" t="str">
        <f>IF(C328="","",IF(AND(フラグ管理用!D328=2,フラグ管理用!G328=1),IF(Q328&lt;&gt;0,"error",""),""))</f>
        <v/>
      </c>
      <c r="AY328" s="331" t="str">
        <f>IF(C328="","",IF(フラグ管理用!G328=2,IF(OR(O328&lt;&gt;0,P328&lt;&gt;0,R328&lt;&gt;0),"error",""),""))</f>
        <v/>
      </c>
      <c r="AZ328" s="331" t="str">
        <f t="shared" si="83"/>
        <v/>
      </c>
      <c r="BA328" s="331" t="str">
        <f t="shared" si="84"/>
        <v/>
      </c>
      <c r="BB328" s="331" t="str">
        <f t="shared" si="85"/>
        <v/>
      </c>
      <c r="BC328" s="331" t="str">
        <f>IF(C328="","",IF(フラグ管理用!Y328=2,IF(AND(フラグ管理用!C328=2,フラグ管理用!V328=1),"","error"),""))</f>
        <v/>
      </c>
      <c r="BD328" s="331" t="str">
        <f t="shared" si="86"/>
        <v/>
      </c>
      <c r="BE328" s="331" t="str">
        <f>IF(C328="","",IF(フラグ管理用!Z328=30,"error",IF(AND(フラグ管理用!AI328="事業始期_通常",フラグ管理用!Z328&lt;18),"error",IF(AND(フラグ管理用!AI328="事業始期_補助",フラグ管理用!Z328&lt;15),"error",""))))</f>
        <v/>
      </c>
      <c r="BF328" s="331" t="str">
        <f t="shared" si="87"/>
        <v/>
      </c>
      <c r="BG328" s="331" t="str">
        <f>IF(C328="","",IF(AND(フラグ管理用!AJ328="事業終期_通常",OR(フラグ管理用!AA328&lt;18,フラグ管理用!AA328&gt;29)),"error",IF(AND(フラグ管理用!AJ328="事業終期_R3基金・R4",フラグ管理用!AA328&lt;18),"error","")))</f>
        <v/>
      </c>
      <c r="BH328" s="331" t="str">
        <f>IF(C328="","",IF(VLOOKUP(Z328,―!$X$2:$Y$31,2,FALSE)&lt;=VLOOKUP(AA328,―!$X$2:$Y$31,2,FALSE),"","error"))</f>
        <v/>
      </c>
      <c r="BI328" s="331" t="str">
        <f t="shared" si="88"/>
        <v/>
      </c>
      <c r="BJ328" s="331" t="str">
        <f t="shared" si="89"/>
        <v/>
      </c>
      <c r="BK328" s="331" t="str">
        <f t="shared" si="90"/>
        <v/>
      </c>
      <c r="BL328" s="331" t="str">
        <f>IF(C328="","",IF(AND(フラグ管理用!AK328="予算区分_地単_通常",フラグ管理用!AF328&gt;4),"error",IF(AND(フラグ管理用!AK328="予算区分_地単_協力金等",フラグ管理用!AF328&gt;9),"error",IF(AND(フラグ管理用!AK328="予算区分_補助",フラグ管理用!AF328&lt;9),"error",""))))</f>
        <v/>
      </c>
      <c r="BM328" s="346" t="str">
        <f>フラグ管理用!AO328</f>
        <v/>
      </c>
    </row>
    <row r="329" spans="1:65">
      <c r="A329" s="21">
        <v>308</v>
      </c>
      <c r="B329" s="35"/>
      <c r="C329" s="44"/>
      <c r="D329" s="44"/>
      <c r="E329" s="55"/>
      <c r="F329" s="67" t="str">
        <f>IF(C329="補",VLOOKUP(E329,'事業名一覧 '!$A$3:$C$55,3,FALSE),"")</f>
        <v/>
      </c>
      <c r="G329" s="81"/>
      <c r="H329" s="81"/>
      <c r="I329" s="81"/>
      <c r="J329" s="81"/>
      <c r="K329" s="81"/>
      <c r="L329" s="55"/>
      <c r="M329" s="132" t="str">
        <f t="shared" si="73"/>
        <v/>
      </c>
      <c r="N329" s="132" t="str">
        <f t="shared" si="74"/>
        <v/>
      </c>
      <c r="O329" s="148"/>
      <c r="P329" s="148"/>
      <c r="Q329" s="148"/>
      <c r="R329" s="148"/>
      <c r="S329" s="148"/>
      <c r="T329" s="148"/>
      <c r="U329" s="55"/>
      <c r="V329" s="81"/>
      <c r="W329" s="81"/>
      <c r="X329" s="81"/>
      <c r="Y329" s="44"/>
      <c r="Z329" s="44"/>
      <c r="AA329" s="44"/>
      <c r="AB329" s="214"/>
      <c r="AC329" s="214"/>
      <c r="AD329" s="55"/>
      <c r="AE329" s="55"/>
      <c r="AF329" s="233"/>
      <c r="AG329" s="251"/>
      <c r="AH329" s="272"/>
      <c r="AI329" s="284"/>
      <c r="AJ329" s="296" t="str">
        <f t="shared" si="75"/>
        <v/>
      </c>
      <c r="AK329" s="304" t="str">
        <f>IF(C329="","",IF(AND(フラグ管理用!B329=2,O329&gt;0),"error",IF(AND(フラグ管理用!B329=1,SUM(P329:R329)&gt;0),"error","")))</f>
        <v/>
      </c>
      <c r="AL329" s="312" t="str">
        <f t="shared" si="76"/>
        <v/>
      </c>
      <c r="AM329" s="320" t="str">
        <f t="shared" si="77"/>
        <v/>
      </c>
      <c r="AN329" s="331" t="str">
        <f>IF(C329="","",IF(フラグ管理用!AP329=1,"",IF(AND(フラグ管理用!C329=1,フラグ管理用!G329=1),"",IF(AND(フラグ管理用!C329=2,フラグ管理用!D329=1,フラグ管理用!G329=1),"",IF(AND(フラグ管理用!C329=2,フラグ管理用!D329=2),"","error")))))</f>
        <v/>
      </c>
      <c r="AO329" s="335" t="str">
        <f t="shared" si="78"/>
        <v/>
      </c>
      <c r="AP329" s="335" t="str">
        <f t="shared" si="79"/>
        <v/>
      </c>
      <c r="AQ329" s="335" t="str">
        <f>IF(C329="","",IF(AND(フラグ管理用!B329=1,フラグ管理用!I329&gt;0),"",IF(AND(フラグ管理用!B329=2,フラグ管理用!I329&gt;14),"","error")))</f>
        <v/>
      </c>
      <c r="AR329" s="335" t="str">
        <f>IF(C329="","",IF(PRODUCT(フラグ管理用!H329:J329)=0,"error",""))</f>
        <v/>
      </c>
      <c r="AS329" s="335" t="str">
        <f t="shared" si="80"/>
        <v/>
      </c>
      <c r="AT329" s="335" t="str">
        <f>IF(C329="","",IF(AND(フラグ管理用!G329=1,フラグ管理用!K329=1),"",IF(AND(フラグ管理用!G329=2,フラグ管理用!K329&gt;1),"","error")))</f>
        <v/>
      </c>
      <c r="AU329" s="335" t="str">
        <f>IF(C329="","",IF(AND(フラグ管理用!K329=10,ISBLANK(L329)=FALSE),"",IF(AND(フラグ管理用!K329&lt;10,ISBLANK(L329)=TRUE),"","error")))</f>
        <v/>
      </c>
      <c r="AV329" s="331" t="str">
        <f t="shared" si="81"/>
        <v/>
      </c>
      <c r="AW329" s="331" t="str">
        <f t="shared" si="82"/>
        <v/>
      </c>
      <c r="AX329" s="331" t="str">
        <f>IF(C329="","",IF(AND(フラグ管理用!D329=2,フラグ管理用!G329=1),IF(Q329&lt;&gt;0,"error",""),""))</f>
        <v/>
      </c>
      <c r="AY329" s="331" t="str">
        <f>IF(C329="","",IF(フラグ管理用!G329=2,IF(OR(O329&lt;&gt;0,P329&lt;&gt;0,R329&lt;&gt;0),"error",""),""))</f>
        <v/>
      </c>
      <c r="AZ329" s="331" t="str">
        <f t="shared" si="83"/>
        <v/>
      </c>
      <c r="BA329" s="331" t="str">
        <f t="shared" si="84"/>
        <v/>
      </c>
      <c r="BB329" s="331" t="str">
        <f t="shared" si="85"/>
        <v/>
      </c>
      <c r="BC329" s="331" t="str">
        <f>IF(C329="","",IF(フラグ管理用!Y329=2,IF(AND(フラグ管理用!C329=2,フラグ管理用!V329=1),"","error"),""))</f>
        <v/>
      </c>
      <c r="BD329" s="331" t="str">
        <f t="shared" si="86"/>
        <v/>
      </c>
      <c r="BE329" s="331" t="str">
        <f>IF(C329="","",IF(フラグ管理用!Z329=30,"error",IF(AND(フラグ管理用!AI329="事業始期_通常",フラグ管理用!Z329&lt;18),"error",IF(AND(フラグ管理用!AI329="事業始期_補助",フラグ管理用!Z329&lt;15),"error",""))))</f>
        <v/>
      </c>
      <c r="BF329" s="331" t="str">
        <f t="shared" si="87"/>
        <v/>
      </c>
      <c r="BG329" s="331" t="str">
        <f>IF(C329="","",IF(AND(フラグ管理用!AJ329="事業終期_通常",OR(フラグ管理用!AA329&lt;18,フラグ管理用!AA329&gt;29)),"error",IF(AND(フラグ管理用!AJ329="事業終期_R3基金・R4",フラグ管理用!AA329&lt;18),"error","")))</f>
        <v/>
      </c>
      <c r="BH329" s="331" t="str">
        <f>IF(C329="","",IF(VLOOKUP(Z329,―!$X$2:$Y$31,2,FALSE)&lt;=VLOOKUP(AA329,―!$X$2:$Y$31,2,FALSE),"","error"))</f>
        <v/>
      </c>
      <c r="BI329" s="331" t="str">
        <f t="shared" si="88"/>
        <v/>
      </c>
      <c r="BJ329" s="331" t="str">
        <f t="shared" si="89"/>
        <v/>
      </c>
      <c r="BK329" s="331" t="str">
        <f t="shared" si="90"/>
        <v/>
      </c>
      <c r="BL329" s="331" t="str">
        <f>IF(C329="","",IF(AND(フラグ管理用!AK329="予算区分_地単_通常",フラグ管理用!AF329&gt;4),"error",IF(AND(フラグ管理用!AK329="予算区分_地単_協力金等",フラグ管理用!AF329&gt;9),"error",IF(AND(フラグ管理用!AK329="予算区分_補助",フラグ管理用!AF329&lt;9),"error",""))))</f>
        <v/>
      </c>
      <c r="BM329" s="346" t="str">
        <f>フラグ管理用!AO329</f>
        <v/>
      </c>
    </row>
    <row r="330" spans="1:65">
      <c r="A330" s="21">
        <v>309</v>
      </c>
      <c r="B330" s="35"/>
      <c r="C330" s="44"/>
      <c r="D330" s="44"/>
      <c r="E330" s="55"/>
      <c r="F330" s="67" t="str">
        <f>IF(C330="補",VLOOKUP(E330,'事業名一覧 '!$A$3:$C$55,3,FALSE),"")</f>
        <v/>
      </c>
      <c r="G330" s="81"/>
      <c r="H330" s="81"/>
      <c r="I330" s="81"/>
      <c r="J330" s="81"/>
      <c r="K330" s="81"/>
      <c r="L330" s="55"/>
      <c r="M330" s="132" t="str">
        <f t="shared" si="73"/>
        <v/>
      </c>
      <c r="N330" s="132" t="str">
        <f t="shared" si="74"/>
        <v/>
      </c>
      <c r="O330" s="148"/>
      <c r="P330" s="148"/>
      <c r="Q330" s="148"/>
      <c r="R330" s="148"/>
      <c r="S330" s="148"/>
      <c r="T330" s="148"/>
      <c r="U330" s="55"/>
      <c r="V330" s="81"/>
      <c r="W330" s="81"/>
      <c r="X330" s="81"/>
      <c r="Y330" s="44"/>
      <c r="Z330" s="44"/>
      <c r="AA330" s="44"/>
      <c r="AB330" s="214"/>
      <c r="AC330" s="214"/>
      <c r="AD330" s="55"/>
      <c r="AE330" s="55"/>
      <c r="AF330" s="233"/>
      <c r="AG330" s="251"/>
      <c r="AH330" s="272"/>
      <c r="AI330" s="284"/>
      <c r="AJ330" s="296" t="str">
        <f t="shared" si="75"/>
        <v/>
      </c>
      <c r="AK330" s="304" t="str">
        <f>IF(C330="","",IF(AND(フラグ管理用!B330=2,O330&gt;0),"error",IF(AND(フラグ管理用!B330=1,SUM(P330:R330)&gt;0),"error","")))</f>
        <v/>
      </c>
      <c r="AL330" s="312" t="str">
        <f t="shared" si="76"/>
        <v/>
      </c>
      <c r="AM330" s="320" t="str">
        <f t="shared" si="77"/>
        <v/>
      </c>
      <c r="AN330" s="331" t="str">
        <f>IF(C330="","",IF(フラグ管理用!AP330=1,"",IF(AND(フラグ管理用!C330=1,フラグ管理用!G330=1),"",IF(AND(フラグ管理用!C330=2,フラグ管理用!D330=1,フラグ管理用!G330=1),"",IF(AND(フラグ管理用!C330=2,フラグ管理用!D330=2),"","error")))))</f>
        <v/>
      </c>
      <c r="AO330" s="335" t="str">
        <f t="shared" si="78"/>
        <v/>
      </c>
      <c r="AP330" s="335" t="str">
        <f t="shared" si="79"/>
        <v/>
      </c>
      <c r="AQ330" s="335" t="str">
        <f>IF(C330="","",IF(AND(フラグ管理用!B330=1,フラグ管理用!I330&gt;0),"",IF(AND(フラグ管理用!B330=2,フラグ管理用!I330&gt;14),"","error")))</f>
        <v/>
      </c>
      <c r="AR330" s="335" t="str">
        <f>IF(C330="","",IF(PRODUCT(フラグ管理用!H330:J330)=0,"error",""))</f>
        <v/>
      </c>
      <c r="AS330" s="335" t="str">
        <f t="shared" si="80"/>
        <v/>
      </c>
      <c r="AT330" s="335" t="str">
        <f>IF(C330="","",IF(AND(フラグ管理用!G330=1,フラグ管理用!K330=1),"",IF(AND(フラグ管理用!G330=2,フラグ管理用!K330&gt;1),"","error")))</f>
        <v/>
      </c>
      <c r="AU330" s="335" t="str">
        <f>IF(C330="","",IF(AND(フラグ管理用!K330=10,ISBLANK(L330)=FALSE),"",IF(AND(フラグ管理用!K330&lt;10,ISBLANK(L330)=TRUE),"","error")))</f>
        <v/>
      </c>
      <c r="AV330" s="331" t="str">
        <f t="shared" si="81"/>
        <v/>
      </c>
      <c r="AW330" s="331" t="str">
        <f t="shared" si="82"/>
        <v/>
      </c>
      <c r="AX330" s="331" t="str">
        <f>IF(C330="","",IF(AND(フラグ管理用!D330=2,フラグ管理用!G330=1),IF(Q330&lt;&gt;0,"error",""),""))</f>
        <v/>
      </c>
      <c r="AY330" s="331" t="str">
        <f>IF(C330="","",IF(フラグ管理用!G330=2,IF(OR(O330&lt;&gt;0,P330&lt;&gt;0,R330&lt;&gt;0),"error",""),""))</f>
        <v/>
      </c>
      <c r="AZ330" s="331" t="str">
        <f t="shared" si="83"/>
        <v/>
      </c>
      <c r="BA330" s="331" t="str">
        <f t="shared" si="84"/>
        <v/>
      </c>
      <c r="BB330" s="331" t="str">
        <f t="shared" si="85"/>
        <v/>
      </c>
      <c r="BC330" s="331" t="str">
        <f>IF(C330="","",IF(フラグ管理用!Y330=2,IF(AND(フラグ管理用!C330=2,フラグ管理用!V330=1),"","error"),""))</f>
        <v/>
      </c>
      <c r="BD330" s="331" t="str">
        <f t="shared" si="86"/>
        <v/>
      </c>
      <c r="BE330" s="331" t="str">
        <f>IF(C330="","",IF(フラグ管理用!Z330=30,"error",IF(AND(フラグ管理用!AI330="事業始期_通常",フラグ管理用!Z330&lt;18),"error",IF(AND(フラグ管理用!AI330="事業始期_補助",フラグ管理用!Z330&lt;15),"error",""))))</f>
        <v/>
      </c>
      <c r="BF330" s="331" t="str">
        <f t="shared" si="87"/>
        <v/>
      </c>
      <c r="BG330" s="331" t="str">
        <f>IF(C330="","",IF(AND(フラグ管理用!AJ330="事業終期_通常",OR(フラグ管理用!AA330&lt;18,フラグ管理用!AA330&gt;29)),"error",IF(AND(フラグ管理用!AJ330="事業終期_R3基金・R4",フラグ管理用!AA330&lt;18),"error","")))</f>
        <v/>
      </c>
      <c r="BH330" s="331" t="str">
        <f>IF(C330="","",IF(VLOOKUP(Z330,―!$X$2:$Y$31,2,FALSE)&lt;=VLOOKUP(AA330,―!$X$2:$Y$31,2,FALSE),"","error"))</f>
        <v/>
      </c>
      <c r="BI330" s="331" t="str">
        <f t="shared" si="88"/>
        <v/>
      </c>
      <c r="BJ330" s="331" t="str">
        <f t="shared" si="89"/>
        <v/>
      </c>
      <c r="BK330" s="331" t="str">
        <f t="shared" si="90"/>
        <v/>
      </c>
      <c r="BL330" s="331" t="str">
        <f>IF(C330="","",IF(AND(フラグ管理用!AK330="予算区分_地単_通常",フラグ管理用!AF330&gt;4),"error",IF(AND(フラグ管理用!AK330="予算区分_地単_協力金等",フラグ管理用!AF330&gt;9),"error",IF(AND(フラグ管理用!AK330="予算区分_補助",フラグ管理用!AF330&lt;9),"error",""))))</f>
        <v/>
      </c>
      <c r="BM330" s="346" t="str">
        <f>フラグ管理用!AO330</f>
        <v/>
      </c>
    </row>
    <row r="331" spans="1:65">
      <c r="A331" s="21">
        <v>310</v>
      </c>
      <c r="B331" s="35"/>
      <c r="C331" s="44"/>
      <c r="D331" s="44"/>
      <c r="E331" s="55"/>
      <c r="F331" s="67" t="str">
        <f>IF(C331="補",VLOOKUP(E331,'事業名一覧 '!$A$3:$C$55,3,FALSE),"")</f>
        <v/>
      </c>
      <c r="G331" s="81"/>
      <c r="H331" s="81"/>
      <c r="I331" s="81"/>
      <c r="J331" s="81"/>
      <c r="K331" s="81"/>
      <c r="L331" s="55"/>
      <c r="M331" s="132" t="str">
        <f t="shared" si="73"/>
        <v/>
      </c>
      <c r="N331" s="132" t="str">
        <f t="shared" si="74"/>
        <v/>
      </c>
      <c r="O331" s="148"/>
      <c r="P331" s="148"/>
      <c r="Q331" s="148"/>
      <c r="R331" s="148"/>
      <c r="S331" s="148"/>
      <c r="T331" s="148"/>
      <c r="U331" s="55"/>
      <c r="V331" s="81"/>
      <c r="W331" s="81"/>
      <c r="X331" s="81"/>
      <c r="Y331" s="44"/>
      <c r="Z331" s="44"/>
      <c r="AA331" s="44"/>
      <c r="AB331" s="214"/>
      <c r="AC331" s="214"/>
      <c r="AD331" s="55"/>
      <c r="AE331" s="55"/>
      <c r="AF331" s="233"/>
      <c r="AG331" s="251"/>
      <c r="AH331" s="272"/>
      <c r="AI331" s="284"/>
      <c r="AJ331" s="296" t="str">
        <f t="shared" si="75"/>
        <v/>
      </c>
      <c r="AK331" s="304" t="str">
        <f>IF(C331="","",IF(AND(フラグ管理用!B331=2,O331&gt;0),"error",IF(AND(フラグ管理用!B331=1,SUM(P331:R331)&gt;0),"error","")))</f>
        <v/>
      </c>
      <c r="AL331" s="312" t="str">
        <f t="shared" si="76"/>
        <v/>
      </c>
      <c r="AM331" s="320" t="str">
        <f t="shared" si="77"/>
        <v/>
      </c>
      <c r="AN331" s="331" t="str">
        <f>IF(C331="","",IF(フラグ管理用!AP331=1,"",IF(AND(フラグ管理用!C331=1,フラグ管理用!G331=1),"",IF(AND(フラグ管理用!C331=2,フラグ管理用!D331=1,フラグ管理用!G331=1),"",IF(AND(フラグ管理用!C331=2,フラグ管理用!D331=2),"","error")))))</f>
        <v/>
      </c>
      <c r="AO331" s="335" t="str">
        <f t="shared" si="78"/>
        <v/>
      </c>
      <c r="AP331" s="335" t="str">
        <f t="shared" si="79"/>
        <v/>
      </c>
      <c r="AQ331" s="335" t="str">
        <f>IF(C331="","",IF(AND(フラグ管理用!B331=1,フラグ管理用!I331&gt;0),"",IF(AND(フラグ管理用!B331=2,フラグ管理用!I331&gt;14),"","error")))</f>
        <v/>
      </c>
      <c r="AR331" s="335" t="str">
        <f>IF(C331="","",IF(PRODUCT(フラグ管理用!H331:J331)=0,"error",""))</f>
        <v/>
      </c>
      <c r="AS331" s="335" t="str">
        <f t="shared" si="80"/>
        <v/>
      </c>
      <c r="AT331" s="335" t="str">
        <f>IF(C331="","",IF(AND(フラグ管理用!G331=1,フラグ管理用!K331=1),"",IF(AND(フラグ管理用!G331=2,フラグ管理用!K331&gt;1),"","error")))</f>
        <v/>
      </c>
      <c r="AU331" s="335" t="str">
        <f>IF(C331="","",IF(AND(フラグ管理用!K331=10,ISBLANK(L331)=FALSE),"",IF(AND(フラグ管理用!K331&lt;10,ISBLANK(L331)=TRUE),"","error")))</f>
        <v/>
      </c>
      <c r="AV331" s="331" t="str">
        <f t="shared" si="81"/>
        <v/>
      </c>
      <c r="AW331" s="331" t="str">
        <f t="shared" si="82"/>
        <v/>
      </c>
      <c r="AX331" s="331" t="str">
        <f>IF(C331="","",IF(AND(フラグ管理用!D331=2,フラグ管理用!G331=1),IF(Q331&lt;&gt;0,"error",""),""))</f>
        <v/>
      </c>
      <c r="AY331" s="331" t="str">
        <f>IF(C331="","",IF(フラグ管理用!G331=2,IF(OR(O331&lt;&gt;0,P331&lt;&gt;0,R331&lt;&gt;0),"error",""),""))</f>
        <v/>
      </c>
      <c r="AZ331" s="331" t="str">
        <f t="shared" si="83"/>
        <v/>
      </c>
      <c r="BA331" s="331" t="str">
        <f t="shared" si="84"/>
        <v/>
      </c>
      <c r="BB331" s="331" t="str">
        <f t="shared" si="85"/>
        <v/>
      </c>
      <c r="BC331" s="331" t="str">
        <f>IF(C331="","",IF(フラグ管理用!Y331=2,IF(AND(フラグ管理用!C331=2,フラグ管理用!V331=1),"","error"),""))</f>
        <v/>
      </c>
      <c r="BD331" s="331" t="str">
        <f t="shared" si="86"/>
        <v/>
      </c>
      <c r="BE331" s="331" t="str">
        <f>IF(C331="","",IF(フラグ管理用!Z331=30,"error",IF(AND(フラグ管理用!AI331="事業始期_通常",フラグ管理用!Z331&lt;18),"error",IF(AND(フラグ管理用!AI331="事業始期_補助",フラグ管理用!Z331&lt;15),"error",""))))</f>
        <v/>
      </c>
      <c r="BF331" s="331" t="str">
        <f t="shared" si="87"/>
        <v/>
      </c>
      <c r="BG331" s="331" t="str">
        <f>IF(C331="","",IF(AND(フラグ管理用!AJ331="事業終期_通常",OR(フラグ管理用!AA331&lt;18,フラグ管理用!AA331&gt;29)),"error",IF(AND(フラグ管理用!AJ331="事業終期_R3基金・R4",フラグ管理用!AA331&lt;18),"error","")))</f>
        <v/>
      </c>
      <c r="BH331" s="331" t="str">
        <f>IF(C331="","",IF(VLOOKUP(Z331,―!$X$2:$Y$31,2,FALSE)&lt;=VLOOKUP(AA331,―!$X$2:$Y$31,2,FALSE),"","error"))</f>
        <v/>
      </c>
      <c r="BI331" s="331" t="str">
        <f t="shared" si="88"/>
        <v/>
      </c>
      <c r="BJ331" s="331" t="str">
        <f t="shared" si="89"/>
        <v/>
      </c>
      <c r="BK331" s="331" t="str">
        <f t="shared" si="90"/>
        <v/>
      </c>
      <c r="BL331" s="331" t="str">
        <f>IF(C331="","",IF(AND(フラグ管理用!AK331="予算区分_地単_通常",フラグ管理用!AF331&gt;4),"error",IF(AND(フラグ管理用!AK331="予算区分_地単_協力金等",フラグ管理用!AF331&gt;9),"error",IF(AND(フラグ管理用!AK331="予算区分_補助",フラグ管理用!AF331&lt;9),"error",""))))</f>
        <v/>
      </c>
      <c r="BM331" s="346" t="str">
        <f>フラグ管理用!AO331</f>
        <v/>
      </c>
    </row>
    <row r="332" spans="1:65">
      <c r="A332" s="21">
        <v>311</v>
      </c>
      <c r="B332" s="35"/>
      <c r="C332" s="44"/>
      <c r="D332" s="44"/>
      <c r="E332" s="55"/>
      <c r="F332" s="67" t="str">
        <f>IF(C332="補",VLOOKUP(E332,'事業名一覧 '!$A$3:$C$55,3,FALSE),"")</f>
        <v/>
      </c>
      <c r="G332" s="81"/>
      <c r="H332" s="81"/>
      <c r="I332" s="81"/>
      <c r="J332" s="81"/>
      <c r="K332" s="81"/>
      <c r="L332" s="55"/>
      <c r="M332" s="132" t="str">
        <f t="shared" si="73"/>
        <v/>
      </c>
      <c r="N332" s="132" t="str">
        <f t="shared" si="74"/>
        <v/>
      </c>
      <c r="O332" s="148"/>
      <c r="P332" s="148"/>
      <c r="Q332" s="148"/>
      <c r="R332" s="148"/>
      <c r="S332" s="148"/>
      <c r="T332" s="148"/>
      <c r="U332" s="55"/>
      <c r="V332" s="81"/>
      <c r="W332" s="81"/>
      <c r="X332" s="81"/>
      <c r="Y332" s="44"/>
      <c r="Z332" s="44"/>
      <c r="AA332" s="44"/>
      <c r="AB332" s="214"/>
      <c r="AC332" s="214"/>
      <c r="AD332" s="55"/>
      <c r="AE332" s="55"/>
      <c r="AF332" s="233"/>
      <c r="AG332" s="251"/>
      <c r="AH332" s="272"/>
      <c r="AI332" s="284"/>
      <c r="AJ332" s="296" t="str">
        <f t="shared" si="75"/>
        <v/>
      </c>
      <c r="AK332" s="304" t="str">
        <f>IF(C332="","",IF(AND(フラグ管理用!B332=2,O332&gt;0),"error",IF(AND(フラグ管理用!B332=1,SUM(P332:R332)&gt;0),"error","")))</f>
        <v/>
      </c>
      <c r="AL332" s="312" t="str">
        <f t="shared" si="76"/>
        <v/>
      </c>
      <c r="AM332" s="320" t="str">
        <f t="shared" si="77"/>
        <v/>
      </c>
      <c r="AN332" s="331" t="str">
        <f>IF(C332="","",IF(フラグ管理用!AP332=1,"",IF(AND(フラグ管理用!C332=1,フラグ管理用!G332=1),"",IF(AND(フラグ管理用!C332=2,フラグ管理用!D332=1,フラグ管理用!G332=1),"",IF(AND(フラグ管理用!C332=2,フラグ管理用!D332=2),"","error")))))</f>
        <v/>
      </c>
      <c r="AO332" s="335" t="str">
        <f t="shared" si="78"/>
        <v/>
      </c>
      <c r="AP332" s="335" t="str">
        <f t="shared" si="79"/>
        <v/>
      </c>
      <c r="AQ332" s="335" t="str">
        <f>IF(C332="","",IF(AND(フラグ管理用!B332=1,フラグ管理用!I332&gt;0),"",IF(AND(フラグ管理用!B332=2,フラグ管理用!I332&gt;14),"","error")))</f>
        <v/>
      </c>
      <c r="AR332" s="335" t="str">
        <f>IF(C332="","",IF(PRODUCT(フラグ管理用!H332:J332)=0,"error",""))</f>
        <v/>
      </c>
      <c r="AS332" s="335" t="str">
        <f t="shared" si="80"/>
        <v/>
      </c>
      <c r="AT332" s="335" t="str">
        <f>IF(C332="","",IF(AND(フラグ管理用!G332=1,フラグ管理用!K332=1),"",IF(AND(フラグ管理用!G332=2,フラグ管理用!K332&gt;1),"","error")))</f>
        <v/>
      </c>
      <c r="AU332" s="335" t="str">
        <f>IF(C332="","",IF(AND(フラグ管理用!K332=10,ISBLANK(L332)=FALSE),"",IF(AND(フラグ管理用!K332&lt;10,ISBLANK(L332)=TRUE),"","error")))</f>
        <v/>
      </c>
      <c r="AV332" s="331" t="str">
        <f t="shared" si="81"/>
        <v/>
      </c>
      <c r="AW332" s="331" t="str">
        <f t="shared" si="82"/>
        <v/>
      </c>
      <c r="AX332" s="331" t="str">
        <f>IF(C332="","",IF(AND(フラグ管理用!D332=2,フラグ管理用!G332=1),IF(Q332&lt;&gt;0,"error",""),""))</f>
        <v/>
      </c>
      <c r="AY332" s="331" t="str">
        <f>IF(C332="","",IF(フラグ管理用!G332=2,IF(OR(O332&lt;&gt;0,P332&lt;&gt;0,R332&lt;&gt;0),"error",""),""))</f>
        <v/>
      </c>
      <c r="AZ332" s="331" t="str">
        <f t="shared" si="83"/>
        <v/>
      </c>
      <c r="BA332" s="331" t="str">
        <f t="shared" si="84"/>
        <v/>
      </c>
      <c r="BB332" s="331" t="str">
        <f t="shared" si="85"/>
        <v/>
      </c>
      <c r="BC332" s="331" t="str">
        <f>IF(C332="","",IF(フラグ管理用!Y332=2,IF(AND(フラグ管理用!C332=2,フラグ管理用!V332=1),"","error"),""))</f>
        <v/>
      </c>
      <c r="BD332" s="331" t="str">
        <f t="shared" si="86"/>
        <v/>
      </c>
      <c r="BE332" s="331" t="str">
        <f>IF(C332="","",IF(フラグ管理用!Z332=30,"error",IF(AND(フラグ管理用!AI332="事業始期_通常",フラグ管理用!Z332&lt;18),"error",IF(AND(フラグ管理用!AI332="事業始期_補助",フラグ管理用!Z332&lt;15),"error",""))))</f>
        <v/>
      </c>
      <c r="BF332" s="331" t="str">
        <f t="shared" si="87"/>
        <v/>
      </c>
      <c r="BG332" s="331" t="str">
        <f>IF(C332="","",IF(AND(フラグ管理用!AJ332="事業終期_通常",OR(フラグ管理用!AA332&lt;18,フラグ管理用!AA332&gt;29)),"error",IF(AND(フラグ管理用!AJ332="事業終期_R3基金・R4",フラグ管理用!AA332&lt;18),"error","")))</f>
        <v/>
      </c>
      <c r="BH332" s="331" t="str">
        <f>IF(C332="","",IF(VLOOKUP(Z332,―!$X$2:$Y$31,2,FALSE)&lt;=VLOOKUP(AA332,―!$X$2:$Y$31,2,FALSE),"","error"))</f>
        <v/>
      </c>
      <c r="BI332" s="331" t="str">
        <f t="shared" si="88"/>
        <v/>
      </c>
      <c r="BJ332" s="331" t="str">
        <f t="shared" si="89"/>
        <v/>
      </c>
      <c r="BK332" s="331" t="str">
        <f t="shared" si="90"/>
        <v/>
      </c>
      <c r="BL332" s="331" t="str">
        <f>IF(C332="","",IF(AND(フラグ管理用!AK332="予算区分_地単_通常",フラグ管理用!AF332&gt;4),"error",IF(AND(フラグ管理用!AK332="予算区分_地単_協力金等",フラグ管理用!AF332&gt;9),"error",IF(AND(フラグ管理用!AK332="予算区分_補助",フラグ管理用!AF332&lt;9),"error",""))))</f>
        <v/>
      </c>
      <c r="BM332" s="346" t="str">
        <f>フラグ管理用!AO332</f>
        <v/>
      </c>
    </row>
    <row r="333" spans="1:65">
      <c r="A333" s="21">
        <v>312</v>
      </c>
      <c r="B333" s="35"/>
      <c r="C333" s="44"/>
      <c r="D333" s="44"/>
      <c r="E333" s="55"/>
      <c r="F333" s="67" t="str">
        <f>IF(C333="補",VLOOKUP(E333,'事業名一覧 '!$A$3:$C$55,3,FALSE),"")</f>
        <v/>
      </c>
      <c r="G333" s="81"/>
      <c r="H333" s="81"/>
      <c r="I333" s="81"/>
      <c r="J333" s="81"/>
      <c r="K333" s="81"/>
      <c r="L333" s="55"/>
      <c r="M333" s="132" t="str">
        <f t="shared" si="73"/>
        <v/>
      </c>
      <c r="N333" s="132" t="str">
        <f t="shared" si="74"/>
        <v/>
      </c>
      <c r="O333" s="148"/>
      <c r="P333" s="148"/>
      <c r="Q333" s="148"/>
      <c r="R333" s="148"/>
      <c r="S333" s="148"/>
      <c r="T333" s="148"/>
      <c r="U333" s="55"/>
      <c r="V333" s="81"/>
      <c r="W333" s="81"/>
      <c r="X333" s="81"/>
      <c r="Y333" s="44"/>
      <c r="Z333" s="44"/>
      <c r="AA333" s="44"/>
      <c r="AB333" s="214"/>
      <c r="AC333" s="214"/>
      <c r="AD333" s="55"/>
      <c r="AE333" s="55"/>
      <c r="AF333" s="233"/>
      <c r="AG333" s="251"/>
      <c r="AH333" s="272"/>
      <c r="AI333" s="284"/>
      <c r="AJ333" s="296" t="str">
        <f t="shared" si="75"/>
        <v/>
      </c>
      <c r="AK333" s="304" t="str">
        <f>IF(C333="","",IF(AND(フラグ管理用!B333=2,O333&gt;0),"error",IF(AND(フラグ管理用!B333=1,SUM(P333:R333)&gt;0),"error","")))</f>
        <v/>
      </c>
      <c r="AL333" s="312" t="str">
        <f t="shared" si="76"/>
        <v/>
      </c>
      <c r="AM333" s="320" t="str">
        <f t="shared" si="77"/>
        <v/>
      </c>
      <c r="AN333" s="331" t="str">
        <f>IF(C333="","",IF(フラグ管理用!AP333=1,"",IF(AND(フラグ管理用!C333=1,フラグ管理用!G333=1),"",IF(AND(フラグ管理用!C333=2,フラグ管理用!D333=1,フラグ管理用!G333=1),"",IF(AND(フラグ管理用!C333=2,フラグ管理用!D333=2),"","error")))))</f>
        <v/>
      </c>
      <c r="AO333" s="335" t="str">
        <f t="shared" si="78"/>
        <v/>
      </c>
      <c r="AP333" s="335" t="str">
        <f t="shared" si="79"/>
        <v/>
      </c>
      <c r="AQ333" s="335" t="str">
        <f>IF(C333="","",IF(AND(フラグ管理用!B333=1,フラグ管理用!I333&gt;0),"",IF(AND(フラグ管理用!B333=2,フラグ管理用!I333&gt;14),"","error")))</f>
        <v/>
      </c>
      <c r="AR333" s="335" t="str">
        <f>IF(C333="","",IF(PRODUCT(フラグ管理用!H333:J333)=0,"error",""))</f>
        <v/>
      </c>
      <c r="AS333" s="335" t="str">
        <f t="shared" si="80"/>
        <v/>
      </c>
      <c r="AT333" s="335" t="str">
        <f>IF(C333="","",IF(AND(フラグ管理用!G333=1,フラグ管理用!K333=1),"",IF(AND(フラグ管理用!G333=2,フラグ管理用!K333&gt;1),"","error")))</f>
        <v/>
      </c>
      <c r="AU333" s="335" t="str">
        <f>IF(C333="","",IF(AND(フラグ管理用!K333=10,ISBLANK(L333)=FALSE),"",IF(AND(フラグ管理用!K333&lt;10,ISBLANK(L333)=TRUE),"","error")))</f>
        <v/>
      </c>
      <c r="AV333" s="331" t="str">
        <f t="shared" si="81"/>
        <v/>
      </c>
      <c r="AW333" s="331" t="str">
        <f t="shared" si="82"/>
        <v/>
      </c>
      <c r="AX333" s="331" t="str">
        <f>IF(C333="","",IF(AND(フラグ管理用!D333=2,フラグ管理用!G333=1),IF(Q333&lt;&gt;0,"error",""),""))</f>
        <v/>
      </c>
      <c r="AY333" s="331" t="str">
        <f>IF(C333="","",IF(フラグ管理用!G333=2,IF(OR(O333&lt;&gt;0,P333&lt;&gt;0,R333&lt;&gt;0),"error",""),""))</f>
        <v/>
      </c>
      <c r="AZ333" s="331" t="str">
        <f t="shared" si="83"/>
        <v/>
      </c>
      <c r="BA333" s="331" t="str">
        <f t="shared" si="84"/>
        <v/>
      </c>
      <c r="BB333" s="331" t="str">
        <f t="shared" si="85"/>
        <v/>
      </c>
      <c r="BC333" s="331" t="str">
        <f>IF(C333="","",IF(フラグ管理用!Y333=2,IF(AND(フラグ管理用!C333=2,フラグ管理用!V333=1),"","error"),""))</f>
        <v/>
      </c>
      <c r="BD333" s="331" t="str">
        <f t="shared" si="86"/>
        <v/>
      </c>
      <c r="BE333" s="331" t="str">
        <f>IF(C333="","",IF(フラグ管理用!Z333=30,"error",IF(AND(フラグ管理用!AI333="事業始期_通常",フラグ管理用!Z333&lt;18),"error",IF(AND(フラグ管理用!AI333="事業始期_補助",フラグ管理用!Z333&lt;15),"error",""))))</f>
        <v/>
      </c>
      <c r="BF333" s="331" t="str">
        <f t="shared" si="87"/>
        <v/>
      </c>
      <c r="BG333" s="331" t="str">
        <f>IF(C333="","",IF(AND(フラグ管理用!AJ333="事業終期_通常",OR(フラグ管理用!AA333&lt;18,フラグ管理用!AA333&gt;29)),"error",IF(AND(フラグ管理用!AJ333="事業終期_R3基金・R4",フラグ管理用!AA333&lt;18),"error","")))</f>
        <v/>
      </c>
      <c r="BH333" s="331" t="str">
        <f>IF(C333="","",IF(VLOOKUP(Z333,―!$X$2:$Y$31,2,FALSE)&lt;=VLOOKUP(AA333,―!$X$2:$Y$31,2,FALSE),"","error"))</f>
        <v/>
      </c>
      <c r="BI333" s="331" t="str">
        <f t="shared" si="88"/>
        <v/>
      </c>
      <c r="BJ333" s="331" t="str">
        <f t="shared" si="89"/>
        <v/>
      </c>
      <c r="BK333" s="331" t="str">
        <f t="shared" si="90"/>
        <v/>
      </c>
      <c r="BL333" s="331" t="str">
        <f>IF(C333="","",IF(AND(フラグ管理用!AK333="予算区分_地単_通常",フラグ管理用!AF333&gt;4),"error",IF(AND(フラグ管理用!AK333="予算区分_地単_協力金等",フラグ管理用!AF333&gt;9),"error",IF(AND(フラグ管理用!AK333="予算区分_補助",フラグ管理用!AF333&lt;9),"error",""))))</f>
        <v/>
      </c>
      <c r="BM333" s="346" t="str">
        <f>フラグ管理用!AO333</f>
        <v/>
      </c>
    </row>
    <row r="334" spans="1:65">
      <c r="A334" s="21">
        <v>313</v>
      </c>
      <c r="B334" s="35"/>
      <c r="C334" s="44"/>
      <c r="D334" s="44"/>
      <c r="E334" s="55"/>
      <c r="F334" s="67" t="str">
        <f>IF(C334="補",VLOOKUP(E334,'事業名一覧 '!$A$3:$C$55,3,FALSE),"")</f>
        <v/>
      </c>
      <c r="G334" s="81"/>
      <c r="H334" s="81"/>
      <c r="I334" s="81"/>
      <c r="J334" s="81"/>
      <c r="K334" s="81"/>
      <c r="L334" s="55"/>
      <c r="M334" s="132" t="str">
        <f t="shared" si="73"/>
        <v/>
      </c>
      <c r="N334" s="132" t="str">
        <f t="shared" si="74"/>
        <v/>
      </c>
      <c r="O334" s="148"/>
      <c r="P334" s="148"/>
      <c r="Q334" s="148"/>
      <c r="R334" s="148"/>
      <c r="S334" s="148"/>
      <c r="T334" s="148"/>
      <c r="U334" s="55"/>
      <c r="V334" s="81"/>
      <c r="W334" s="81"/>
      <c r="X334" s="81"/>
      <c r="Y334" s="44"/>
      <c r="Z334" s="44"/>
      <c r="AA334" s="44"/>
      <c r="AB334" s="214"/>
      <c r="AC334" s="214"/>
      <c r="AD334" s="55"/>
      <c r="AE334" s="55"/>
      <c r="AF334" s="233"/>
      <c r="AG334" s="251"/>
      <c r="AH334" s="272"/>
      <c r="AI334" s="284"/>
      <c r="AJ334" s="296" t="str">
        <f t="shared" si="75"/>
        <v/>
      </c>
      <c r="AK334" s="304" t="str">
        <f>IF(C334="","",IF(AND(フラグ管理用!B334=2,O334&gt;0),"error",IF(AND(フラグ管理用!B334=1,SUM(P334:R334)&gt;0),"error","")))</f>
        <v/>
      </c>
      <c r="AL334" s="312" t="str">
        <f t="shared" si="76"/>
        <v/>
      </c>
      <c r="AM334" s="320" t="str">
        <f t="shared" si="77"/>
        <v/>
      </c>
      <c r="AN334" s="331" t="str">
        <f>IF(C334="","",IF(フラグ管理用!AP334=1,"",IF(AND(フラグ管理用!C334=1,フラグ管理用!G334=1),"",IF(AND(フラグ管理用!C334=2,フラグ管理用!D334=1,フラグ管理用!G334=1),"",IF(AND(フラグ管理用!C334=2,フラグ管理用!D334=2),"","error")))))</f>
        <v/>
      </c>
      <c r="AO334" s="335" t="str">
        <f t="shared" si="78"/>
        <v/>
      </c>
      <c r="AP334" s="335" t="str">
        <f t="shared" si="79"/>
        <v/>
      </c>
      <c r="AQ334" s="335" t="str">
        <f>IF(C334="","",IF(AND(フラグ管理用!B334=1,フラグ管理用!I334&gt;0),"",IF(AND(フラグ管理用!B334=2,フラグ管理用!I334&gt;14),"","error")))</f>
        <v/>
      </c>
      <c r="AR334" s="335" t="str">
        <f>IF(C334="","",IF(PRODUCT(フラグ管理用!H334:J334)=0,"error",""))</f>
        <v/>
      </c>
      <c r="AS334" s="335" t="str">
        <f t="shared" si="80"/>
        <v/>
      </c>
      <c r="AT334" s="335" t="str">
        <f>IF(C334="","",IF(AND(フラグ管理用!G334=1,フラグ管理用!K334=1),"",IF(AND(フラグ管理用!G334=2,フラグ管理用!K334&gt;1),"","error")))</f>
        <v/>
      </c>
      <c r="AU334" s="335" t="str">
        <f>IF(C334="","",IF(AND(フラグ管理用!K334=10,ISBLANK(L334)=FALSE),"",IF(AND(フラグ管理用!K334&lt;10,ISBLANK(L334)=TRUE),"","error")))</f>
        <v/>
      </c>
      <c r="AV334" s="331" t="str">
        <f t="shared" si="81"/>
        <v/>
      </c>
      <c r="AW334" s="331" t="str">
        <f t="shared" si="82"/>
        <v/>
      </c>
      <c r="AX334" s="331" t="str">
        <f>IF(C334="","",IF(AND(フラグ管理用!D334=2,フラグ管理用!G334=1),IF(Q334&lt;&gt;0,"error",""),""))</f>
        <v/>
      </c>
      <c r="AY334" s="331" t="str">
        <f>IF(C334="","",IF(フラグ管理用!G334=2,IF(OR(O334&lt;&gt;0,P334&lt;&gt;0,R334&lt;&gt;0),"error",""),""))</f>
        <v/>
      </c>
      <c r="AZ334" s="331" t="str">
        <f t="shared" si="83"/>
        <v/>
      </c>
      <c r="BA334" s="331" t="str">
        <f t="shared" si="84"/>
        <v/>
      </c>
      <c r="BB334" s="331" t="str">
        <f t="shared" si="85"/>
        <v/>
      </c>
      <c r="BC334" s="331" t="str">
        <f>IF(C334="","",IF(フラグ管理用!Y334=2,IF(AND(フラグ管理用!C334=2,フラグ管理用!V334=1),"","error"),""))</f>
        <v/>
      </c>
      <c r="BD334" s="331" t="str">
        <f t="shared" si="86"/>
        <v/>
      </c>
      <c r="BE334" s="331" t="str">
        <f>IF(C334="","",IF(フラグ管理用!Z334=30,"error",IF(AND(フラグ管理用!AI334="事業始期_通常",フラグ管理用!Z334&lt;18),"error",IF(AND(フラグ管理用!AI334="事業始期_補助",フラグ管理用!Z334&lt;15),"error",""))))</f>
        <v/>
      </c>
      <c r="BF334" s="331" t="str">
        <f t="shared" si="87"/>
        <v/>
      </c>
      <c r="BG334" s="331" t="str">
        <f>IF(C334="","",IF(AND(フラグ管理用!AJ334="事業終期_通常",OR(フラグ管理用!AA334&lt;18,フラグ管理用!AA334&gt;29)),"error",IF(AND(フラグ管理用!AJ334="事業終期_R3基金・R4",フラグ管理用!AA334&lt;18),"error","")))</f>
        <v/>
      </c>
      <c r="BH334" s="331" t="str">
        <f>IF(C334="","",IF(VLOOKUP(Z334,―!$X$2:$Y$31,2,FALSE)&lt;=VLOOKUP(AA334,―!$X$2:$Y$31,2,FALSE),"","error"))</f>
        <v/>
      </c>
      <c r="BI334" s="331" t="str">
        <f t="shared" si="88"/>
        <v/>
      </c>
      <c r="BJ334" s="331" t="str">
        <f t="shared" si="89"/>
        <v/>
      </c>
      <c r="BK334" s="331" t="str">
        <f t="shared" si="90"/>
        <v/>
      </c>
      <c r="BL334" s="331" t="str">
        <f>IF(C334="","",IF(AND(フラグ管理用!AK334="予算区分_地単_通常",フラグ管理用!AF334&gt;4),"error",IF(AND(フラグ管理用!AK334="予算区分_地単_協力金等",フラグ管理用!AF334&gt;9),"error",IF(AND(フラグ管理用!AK334="予算区分_補助",フラグ管理用!AF334&lt;9),"error",""))))</f>
        <v/>
      </c>
      <c r="BM334" s="346" t="str">
        <f>フラグ管理用!AO334</f>
        <v/>
      </c>
    </row>
    <row r="335" spans="1:65">
      <c r="A335" s="21">
        <v>314</v>
      </c>
      <c r="B335" s="35"/>
      <c r="C335" s="44"/>
      <c r="D335" s="44"/>
      <c r="E335" s="55"/>
      <c r="F335" s="67" t="str">
        <f>IF(C335="補",VLOOKUP(E335,'事業名一覧 '!$A$3:$C$55,3,FALSE),"")</f>
        <v/>
      </c>
      <c r="G335" s="81"/>
      <c r="H335" s="81"/>
      <c r="I335" s="81"/>
      <c r="J335" s="81"/>
      <c r="K335" s="81"/>
      <c r="L335" s="55"/>
      <c r="M335" s="132" t="str">
        <f t="shared" si="73"/>
        <v/>
      </c>
      <c r="N335" s="132" t="str">
        <f t="shared" si="74"/>
        <v/>
      </c>
      <c r="O335" s="148"/>
      <c r="P335" s="148"/>
      <c r="Q335" s="148"/>
      <c r="R335" s="148"/>
      <c r="S335" s="148"/>
      <c r="T335" s="148"/>
      <c r="U335" s="55"/>
      <c r="V335" s="81"/>
      <c r="W335" s="81"/>
      <c r="X335" s="81"/>
      <c r="Y335" s="44"/>
      <c r="Z335" s="44"/>
      <c r="AA335" s="44"/>
      <c r="AB335" s="214"/>
      <c r="AC335" s="214"/>
      <c r="AD335" s="55"/>
      <c r="AE335" s="55"/>
      <c r="AF335" s="233"/>
      <c r="AG335" s="251"/>
      <c r="AH335" s="272"/>
      <c r="AI335" s="284"/>
      <c r="AJ335" s="296" t="str">
        <f t="shared" si="75"/>
        <v/>
      </c>
      <c r="AK335" s="304" t="str">
        <f>IF(C335="","",IF(AND(フラグ管理用!B335=2,O335&gt;0),"error",IF(AND(フラグ管理用!B335=1,SUM(P335:R335)&gt;0),"error","")))</f>
        <v/>
      </c>
      <c r="AL335" s="312" t="str">
        <f t="shared" si="76"/>
        <v/>
      </c>
      <c r="AM335" s="320" t="str">
        <f t="shared" si="77"/>
        <v/>
      </c>
      <c r="AN335" s="331" t="str">
        <f>IF(C335="","",IF(フラグ管理用!AP335=1,"",IF(AND(フラグ管理用!C335=1,フラグ管理用!G335=1),"",IF(AND(フラグ管理用!C335=2,フラグ管理用!D335=1,フラグ管理用!G335=1),"",IF(AND(フラグ管理用!C335=2,フラグ管理用!D335=2),"","error")))))</f>
        <v/>
      </c>
      <c r="AO335" s="335" t="str">
        <f t="shared" si="78"/>
        <v/>
      </c>
      <c r="AP335" s="335" t="str">
        <f t="shared" si="79"/>
        <v/>
      </c>
      <c r="AQ335" s="335" t="str">
        <f>IF(C335="","",IF(AND(フラグ管理用!B335=1,フラグ管理用!I335&gt;0),"",IF(AND(フラグ管理用!B335=2,フラグ管理用!I335&gt;14),"","error")))</f>
        <v/>
      </c>
      <c r="AR335" s="335" t="str">
        <f>IF(C335="","",IF(PRODUCT(フラグ管理用!H335:J335)=0,"error",""))</f>
        <v/>
      </c>
      <c r="AS335" s="335" t="str">
        <f t="shared" si="80"/>
        <v/>
      </c>
      <c r="AT335" s="335" t="str">
        <f>IF(C335="","",IF(AND(フラグ管理用!G335=1,フラグ管理用!K335=1),"",IF(AND(フラグ管理用!G335=2,フラグ管理用!K335&gt;1),"","error")))</f>
        <v/>
      </c>
      <c r="AU335" s="335" t="str">
        <f>IF(C335="","",IF(AND(フラグ管理用!K335=10,ISBLANK(L335)=FALSE),"",IF(AND(フラグ管理用!K335&lt;10,ISBLANK(L335)=TRUE),"","error")))</f>
        <v/>
      </c>
      <c r="AV335" s="331" t="str">
        <f t="shared" si="81"/>
        <v/>
      </c>
      <c r="AW335" s="331" t="str">
        <f t="shared" si="82"/>
        <v/>
      </c>
      <c r="AX335" s="331" t="str">
        <f>IF(C335="","",IF(AND(フラグ管理用!D335=2,フラグ管理用!G335=1),IF(Q335&lt;&gt;0,"error",""),""))</f>
        <v/>
      </c>
      <c r="AY335" s="331" t="str">
        <f>IF(C335="","",IF(フラグ管理用!G335=2,IF(OR(O335&lt;&gt;0,P335&lt;&gt;0,R335&lt;&gt;0),"error",""),""))</f>
        <v/>
      </c>
      <c r="AZ335" s="331" t="str">
        <f t="shared" si="83"/>
        <v/>
      </c>
      <c r="BA335" s="331" t="str">
        <f t="shared" si="84"/>
        <v/>
      </c>
      <c r="BB335" s="331" t="str">
        <f t="shared" si="85"/>
        <v/>
      </c>
      <c r="BC335" s="331" t="str">
        <f>IF(C335="","",IF(フラグ管理用!Y335=2,IF(AND(フラグ管理用!C335=2,フラグ管理用!V335=1),"","error"),""))</f>
        <v/>
      </c>
      <c r="BD335" s="331" t="str">
        <f t="shared" si="86"/>
        <v/>
      </c>
      <c r="BE335" s="331" t="str">
        <f>IF(C335="","",IF(フラグ管理用!Z335=30,"error",IF(AND(フラグ管理用!AI335="事業始期_通常",フラグ管理用!Z335&lt;18),"error",IF(AND(フラグ管理用!AI335="事業始期_補助",フラグ管理用!Z335&lt;15),"error",""))))</f>
        <v/>
      </c>
      <c r="BF335" s="331" t="str">
        <f t="shared" si="87"/>
        <v/>
      </c>
      <c r="BG335" s="331" t="str">
        <f>IF(C335="","",IF(AND(フラグ管理用!AJ335="事業終期_通常",OR(フラグ管理用!AA335&lt;18,フラグ管理用!AA335&gt;29)),"error",IF(AND(フラグ管理用!AJ335="事業終期_R3基金・R4",フラグ管理用!AA335&lt;18),"error","")))</f>
        <v/>
      </c>
      <c r="BH335" s="331" t="str">
        <f>IF(C335="","",IF(VLOOKUP(Z335,―!$X$2:$Y$31,2,FALSE)&lt;=VLOOKUP(AA335,―!$X$2:$Y$31,2,FALSE),"","error"))</f>
        <v/>
      </c>
      <c r="BI335" s="331" t="str">
        <f t="shared" si="88"/>
        <v/>
      </c>
      <c r="BJ335" s="331" t="str">
        <f t="shared" si="89"/>
        <v/>
      </c>
      <c r="BK335" s="331" t="str">
        <f t="shared" si="90"/>
        <v/>
      </c>
      <c r="BL335" s="331" t="str">
        <f>IF(C335="","",IF(AND(フラグ管理用!AK335="予算区分_地単_通常",フラグ管理用!AF335&gt;4),"error",IF(AND(フラグ管理用!AK335="予算区分_地単_協力金等",フラグ管理用!AF335&gt;9),"error",IF(AND(フラグ管理用!AK335="予算区分_補助",フラグ管理用!AF335&lt;9),"error",""))))</f>
        <v/>
      </c>
      <c r="BM335" s="346" t="str">
        <f>フラグ管理用!AO335</f>
        <v/>
      </c>
    </row>
    <row r="336" spans="1:65">
      <c r="A336" s="21">
        <v>315</v>
      </c>
      <c r="B336" s="35"/>
      <c r="C336" s="44"/>
      <c r="D336" s="44"/>
      <c r="E336" s="55"/>
      <c r="F336" s="67" t="str">
        <f>IF(C336="補",VLOOKUP(E336,'事業名一覧 '!$A$3:$C$55,3,FALSE),"")</f>
        <v/>
      </c>
      <c r="G336" s="81"/>
      <c r="H336" s="81"/>
      <c r="I336" s="81"/>
      <c r="J336" s="81"/>
      <c r="K336" s="81"/>
      <c r="L336" s="55"/>
      <c r="M336" s="132" t="str">
        <f t="shared" si="73"/>
        <v/>
      </c>
      <c r="N336" s="132" t="str">
        <f t="shared" si="74"/>
        <v/>
      </c>
      <c r="O336" s="148"/>
      <c r="P336" s="148"/>
      <c r="Q336" s="148"/>
      <c r="R336" s="148"/>
      <c r="S336" s="148"/>
      <c r="T336" s="148"/>
      <c r="U336" s="55"/>
      <c r="V336" s="81"/>
      <c r="W336" s="81"/>
      <c r="X336" s="81"/>
      <c r="Y336" s="44"/>
      <c r="Z336" s="44"/>
      <c r="AA336" s="44"/>
      <c r="AB336" s="214"/>
      <c r="AC336" s="214"/>
      <c r="AD336" s="55"/>
      <c r="AE336" s="55"/>
      <c r="AF336" s="233"/>
      <c r="AG336" s="251"/>
      <c r="AH336" s="272"/>
      <c r="AI336" s="284"/>
      <c r="AJ336" s="296" t="str">
        <f t="shared" si="75"/>
        <v/>
      </c>
      <c r="AK336" s="304" t="str">
        <f>IF(C336="","",IF(AND(フラグ管理用!B336=2,O336&gt;0),"error",IF(AND(フラグ管理用!B336=1,SUM(P336:R336)&gt;0),"error","")))</f>
        <v/>
      </c>
      <c r="AL336" s="312" t="str">
        <f t="shared" si="76"/>
        <v/>
      </c>
      <c r="AM336" s="320" t="str">
        <f t="shared" si="77"/>
        <v/>
      </c>
      <c r="AN336" s="331" t="str">
        <f>IF(C336="","",IF(フラグ管理用!AP336=1,"",IF(AND(フラグ管理用!C336=1,フラグ管理用!G336=1),"",IF(AND(フラグ管理用!C336=2,フラグ管理用!D336=1,フラグ管理用!G336=1),"",IF(AND(フラグ管理用!C336=2,フラグ管理用!D336=2),"","error")))))</f>
        <v/>
      </c>
      <c r="AO336" s="335" t="str">
        <f t="shared" si="78"/>
        <v/>
      </c>
      <c r="AP336" s="335" t="str">
        <f t="shared" si="79"/>
        <v/>
      </c>
      <c r="AQ336" s="335" t="str">
        <f>IF(C336="","",IF(AND(フラグ管理用!B336=1,フラグ管理用!I336&gt;0),"",IF(AND(フラグ管理用!B336=2,フラグ管理用!I336&gt;14),"","error")))</f>
        <v/>
      </c>
      <c r="AR336" s="335" t="str">
        <f>IF(C336="","",IF(PRODUCT(フラグ管理用!H336:J336)=0,"error",""))</f>
        <v/>
      </c>
      <c r="AS336" s="335" t="str">
        <f t="shared" si="80"/>
        <v/>
      </c>
      <c r="AT336" s="335" t="str">
        <f>IF(C336="","",IF(AND(フラグ管理用!G336=1,フラグ管理用!K336=1),"",IF(AND(フラグ管理用!G336=2,フラグ管理用!K336&gt;1),"","error")))</f>
        <v/>
      </c>
      <c r="AU336" s="335" t="str">
        <f>IF(C336="","",IF(AND(フラグ管理用!K336=10,ISBLANK(L336)=FALSE),"",IF(AND(フラグ管理用!K336&lt;10,ISBLANK(L336)=TRUE),"","error")))</f>
        <v/>
      </c>
      <c r="AV336" s="331" t="str">
        <f t="shared" si="81"/>
        <v/>
      </c>
      <c r="AW336" s="331" t="str">
        <f t="shared" si="82"/>
        <v/>
      </c>
      <c r="AX336" s="331" t="str">
        <f>IF(C336="","",IF(AND(フラグ管理用!D336=2,フラグ管理用!G336=1),IF(Q336&lt;&gt;0,"error",""),""))</f>
        <v/>
      </c>
      <c r="AY336" s="331" t="str">
        <f>IF(C336="","",IF(フラグ管理用!G336=2,IF(OR(O336&lt;&gt;0,P336&lt;&gt;0,R336&lt;&gt;0),"error",""),""))</f>
        <v/>
      </c>
      <c r="AZ336" s="331" t="str">
        <f t="shared" si="83"/>
        <v/>
      </c>
      <c r="BA336" s="331" t="str">
        <f t="shared" si="84"/>
        <v/>
      </c>
      <c r="BB336" s="331" t="str">
        <f t="shared" si="85"/>
        <v/>
      </c>
      <c r="BC336" s="331" t="str">
        <f>IF(C336="","",IF(フラグ管理用!Y336=2,IF(AND(フラグ管理用!C336=2,フラグ管理用!V336=1),"","error"),""))</f>
        <v/>
      </c>
      <c r="BD336" s="331" t="str">
        <f t="shared" si="86"/>
        <v/>
      </c>
      <c r="BE336" s="331" t="str">
        <f>IF(C336="","",IF(フラグ管理用!Z336=30,"error",IF(AND(フラグ管理用!AI336="事業始期_通常",フラグ管理用!Z336&lt;18),"error",IF(AND(フラグ管理用!AI336="事業始期_補助",フラグ管理用!Z336&lt;15),"error",""))))</f>
        <v/>
      </c>
      <c r="BF336" s="331" t="str">
        <f t="shared" si="87"/>
        <v/>
      </c>
      <c r="BG336" s="331" t="str">
        <f>IF(C336="","",IF(AND(フラグ管理用!AJ336="事業終期_通常",OR(フラグ管理用!AA336&lt;18,フラグ管理用!AA336&gt;29)),"error",IF(AND(フラグ管理用!AJ336="事業終期_R3基金・R4",フラグ管理用!AA336&lt;18),"error","")))</f>
        <v/>
      </c>
      <c r="BH336" s="331" t="str">
        <f>IF(C336="","",IF(VLOOKUP(Z336,―!$X$2:$Y$31,2,FALSE)&lt;=VLOOKUP(AA336,―!$X$2:$Y$31,2,FALSE),"","error"))</f>
        <v/>
      </c>
      <c r="BI336" s="331" t="str">
        <f t="shared" si="88"/>
        <v/>
      </c>
      <c r="BJ336" s="331" t="str">
        <f t="shared" si="89"/>
        <v/>
      </c>
      <c r="BK336" s="331" t="str">
        <f t="shared" si="90"/>
        <v/>
      </c>
      <c r="BL336" s="331" t="str">
        <f>IF(C336="","",IF(AND(フラグ管理用!AK336="予算区分_地単_通常",フラグ管理用!AF336&gt;4),"error",IF(AND(フラグ管理用!AK336="予算区分_地単_協力金等",フラグ管理用!AF336&gt;9),"error",IF(AND(フラグ管理用!AK336="予算区分_補助",フラグ管理用!AF336&lt;9),"error",""))))</f>
        <v/>
      </c>
      <c r="BM336" s="346" t="str">
        <f>フラグ管理用!AO336</f>
        <v/>
      </c>
    </row>
    <row r="337" spans="1:65">
      <c r="A337" s="21">
        <v>316</v>
      </c>
      <c r="B337" s="35"/>
      <c r="C337" s="44"/>
      <c r="D337" s="44"/>
      <c r="E337" s="55"/>
      <c r="F337" s="67" t="str">
        <f>IF(C337="補",VLOOKUP(E337,'事業名一覧 '!$A$3:$C$55,3,FALSE),"")</f>
        <v/>
      </c>
      <c r="G337" s="81"/>
      <c r="H337" s="81"/>
      <c r="I337" s="81"/>
      <c r="J337" s="81"/>
      <c r="K337" s="81"/>
      <c r="L337" s="55"/>
      <c r="M337" s="132" t="str">
        <f t="shared" si="73"/>
        <v/>
      </c>
      <c r="N337" s="132" t="str">
        <f t="shared" si="74"/>
        <v/>
      </c>
      <c r="O337" s="148"/>
      <c r="P337" s="148"/>
      <c r="Q337" s="148"/>
      <c r="R337" s="148"/>
      <c r="S337" s="148"/>
      <c r="T337" s="148"/>
      <c r="U337" s="55"/>
      <c r="V337" s="81"/>
      <c r="W337" s="81"/>
      <c r="X337" s="81"/>
      <c r="Y337" s="44"/>
      <c r="Z337" s="44"/>
      <c r="AA337" s="44"/>
      <c r="AB337" s="214"/>
      <c r="AC337" s="214"/>
      <c r="AD337" s="55"/>
      <c r="AE337" s="55"/>
      <c r="AF337" s="233"/>
      <c r="AG337" s="251"/>
      <c r="AH337" s="272"/>
      <c r="AI337" s="284"/>
      <c r="AJ337" s="296" t="str">
        <f t="shared" si="75"/>
        <v/>
      </c>
      <c r="AK337" s="304" t="str">
        <f>IF(C337="","",IF(AND(フラグ管理用!B337=2,O337&gt;0),"error",IF(AND(フラグ管理用!B337=1,SUM(P337:R337)&gt;0),"error","")))</f>
        <v/>
      </c>
      <c r="AL337" s="312" t="str">
        <f t="shared" si="76"/>
        <v/>
      </c>
      <c r="AM337" s="320" t="str">
        <f t="shared" si="77"/>
        <v/>
      </c>
      <c r="AN337" s="331" t="str">
        <f>IF(C337="","",IF(フラグ管理用!AP337=1,"",IF(AND(フラグ管理用!C337=1,フラグ管理用!G337=1),"",IF(AND(フラグ管理用!C337=2,フラグ管理用!D337=1,フラグ管理用!G337=1),"",IF(AND(フラグ管理用!C337=2,フラグ管理用!D337=2),"","error")))))</f>
        <v/>
      </c>
      <c r="AO337" s="335" t="str">
        <f t="shared" si="78"/>
        <v/>
      </c>
      <c r="AP337" s="335" t="str">
        <f t="shared" si="79"/>
        <v/>
      </c>
      <c r="AQ337" s="335" t="str">
        <f>IF(C337="","",IF(AND(フラグ管理用!B337=1,フラグ管理用!I337&gt;0),"",IF(AND(フラグ管理用!B337=2,フラグ管理用!I337&gt;14),"","error")))</f>
        <v/>
      </c>
      <c r="AR337" s="335" t="str">
        <f>IF(C337="","",IF(PRODUCT(フラグ管理用!H337:J337)=0,"error",""))</f>
        <v/>
      </c>
      <c r="AS337" s="335" t="str">
        <f t="shared" si="80"/>
        <v/>
      </c>
      <c r="AT337" s="335" t="str">
        <f>IF(C337="","",IF(AND(フラグ管理用!G337=1,フラグ管理用!K337=1),"",IF(AND(フラグ管理用!G337=2,フラグ管理用!K337&gt;1),"","error")))</f>
        <v/>
      </c>
      <c r="AU337" s="335" t="str">
        <f>IF(C337="","",IF(AND(フラグ管理用!K337=10,ISBLANK(L337)=FALSE),"",IF(AND(フラグ管理用!K337&lt;10,ISBLANK(L337)=TRUE),"","error")))</f>
        <v/>
      </c>
      <c r="AV337" s="331" t="str">
        <f t="shared" si="81"/>
        <v/>
      </c>
      <c r="AW337" s="331" t="str">
        <f t="shared" si="82"/>
        <v/>
      </c>
      <c r="AX337" s="331" t="str">
        <f>IF(C337="","",IF(AND(フラグ管理用!D337=2,フラグ管理用!G337=1),IF(Q337&lt;&gt;0,"error",""),""))</f>
        <v/>
      </c>
      <c r="AY337" s="331" t="str">
        <f>IF(C337="","",IF(フラグ管理用!G337=2,IF(OR(O337&lt;&gt;0,P337&lt;&gt;0,R337&lt;&gt;0),"error",""),""))</f>
        <v/>
      </c>
      <c r="AZ337" s="331" t="str">
        <f t="shared" si="83"/>
        <v/>
      </c>
      <c r="BA337" s="331" t="str">
        <f t="shared" si="84"/>
        <v/>
      </c>
      <c r="BB337" s="331" t="str">
        <f t="shared" si="85"/>
        <v/>
      </c>
      <c r="BC337" s="331" t="str">
        <f>IF(C337="","",IF(フラグ管理用!Y337=2,IF(AND(フラグ管理用!C337=2,フラグ管理用!V337=1),"","error"),""))</f>
        <v/>
      </c>
      <c r="BD337" s="331" t="str">
        <f t="shared" si="86"/>
        <v/>
      </c>
      <c r="BE337" s="331" t="str">
        <f>IF(C337="","",IF(フラグ管理用!Z337=30,"error",IF(AND(フラグ管理用!AI337="事業始期_通常",フラグ管理用!Z337&lt;18),"error",IF(AND(フラグ管理用!AI337="事業始期_補助",フラグ管理用!Z337&lt;15),"error",""))))</f>
        <v/>
      </c>
      <c r="BF337" s="331" t="str">
        <f t="shared" si="87"/>
        <v/>
      </c>
      <c r="BG337" s="331" t="str">
        <f>IF(C337="","",IF(AND(フラグ管理用!AJ337="事業終期_通常",OR(フラグ管理用!AA337&lt;18,フラグ管理用!AA337&gt;29)),"error",IF(AND(フラグ管理用!AJ337="事業終期_R3基金・R4",フラグ管理用!AA337&lt;18),"error","")))</f>
        <v/>
      </c>
      <c r="BH337" s="331" t="str">
        <f>IF(C337="","",IF(VLOOKUP(Z337,―!$X$2:$Y$31,2,FALSE)&lt;=VLOOKUP(AA337,―!$X$2:$Y$31,2,FALSE),"","error"))</f>
        <v/>
      </c>
      <c r="BI337" s="331" t="str">
        <f t="shared" si="88"/>
        <v/>
      </c>
      <c r="BJ337" s="331" t="str">
        <f t="shared" si="89"/>
        <v/>
      </c>
      <c r="BK337" s="331" t="str">
        <f t="shared" si="90"/>
        <v/>
      </c>
      <c r="BL337" s="331" t="str">
        <f>IF(C337="","",IF(AND(フラグ管理用!AK337="予算区分_地単_通常",フラグ管理用!AF337&gt;4),"error",IF(AND(フラグ管理用!AK337="予算区分_地単_協力金等",フラグ管理用!AF337&gt;9),"error",IF(AND(フラグ管理用!AK337="予算区分_補助",フラグ管理用!AF337&lt;9),"error",""))))</f>
        <v/>
      </c>
      <c r="BM337" s="346" t="str">
        <f>フラグ管理用!AO337</f>
        <v/>
      </c>
    </row>
    <row r="338" spans="1:65">
      <c r="A338" s="21">
        <v>317</v>
      </c>
      <c r="B338" s="35"/>
      <c r="C338" s="44"/>
      <c r="D338" s="44"/>
      <c r="E338" s="55"/>
      <c r="F338" s="67" t="str">
        <f>IF(C338="補",VLOOKUP(E338,'事業名一覧 '!$A$3:$C$55,3,FALSE),"")</f>
        <v/>
      </c>
      <c r="G338" s="81"/>
      <c r="H338" s="81"/>
      <c r="I338" s="81"/>
      <c r="J338" s="81"/>
      <c r="K338" s="81"/>
      <c r="L338" s="55"/>
      <c r="M338" s="132" t="str">
        <f t="shared" si="73"/>
        <v/>
      </c>
      <c r="N338" s="132" t="str">
        <f t="shared" si="74"/>
        <v/>
      </c>
      <c r="O338" s="148"/>
      <c r="P338" s="148"/>
      <c r="Q338" s="148"/>
      <c r="R338" s="148"/>
      <c r="S338" s="148"/>
      <c r="T338" s="148"/>
      <c r="U338" s="55"/>
      <c r="V338" s="81"/>
      <c r="W338" s="81"/>
      <c r="X338" s="81"/>
      <c r="Y338" s="44"/>
      <c r="Z338" s="44"/>
      <c r="AA338" s="44"/>
      <c r="AB338" s="214"/>
      <c r="AC338" s="214"/>
      <c r="AD338" s="55"/>
      <c r="AE338" s="55"/>
      <c r="AF338" s="233"/>
      <c r="AG338" s="251"/>
      <c r="AH338" s="272"/>
      <c r="AI338" s="284"/>
      <c r="AJ338" s="296" t="str">
        <f t="shared" si="75"/>
        <v/>
      </c>
      <c r="AK338" s="304" t="str">
        <f>IF(C338="","",IF(AND(フラグ管理用!B338=2,O338&gt;0),"error",IF(AND(フラグ管理用!B338=1,SUM(P338:R338)&gt;0),"error","")))</f>
        <v/>
      </c>
      <c r="AL338" s="312" t="str">
        <f t="shared" si="76"/>
        <v/>
      </c>
      <c r="AM338" s="320" t="str">
        <f t="shared" si="77"/>
        <v/>
      </c>
      <c r="AN338" s="331" t="str">
        <f>IF(C338="","",IF(フラグ管理用!AP338=1,"",IF(AND(フラグ管理用!C338=1,フラグ管理用!G338=1),"",IF(AND(フラグ管理用!C338=2,フラグ管理用!D338=1,フラグ管理用!G338=1),"",IF(AND(フラグ管理用!C338=2,フラグ管理用!D338=2),"","error")))))</f>
        <v/>
      </c>
      <c r="AO338" s="335" t="str">
        <f t="shared" si="78"/>
        <v/>
      </c>
      <c r="AP338" s="335" t="str">
        <f t="shared" si="79"/>
        <v/>
      </c>
      <c r="AQ338" s="335" t="str">
        <f>IF(C338="","",IF(AND(フラグ管理用!B338=1,フラグ管理用!I338&gt;0),"",IF(AND(フラグ管理用!B338=2,フラグ管理用!I338&gt;14),"","error")))</f>
        <v/>
      </c>
      <c r="AR338" s="335" t="str">
        <f>IF(C338="","",IF(PRODUCT(フラグ管理用!H338:J338)=0,"error",""))</f>
        <v/>
      </c>
      <c r="AS338" s="335" t="str">
        <f t="shared" si="80"/>
        <v/>
      </c>
      <c r="AT338" s="335" t="str">
        <f>IF(C338="","",IF(AND(フラグ管理用!G338=1,フラグ管理用!K338=1),"",IF(AND(フラグ管理用!G338=2,フラグ管理用!K338&gt;1),"","error")))</f>
        <v/>
      </c>
      <c r="AU338" s="335" t="str">
        <f>IF(C338="","",IF(AND(フラグ管理用!K338=10,ISBLANK(L338)=FALSE),"",IF(AND(フラグ管理用!K338&lt;10,ISBLANK(L338)=TRUE),"","error")))</f>
        <v/>
      </c>
      <c r="AV338" s="331" t="str">
        <f t="shared" si="81"/>
        <v/>
      </c>
      <c r="AW338" s="331" t="str">
        <f t="shared" si="82"/>
        <v/>
      </c>
      <c r="AX338" s="331" t="str">
        <f>IF(C338="","",IF(AND(フラグ管理用!D338=2,フラグ管理用!G338=1),IF(Q338&lt;&gt;0,"error",""),""))</f>
        <v/>
      </c>
      <c r="AY338" s="331" t="str">
        <f>IF(C338="","",IF(フラグ管理用!G338=2,IF(OR(O338&lt;&gt;0,P338&lt;&gt;0,R338&lt;&gt;0),"error",""),""))</f>
        <v/>
      </c>
      <c r="AZ338" s="331" t="str">
        <f t="shared" si="83"/>
        <v/>
      </c>
      <c r="BA338" s="331" t="str">
        <f t="shared" si="84"/>
        <v/>
      </c>
      <c r="BB338" s="331" t="str">
        <f t="shared" si="85"/>
        <v/>
      </c>
      <c r="BC338" s="331" t="str">
        <f>IF(C338="","",IF(フラグ管理用!Y338=2,IF(AND(フラグ管理用!C338=2,フラグ管理用!V338=1),"","error"),""))</f>
        <v/>
      </c>
      <c r="BD338" s="331" t="str">
        <f t="shared" si="86"/>
        <v/>
      </c>
      <c r="BE338" s="331" t="str">
        <f>IF(C338="","",IF(フラグ管理用!Z338=30,"error",IF(AND(フラグ管理用!AI338="事業始期_通常",フラグ管理用!Z338&lt;18),"error",IF(AND(フラグ管理用!AI338="事業始期_補助",フラグ管理用!Z338&lt;15),"error",""))))</f>
        <v/>
      </c>
      <c r="BF338" s="331" t="str">
        <f t="shared" si="87"/>
        <v/>
      </c>
      <c r="BG338" s="331" t="str">
        <f>IF(C338="","",IF(AND(フラグ管理用!AJ338="事業終期_通常",OR(フラグ管理用!AA338&lt;18,フラグ管理用!AA338&gt;29)),"error",IF(AND(フラグ管理用!AJ338="事業終期_R3基金・R4",フラグ管理用!AA338&lt;18),"error","")))</f>
        <v/>
      </c>
      <c r="BH338" s="331" t="str">
        <f>IF(C338="","",IF(VLOOKUP(Z338,―!$X$2:$Y$31,2,FALSE)&lt;=VLOOKUP(AA338,―!$X$2:$Y$31,2,FALSE),"","error"))</f>
        <v/>
      </c>
      <c r="BI338" s="331" t="str">
        <f t="shared" si="88"/>
        <v/>
      </c>
      <c r="BJ338" s="331" t="str">
        <f t="shared" si="89"/>
        <v/>
      </c>
      <c r="BK338" s="331" t="str">
        <f t="shared" si="90"/>
        <v/>
      </c>
      <c r="BL338" s="331" t="str">
        <f>IF(C338="","",IF(AND(フラグ管理用!AK338="予算区分_地単_通常",フラグ管理用!AF338&gt;4),"error",IF(AND(フラグ管理用!AK338="予算区分_地単_協力金等",フラグ管理用!AF338&gt;9),"error",IF(AND(フラグ管理用!AK338="予算区分_補助",フラグ管理用!AF338&lt;9),"error",""))))</f>
        <v/>
      </c>
      <c r="BM338" s="346" t="str">
        <f>フラグ管理用!AO338</f>
        <v/>
      </c>
    </row>
    <row r="339" spans="1:65">
      <c r="A339" s="21">
        <v>318</v>
      </c>
      <c r="B339" s="35"/>
      <c r="C339" s="44"/>
      <c r="D339" s="44"/>
      <c r="E339" s="55"/>
      <c r="F339" s="67" t="str">
        <f>IF(C339="補",VLOOKUP(E339,'事業名一覧 '!$A$3:$C$55,3,FALSE),"")</f>
        <v/>
      </c>
      <c r="G339" s="81"/>
      <c r="H339" s="81"/>
      <c r="I339" s="81"/>
      <c r="J339" s="81"/>
      <c r="K339" s="81"/>
      <c r="L339" s="55"/>
      <c r="M339" s="132" t="str">
        <f t="shared" si="73"/>
        <v/>
      </c>
      <c r="N339" s="132" t="str">
        <f t="shared" si="74"/>
        <v/>
      </c>
      <c r="O339" s="148"/>
      <c r="P339" s="148"/>
      <c r="Q339" s="148"/>
      <c r="R339" s="148"/>
      <c r="S339" s="148"/>
      <c r="T339" s="148"/>
      <c r="U339" s="55"/>
      <c r="V339" s="81"/>
      <c r="W339" s="81"/>
      <c r="X339" s="81"/>
      <c r="Y339" s="44"/>
      <c r="Z339" s="44"/>
      <c r="AA339" s="44"/>
      <c r="AB339" s="214"/>
      <c r="AC339" s="214"/>
      <c r="AD339" s="55"/>
      <c r="AE339" s="55"/>
      <c r="AF339" s="233"/>
      <c r="AG339" s="251"/>
      <c r="AH339" s="272"/>
      <c r="AI339" s="284"/>
      <c r="AJ339" s="296" t="str">
        <f t="shared" si="75"/>
        <v/>
      </c>
      <c r="AK339" s="304" t="str">
        <f>IF(C339="","",IF(AND(フラグ管理用!B339=2,O339&gt;0),"error",IF(AND(フラグ管理用!B339=1,SUM(P339:R339)&gt;0),"error","")))</f>
        <v/>
      </c>
      <c r="AL339" s="312" t="str">
        <f t="shared" si="76"/>
        <v/>
      </c>
      <c r="AM339" s="320" t="str">
        <f t="shared" si="77"/>
        <v/>
      </c>
      <c r="AN339" s="331" t="str">
        <f>IF(C339="","",IF(フラグ管理用!AP339=1,"",IF(AND(フラグ管理用!C339=1,フラグ管理用!G339=1),"",IF(AND(フラグ管理用!C339=2,フラグ管理用!D339=1,フラグ管理用!G339=1),"",IF(AND(フラグ管理用!C339=2,フラグ管理用!D339=2),"","error")))))</f>
        <v/>
      </c>
      <c r="AO339" s="335" t="str">
        <f t="shared" si="78"/>
        <v/>
      </c>
      <c r="AP339" s="335" t="str">
        <f t="shared" si="79"/>
        <v/>
      </c>
      <c r="AQ339" s="335" t="str">
        <f>IF(C339="","",IF(AND(フラグ管理用!B339=1,フラグ管理用!I339&gt;0),"",IF(AND(フラグ管理用!B339=2,フラグ管理用!I339&gt;14),"","error")))</f>
        <v/>
      </c>
      <c r="AR339" s="335" t="str">
        <f>IF(C339="","",IF(PRODUCT(フラグ管理用!H339:J339)=0,"error",""))</f>
        <v/>
      </c>
      <c r="AS339" s="335" t="str">
        <f t="shared" si="80"/>
        <v/>
      </c>
      <c r="AT339" s="335" t="str">
        <f>IF(C339="","",IF(AND(フラグ管理用!G339=1,フラグ管理用!K339=1),"",IF(AND(フラグ管理用!G339=2,フラグ管理用!K339&gt;1),"","error")))</f>
        <v/>
      </c>
      <c r="AU339" s="335" t="str">
        <f>IF(C339="","",IF(AND(フラグ管理用!K339=10,ISBLANK(L339)=FALSE),"",IF(AND(フラグ管理用!K339&lt;10,ISBLANK(L339)=TRUE),"","error")))</f>
        <v/>
      </c>
      <c r="AV339" s="331" t="str">
        <f t="shared" si="81"/>
        <v/>
      </c>
      <c r="AW339" s="331" t="str">
        <f t="shared" si="82"/>
        <v/>
      </c>
      <c r="AX339" s="331" t="str">
        <f>IF(C339="","",IF(AND(フラグ管理用!D339=2,フラグ管理用!G339=1),IF(Q339&lt;&gt;0,"error",""),""))</f>
        <v/>
      </c>
      <c r="AY339" s="331" t="str">
        <f>IF(C339="","",IF(フラグ管理用!G339=2,IF(OR(O339&lt;&gt;0,P339&lt;&gt;0,R339&lt;&gt;0),"error",""),""))</f>
        <v/>
      </c>
      <c r="AZ339" s="331" t="str">
        <f t="shared" si="83"/>
        <v/>
      </c>
      <c r="BA339" s="331" t="str">
        <f t="shared" si="84"/>
        <v/>
      </c>
      <c r="BB339" s="331" t="str">
        <f t="shared" si="85"/>
        <v/>
      </c>
      <c r="BC339" s="331" t="str">
        <f>IF(C339="","",IF(フラグ管理用!Y339=2,IF(AND(フラグ管理用!C339=2,フラグ管理用!V339=1),"","error"),""))</f>
        <v/>
      </c>
      <c r="BD339" s="331" t="str">
        <f t="shared" si="86"/>
        <v/>
      </c>
      <c r="BE339" s="331" t="str">
        <f>IF(C339="","",IF(フラグ管理用!Z339=30,"error",IF(AND(フラグ管理用!AI339="事業始期_通常",フラグ管理用!Z339&lt;18),"error",IF(AND(フラグ管理用!AI339="事業始期_補助",フラグ管理用!Z339&lt;15),"error",""))))</f>
        <v/>
      </c>
      <c r="BF339" s="331" t="str">
        <f t="shared" si="87"/>
        <v/>
      </c>
      <c r="BG339" s="331" t="str">
        <f>IF(C339="","",IF(AND(フラグ管理用!AJ339="事業終期_通常",OR(フラグ管理用!AA339&lt;18,フラグ管理用!AA339&gt;29)),"error",IF(AND(フラグ管理用!AJ339="事業終期_R3基金・R4",フラグ管理用!AA339&lt;18),"error","")))</f>
        <v/>
      </c>
      <c r="BH339" s="331" t="str">
        <f>IF(C339="","",IF(VLOOKUP(Z339,―!$X$2:$Y$31,2,FALSE)&lt;=VLOOKUP(AA339,―!$X$2:$Y$31,2,FALSE),"","error"))</f>
        <v/>
      </c>
      <c r="BI339" s="331" t="str">
        <f t="shared" si="88"/>
        <v/>
      </c>
      <c r="BJ339" s="331" t="str">
        <f t="shared" si="89"/>
        <v/>
      </c>
      <c r="BK339" s="331" t="str">
        <f t="shared" si="90"/>
        <v/>
      </c>
      <c r="BL339" s="331" t="str">
        <f>IF(C339="","",IF(AND(フラグ管理用!AK339="予算区分_地単_通常",フラグ管理用!AF339&gt;4),"error",IF(AND(フラグ管理用!AK339="予算区分_地単_協力金等",フラグ管理用!AF339&gt;9),"error",IF(AND(フラグ管理用!AK339="予算区分_補助",フラグ管理用!AF339&lt;9),"error",""))))</f>
        <v/>
      </c>
      <c r="BM339" s="346" t="str">
        <f>フラグ管理用!AO339</f>
        <v/>
      </c>
    </row>
    <row r="340" spans="1:65">
      <c r="A340" s="21">
        <v>319</v>
      </c>
      <c r="B340" s="35"/>
      <c r="C340" s="44"/>
      <c r="D340" s="44"/>
      <c r="E340" s="55"/>
      <c r="F340" s="67" t="str">
        <f>IF(C340="補",VLOOKUP(E340,'事業名一覧 '!$A$3:$C$55,3,FALSE),"")</f>
        <v/>
      </c>
      <c r="G340" s="81"/>
      <c r="H340" s="81"/>
      <c r="I340" s="81"/>
      <c r="J340" s="81"/>
      <c r="K340" s="81"/>
      <c r="L340" s="55"/>
      <c r="M340" s="132" t="str">
        <f t="shared" si="73"/>
        <v/>
      </c>
      <c r="N340" s="132" t="str">
        <f t="shared" si="74"/>
        <v/>
      </c>
      <c r="O340" s="148"/>
      <c r="P340" s="148"/>
      <c r="Q340" s="148"/>
      <c r="R340" s="148"/>
      <c r="S340" s="148"/>
      <c r="T340" s="148"/>
      <c r="U340" s="55"/>
      <c r="V340" s="81"/>
      <c r="W340" s="81"/>
      <c r="X340" s="81"/>
      <c r="Y340" s="44"/>
      <c r="Z340" s="44"/>
      <c r="AA340" s="44"/>
      <c r="AB340" s="214"/>
      <c r="AC340" s="214"/>
      <c r="AD340" s="55"/>
      <c r="AE340" s="55"/>
      <c r="AF340" s="233"/>
      <c r="AG340" s="251"/>
      <c r="AH340" s="272"/>
      <c r="AI340" s="284"/>
      <c r="AJ340" s="296" t="str">
        <f t="shared" si="75"/>
        <v/>
      </c>
      <c r="AK340" s="304" t="str">
        <f>IF(C340="","",IF(AND(フラグ管理用!B340=2,O340&gt;0),"error",IF(AND(フラグ管理用!B340=1,SUM(P340:R340)&gt;0),"error","")))</f>
        <v/>
      </c>
      <c r="AL340" s="312" t="str">
        <f t="shared" si="76"/>
        <v/>
      </c>
      <c r="AM340" s="320" t="str">
        <f t="shared" si="77"/>
        <v/>
      </c>
      <c r="AN340" s="331" t="str">
        <f>IF(C340="","",IF(フラグ管理用!AP340=1,"",IF(AND(フラグ管理用!C340=1,フラグ管理用!G340=1),"",IF(AND(フラグ管理用!C340=2,フラグ管理用!D340=1,フラグ管理用!G340=1),"",IF(AND(フラグ管理用!C340=2,フラグ管理用!D340=2),"","error")))))</f>
        <v/>
      </c>
      <c r="AO340" s="335" t="str">
        <f t="shared" si="78"/>
        <v/>
      </c>
      <c r="AP340" s="335" t="str">
        <f t="shared" si="79"/>
        <v/>
      </c>
      <c r="AQ340" s="335" t="str">
        <f>IF(C340="","",IF(AND(フラグ管理用!B340=1,フラグ管理用!I340&gt;0),"",IF(AND(フラグ管理用!B340=2,フラグ管理用!I340&gt;14),"","error")))</f>
        <v/>
      </c>
      <c r="AR340" s="335" t="str">
        <f>IF(C340="","",IF(PRODUCT(フラグ管理用!H340:J340)=0,"error",""))</f>
        <v/>
      </c>
      <c r="AS340" s="335" t="str">
        <f t="shared" si="80"/>
        <v/>
      </c>
      <c r="AT340" s="335" t="str">
        <f>IF(C340="","",IF(AND(フラグ管理用!G340=1,フラグ管理用!K340=1),"",IF(AND(フラグ管理用!G340=2,フラグ管理用!K340&gt;1),"","error")))</f>
        <v/>
      </c>
      <c r="AU340" s="335" t="str">
        <f>IF(C340="","",IF(AND(フラグ管理用!K340=10,ISBLANK(L340)=FALSE),"",IF(AND(フラグ管理用!K340&lt;10,ISBLANK(L340)=TRUE),"","error")))</f>
        <v/>
      </c>
      <c r="AV340" s="331" t="str">
        <f t="shared" si="81"/>
        <v/>
      </c>
      <c r="AW340" s="331" t="str">
        <f t="shared" si="82"/>
        <v/>
      </c>
      <c r="AX340" s="331" t="str">
        <f>IF(C340="","",IF(AND(フラグ管理用!D340=2,フラグ管理用!G340=1),IF(Q340&lt;&gt;0,"error",""),""))</f>
        <v/>
      </c>
      <c r="AY340" s="331" t="str">
        <f>IF(C340="","",IF(フラグ管理用!G340=2,IF(OR(O340&lt;&gt;0,P340&lt;&gt;0,R340&lt;&gt;0),"error",""),""))</f>
        <v/>
      </c>
      <c r="AZ340" s="331" t="str">
        <f t="shared" si="83"/>
        <v/>
      </c>
      <c r="BA340" s="331" t="str">
        <f t="shared" si="84"/>
        <v/>
      </c>
      <c r="BB340" s="331" t="str">
        <f t="shared" si="85"/>
        <v/>
      </c>
      <c r="BC340" s="331" t="str">
        <f>IF(C340="","",IF(フラグ管理用!Y340=2,IF(AND(フラグ管理用!C340=2,フラグ管理用!V340=1),"","error"),""))</f>
        <v/>
      </c>
      <c r="BD340" s="331" t="str">
        <f t="shared" si="86"/>
        <v/>
      </c>
      <c r="BE340" s="331" t="str">
        <f>IF(C340="","",IF(フラグ管理用!Z340=30,"error",IF(AND(フラグ管理用!AI340="事業始期_通常",フラグ管理用!Z340&lt;18),"error",IF(AND(フラグ管理用!AI340="事業始期_補助",フラグ管理用!Z340&lt;15),"error",""))))</f>
        <v/>
      </c>
      <c r="BF340" s="331" t="str">
        <f t="shared" si="87"/>
        <v/>
      </c>
      <c r="BG340" s="331" t="str">
        <f>IF(C340="","",IF(AND(フラグ管理用!AJ340="事業終期_通常",OR(フラグ管理用!AA340&lt;18,フラグ管理用!AA340&gt;29)),"error",IF(AND(フラグ管理用!AJ340="事業終期_R3基金・R4",フラグ管理用!AA340&lt;18),"error","")))</f>
        <v/>
      </c>
      <c r="BH340" s="331" t="str">
        <f>IF(C340="","",IF(VLOOKUP(Z340,―!$X$2:$Y$31,2,FALSE)&lt;=VLOOKUP(AA340,―!$X$2:$Y$31,2,FALSE),"","error"))</f>
        <v/>
      </c>
      <c r="BI340" s="331" t="str">
        <f t="shared" si="88"/>
        <v/>
      </c>
      <c r="BJ340" s="331" t="str">
        <f t="shared" si="89"/>
        <v/>
      </c>
      <c r="BK340" s="331" t="str">
        <f t="shared" si="90"/>
        <v/>
      </c>
      <c r="BL340" s="331" t="str">
        <f>IF(C340="","",IF(AND(フラグ管理用!AK340="予算区分_地単_通常",フラグ管理用!AF340&gt;4),"error",IF(AND(フラグ管理用!AK340="予算区分_地単_協力金等",フラグ管理用!AF340&gt;9),"error",IF(AND(フラグ管理用!AK340="予算区分_補助",フラグ管理用!AF340&lt;9),"error",""))))</f>
        <v/>
      </c>
      <c r="BM340" s="346" t="str">
        <f>フラグ管理用!AO340</f>
        <v/>
      </c>
    </row>
    <row r="341" spans="1:65">
      <c r="A341" s="21">
        <v>320</v>
      </c>
      <c r="B341" s="35"/>
      <c r="C341" s="44"/>
      <c r="D341" s="44"/>
      <c r="E341" s="55"/>
      <c r="F341" s="67" t="str">
        <f>IF(C341="補",VLOOKUP(E341,'事業名一覧 '!$A$3:$C$55,3,FALSE),"")</f>
        <v/>
      </c>
      <c r="G341" s="81"/>
      <c r="H341" s="81"/>
      <c r="I341" s="81"/>
      <c r="J341" s="81"/>
      <c r="K341" s="81"/>
      <c r="L341" s="55"/>
      <c r="M341" s="132" t="str">
        <f t="shared" si="73"/>
        <v/>
      </c>
      <c r="N341" s="132" t="str">
        <f t="shared" si="74"/>
        <v/>
      </c>
      <c r="O341" s="148"/>
      <c r="P341" s="148"/>
      <c r="Q341" s="148"/>
      <c r="R341" s="148"/>
      <c r="S341" s="148"/>
      <c r="T341" s="148"/>
      <c r="U341" s="55"/>
      <c r="V341" s="81"/>
      <c r="W341" s="81"/>
      <c r="X341" s="81"/>
      <c r="Y341" s="44"/>
      <c r="Z341" s="44"/>
      <c r="AA341" s="44"/>
      <c r="AB341" s="214"/>
      <c r="AC341" s="214"/>
      <c r="AD341" s="55"/>
      <c r="AE341" s="55"/>
      <c r="AF341" s="233"/>
      <c r="AG341" s="251"/>
      <c r="AH341" s="272"/>
      <c r="AI341" s="284"/>
      <c r="AJ341" s="296" t="str">
        <f t="shared" si="75"/>
        <v/>
      </c>
      <c r="AK341" s="304" t="str">
        <f>IF(C341="","",IF(AND(フラグ管理用!B341=2,O341&gt;0),"error",IF(AND(フラグ管理用!B341=1,SUM(P341:R341)&gt;0),"error","")))</f>
        <v/>
      </c>
      <c r="AL341" s="312" t="str">
        <f t="shared" si="76"/>
        <v/>
      </c>
      <c r="AM341" s="320" t="str">
        <f t="shared" si="77"/>
        <v/>
      </c>
      <c r="AN341" s="331" t="str">
        <f>IF(C341="","",IF(フラグ管理用!AP341=1,"",IF(AND(フラグ管理用!C341=1,フラグ管理用!G341=1),"",IF(AND(フラグ管理用!C341=2,フラグ管理用!D341=1,フラグ管理用!G341=1),"",IF(AND(フラグ管理用!C341=2,フラグ管理用!D341=2),"","error")))))</f>
        <v/>
      </c>
      <c r="AO341" s="335" t="str">
        <f t="shared" si="78"/>
        <v/>
      </c>
      <c r="AP341" s="335" t="str">
        <f t="shared" si="79"/>
        <v/>
      </c>
      <c r="AQ341" s="335" t="str">
        <f>IF(C341="","",IF(AND(フラグ管理用!B341=1,フラグ管理用!I341&gt;0),"",IF(AND(フラグ管理用!B341=2,フラグ管理用!I341&gt;14),"","error")))</f>
        <v/>
      </c>
      <c r="AR341" s="335" t="str">
        <f>IF(C341="","",IF(PRODUCT(フラグ管理用!H341:J341)=0,"error",""))</f>
        <v/>
      </c>
      <c r="AS341" s="335" t="str">
        <f t="shared" si="80"/>
        <v/>
      </c>
      <c r="AT341" s="335" t="str">
        <f>IF(C341="","",IF(AND(フラグ管理用!G341=1,フラグ管理用!K341=1),"",IF(AND(フラグ管理用!G341=2,フラグ管理用!K341&gt;1),"","error")))</f>
        <v/>
      </c>
      <c r="AU341" s="335" t="str">
        <f>IF(C341="","",IF(AND(フラグ管理用!K341=10,ISBLANK(L341)=FALSE),"",IF(AND(フラグ管理用!K341&lt;10,ISBLANK(L341)=TRUE),"","error")))</f>
        <v/>
      </c>
      <c r="AV341" s="331" t="str">
        <f t="shared" si="81"/>
        <v/>
      </c>
      <c r="AW341" s="331" t="str">
        <f t="shared" si="82"/>
        <v/>
      </c>
      <c r="AX341" s="331" t="str">
        <f>IF(C341="","",IF(AND(フラグ管理用!D341=2,フラグ管理用!G341=1),IF(Q341&lt;&gt;0,"error",""),""))</f>
        <v/>
      </c>
      <c r="AY341" s="331" t="str">
        <f>IF(C341="","",IF(フラグ管理用!G341=2,IF(OR(O341&lt;&gt;0,P341&lt;&gt;0,R341&lt;&gt;0),"error",""),""))</f>
        <v/>
      </c>
      <c r="AZ341" s="331" t="str">
        <f t="shared" si="83"/>
        <v/>
      </c>
      <c r="BA341" s="331" t="str">
        <f t="shared" si="84"/>
        <v/>
      </c>
      <c r="BB341" s="331" t="str">
        <f t="shared" si="85"/>
        <v/>
      </c>
      <c r="BC341" s="331" t="str">
        <f>IF(C341="","",IF(フラグ管理用!Y341=2,IF(AND(フラグ管理用!C341=2,フラグ管理用!V341=1),"","error"),""))</f>
        <v/>
      </c>
      <c r="BD341" s="331" t="str">
        <f t="shared" si="86"/>
        <v/>
      </c>
      <c r="BE341" s="331" t="str">
        <f>IF(C341="","",IF(フラグ管理用!Z341=30,"error",IF(AND(フラグ管理用!AI341="事業始期_通常",フラグ管理用!Z341&lt;18),"error",IF(AND(フラグ管理用!AI341="事業始期_補助",フラグ管理用!Z341&lt;15),"error",""))))</f>
        <v/>
      </c>
      <c r="BF341" s="331" t="str">
        <f t="shared" si="87"/>
        <v/>
      </c>
      <c r="BG341" s="331" t="str">
        <f>IF(C341="","",IF(AND(フラグ管理用!AJ341="事業終期_通常",OR(フラグ管理用!AA341&lt;18,フラグ管理用!AA341&gt;29)),"error",IF(AND(フラグ管理用!AJ341="事業終期_R3基金・R4",フラグ管理用!AA341&lt;18),"error","")))</f>
        <v/>
      </c>
      <c r="BH341" s="331" t="str">
        <f>IF(C341="","",IF(VLOOKUP(Z341,―!$X$2:$Y$31,2,FALSE)&lt;=VLOOKUP(AA341,―!$X$2:$Y$31,2,FALSE),"","error"))</f>
        <v/>
      </c>
      <c r="BI341" s="331" t="str">
        <f t="shared" si="88"/>
        <v/>
      </c>
      <c r="BJ341" s="331" t="str">
        <f t="shared" si="89"/>
        <v/>
      </c>
      <c r="BK341" s="331" t="str">
        <f t="shared" si="90"/>
        <v/>
      </c>
      <c r="BL341" s="331" t="str">
        <f>IF(C341="","",IF(AND(フラグ管理用!AK341="予算区分_地単_通常",フラグ管理用!AF341&gt;4),"error",IF(AND(フラグ管理用!AK341="予算区分_地単_協力金等",フラグ管理用!AF341&gt;9),"error",IF(AND(フラグ管理用!AK341="予算区分_補助",フラグ管理用!AF341&lt;9),"error",""))))</f>
        <v/>
      </c>
      <c r="BM341" s="346" t="str">
        <f>フラグ管理用!AO341</f>
        <v/>
      </c>
    </row>
    <row r="342" spans="1:65">
      <c r="A342" s="21">
        <v>321</v>
      </c>
      <c r="B342" s="35"/>
      <c r="C342" s="44"/>
      <c r="D342" s="44"/>
      <c r="E342" s="55"/>
      <c r="F342" s="67" t="str">
        <f>IF(C342="補",VLOOKUP(E342,'事業名一覧 '!$A$3:$C$55,3,FALSE),"")</f>
        <v/>
      </c>
      <c r="G342" s="81"/>
      <c r="H342" s="81"/>
      <c r="I342" s="81"/>
      <c r="J342" s="81"/>
      <c r="K342" s="81"/>
      <c r="L342" s="55"/>
      <c r="M342" s="132" t="str">
        <f t="shared" ref="M342:M405" si="91">IF(C342="","",SUM(N342,S342,T342))</f>
        <v/>
      </c>
      <c r="N342" s="132" t="str">
        <f t="shared" ref="N342:N405" si="92">IF(C342="","",SUM(O342:R342))</f>
        <v/>
      </c>
      <c r="O342" s="148"/>
      <c r="P342" s="148"/>
      <c r="Q342" s="148"/>
      <c r="R342" s="148"/>
      <c r="S342" s="148"/>
      <c r="T342" s="148"/>
      <c r="U342" s="55"/>
      <c r="V342" s="81"/>
      <c r="W342" s="81"/>
      <c r="X342" s="81"/>
      <c r="Y342" s="44"/>
      <c r="Z342" s="44"/>
      <c r="AA342" s="44"/>
      <c r="AB342" s="214"/>
      <c r="AC342" s="214"/>
      <c r="AD342" s="55"/>
      <c r="AE342" s="55"/>
      <c r="AF342" s="233"/>
      <c r="AG342" s="251"/>
      <c r="AH342" s="272"/>
      <c r="AI342" s="284"/>
      <c r="AJ342" s="296" t="str">
        <f t="shared" ref="AJ342:AJ405" si="93">IF(C342="","",IF(B342="","error",""))</f>
        <v/>
      </c>
      <c r="AK342" s="304" t="str">
        <f>IF(C342="","",IF(AND(フラグ管理用!B342=2,O342&gt;0),"error",IF(AND(フラグ管理用!B342=1,SUM(P342:R342)&gt;0),"error","")))</f>
        <v/>
      </c>
      <c r="AL342" s="312" t="str">
        <f t="shared" ref="AL342:AL405" si="94">IF(C342="","",IF(D342="","error",""))</f>
        <v/>
      </c>
      <c r="AM342" s="320" t="str">
        <f t="shared" ref="AM342:AM405" si="95">IF(C342="","",IF(G342="","error",""))</f>
        <v/>
      </c>
      <c r="AN342" s="331" t="str">
        <f>IF(C342="","",IF(フラグ管理用!AP342=1,"",IF(AND(フラグ管理用!C342=1,フラグ管理用!G342=1),"",IF(AND(フラグ管理用!C342=2,フラグ管理用!D342=1,フラグ管理用!G342=1),"",IF(AND(フラグ管理用!C342=2,フラグ管理用!D342=2),"","error")))))</f>
        <v/>
      </c>
      <c r="AO342" s="335" t="str">
        <f t="shared" ref="AO342:AO405" si="96">IF(C342="","",IF(ISERROR(F342)=TRUE,"error",""))</f>
        <v/>
      </c>
      <c r="AP342" s="335" t="str">
        <f t="shared" ref="AP342:AP405" si="97">IF(C342="","",IF(OR(H342="",I342="",J342=""),"error",""))</f>
        <v/>
      </c>
      <c r="AQ342" s="335" t="str">
        <f>IF(C342="","",IF(AND(フラグ管理用!B342=1,フラグ管理用!I342&gt;0),"",IF(AND(フラグ管理用!B342=2,フラグ管理用!I342&gt;14),"","error")))</f>
        <v/>
      </c>
      <c r="AR342" s="335" t="str">
        <f>IF(C342="","",IF(PRODUCT(フラグ管理用!H342:J342)=0,"error",""))</f>
        <v/>
      </c>
      <c r="AS342" s="335" t="str">
        <f t="shared" ref="AS342:AS405" si="98">IF(C342="","",IF(K342="","error",""))</f>
        <v/>
      </c>
      <c r="AT342" s="335" t="str">
        <f>IF(C342="","",IF(AND(フラグ管理用!G342=1,フラグ管理用!K342=1),"",IF(AND(フラグ管理用!G342=2,フラグ管理用!K342&gt;1),"","error")))</f>
        <v/>
      </c>
      <c r="AU342" s="335" t="str">
        <f>IF(C342="","",IF(AND(フラグ管理用!K342=10,ISBLANK(L342)=FALSE),"",IF(AND(フラグ管理用!K342&lt;10,ISBLANK(L342)=TRUE),"","error")))</f>
        <v/>
      </c>
      <c r="AV342" s="331" t="str">
        <f t="shared" ref="AV342:AV405" si="99">IF(C342="","",IF(C342="単",IF(S342&lt;&gt;0,"error",""),""))</f>
        <v/>
      </c>
      <c r="AW342" s="331" t="str">
        <f t="shared" ref="AW342:AW405" si="100">IF(C342="","",IF(D342="－",IF(OR(P342&lt;&gt;0,Q342&lt;&gt;0),"error",""),""))</f>
        <v/>
      </c>
      <c r="AX342" s="331" t="str">
        <f>IF(C342="","",IF(AND(フラグ管理用!D342=2,フラグ管理用!G342=1),IF(Q342&lt;&gt;0,"error",""),""))</f>
        <v/>
      </c>
      <c r="AY342" s="331" t="str">
        <f>IF(C342="","",IF(フラグ管理用!G342=2,IF(OR(O342&lt;&gt;0,P342&lt;&gt;0,R342&lt;&gt;0),"error",""),""))</f>
        <v/>
      </c>
      <c r="AZ342" s="331" t="str">
        <f t="shared" ref="AZ342:AZ405" si="101">IF(C342="","",IF(OR(AND(O342&lt;&gt;0,P342&lt;&gt;0),AND(O342&lt;&gt;0,Q342&lt;&gt;0),AND(O342&lt;&gt;0,R342&lt;&gt;0),AND(P342&lt;&gt;0,Q342&lt;&gt;0),AND(P342&lt;&gt;0,R342&lt;&gt;0),AND(Q342&lt;&gt;0,R342&lt;&gt;0)),"error",""))</f>
        <v/>
      </c>
      <c r="BA342" s="331" t="str">
        <f t="shared" ref="BA342:BA405" si="102">IF(C342="","",IF(N342&gt;0,"","error"))</f>
        <v/>
      </c>
      <c r="BB342" s="331" t="str">
        <f t="shared" ref="BB342:BB405" si="103">IF(C342="","",IF(OR(V342="",W342="",X342="",Y342=""),"error",""))</f>
        <v/>
      </c>
      <c r="BC342" s="331" t="str">
        <f>IF(C342="","",IF(フラグ管理用!Y342=2,IF(AND(フラグ管理用!C342=2,フラグ管理用!V342=1),"","error"),""))</f>
        <v/>
      </c>
      <c r="BD342" s="331" t="str">
        <f t="shared" ref="BD342:BD405" si="104">IF(C342="","",IF(Z342="","error",""))</f>
        <v/>
      </c>
      <c r="BE342" s="331" t="str">
        <f>IF(C342="","",IF(フラグ管理用!Z342=30,"error",IF(AND(フラグ管理用!AI342="事業始期_通常",フラグ管理用!Z342&lt;18),"error",IF(AND(フラグ管理用!AI342="事業始期_補助",フラグ管理用!Z342&lt;15),"error",""))))</f>
        <v/>
      </c>
      <c r="BF342" s="331" t="str">
        <f t="shared" ref="BF342:BF405" si="105">IF(C342="","",IF(AA342="","error",""))</f>
        <v/>
      </c>
      <c r="BG342" s="331" t="str">
        <f>IF(C342="","",IF(AND(フラグ管理用!AJ342="事業終期_通常",OR(フラグ管理用!AA342&lt;18,フラグ管理用!AA342&gt;29)),"error",IF(AND(フラグ管理用!AJ342="事業終期_R3基金・R4",フラグ管理用!AA342&lt;18),"error","")))</f>
        <v/>
      </c>
      <c r="BH342" s="331" t="str">
        <f>IF(C342="","",IF(VLOOKUP(Z342,―!$X$2:$Y$31,2,FALSE)&lt;=VLOOKUP(AA342,―!$X$2:$Y$31,2,FALSE),"","error"))</f>
        <v/>
      </c>
      <c r="BI342" s="331" t="str">
        <f t="shared" ref="BI342:BI405" si="106">IF(C342="","",IF(OR(AB342="",AC342=""),"error",""))</f>
        <v/>
      </c>
      <c r="BJ342" s="331" t="str">
        <f t="shared" ref="BJ342:BJ405" si="107">IF(C342="","",IF(AND(Y342="－",AA342="R5.4以降",AF342=""),"error",""))</f>
        <v/>
      </c>
      <c r="BK342" s="331" t="str">
        <f t="shared" ref="BK342:BK405" si="108">IF(C342="","",IF(AG342="","error",""))</f>
        <v/>
      </c>
      <c r="BL342" s="331" t="str">
        <f>IF(C342="","",IF(AND(フラグ管理用!AK342="予算区分_地単_通常",フラグ管理用!AF342&gt;4),"error",IF(AND(フラグ管理用!AK342="予算区分_地単_協力金等",フラグ管理用!AF342&gt;9),"error",IF(AND(フラグ管理用!AK342="予算区分_補助",フラグ管理用!AF342&lt;9),"error",""))))</f>
        <v/>
      </c>
      <c r="BM342" s="346" t="str">
        <f>フラグ管理用!AO342</f>
        <v/>
      </c>
    </row>
    <row r="343" spans="1:65">
      <c r="A343" s="21">
        <v>322</v>
      </c>
      <c r="B343" s="35"/>
      <c r="C343" s="44"/>
      <c r="D343" s="44"/>
      <c r="E343" s="55"/>
      <c r="F343" s="67" t="str">
        <f>IF(C343="補",VLOOKUP(E343,'事業名一覧 '!$A$3:$C$55,3,FALSE),"")</f>
        <v/>
      </c>
      <c r="G343" s="81"/>
      <c r="H343" s="81"/>
      <c r="I343" s="81"/>
      <c r="J343" s="81"/>
      <c r="K343" s="81"/>
      <c r="L343" s="55"/>
      <c r="M343" s="132" t="str">
        <f t="shared" si="91"/>
        <v/>
      </c>
      <c r="N343" s="132" t="str">
        <f t="shared" si="92"/>
        <v/>
      </c>
      <c r="O343" s="148"/>
      <c r="P343" s="148"/>
      <c r="Q343" s="148"/>
      <c r="R343" s="148"/>
      <c r="S343" s="148"/>
      <c r="T343" s="148"/>
      <c r="U343" s="55"/>
      <c r="V343" s="81"/>
      <c r="W343" s="81"/>
      <c r="X343" s="81"/>
      <c r="Y343" s="44"/>
      <c r="Z343" s="44"/>
      <c r="AA343" s="44"/>
      <c r="AB343" s="214"/>
      <c r="AC343" s="214"/>
      <c r="AD343" s="55"/>
      <c r="AE343" s="55"/>
      <c r="AF343" s="233"/>
      <c r="AG343" s="251"/>
      <c r="AH343" s="272"/>
      <c r="AI343" s="284"/>
      <c r="AJ343" s="296" t="str">
        <f t="shared" si="93"/>
        <v/>
      </c>
      <c r="AK343" s="304" t="str">
        <f>IF(C343="","",IF(AND(フラグ管理用!B343=2,O343&gt;0),"error",IF(AND(フラグ管理用!B343=1,SUM(P343:R343)&gt;0),"error","")))</f>
        <v/>
      </c>
      <c r="AL343" s="312" t="str">
        <f t="shared" si="94"/>
        <v/>
      </c>
      <c r="AM343" s="320" t="str">
        <f t="shared" si="95"/>
        <v/>
      </c>
      <c r="AN343" s="331" t="str">
        <f>IF(C343="","",IF(フラグ管理用!AP343=1,"",IF(AND(フラグ管理用!C343=1,フラグ管理用!G343=1),"",IF(AND(フラグ管理用!C343=2,フラグ管理用!D343=1,フラグ管理用!G343=1),"",IF(AND(フラグ管理用!C343=2,フラグ管理用!D343=2),"","error")))))</f>
        <v/>
      </c>
      <c r="AO343" s="335" t="str">
        <f t="shared" si="96"/>
        <v/>
      </c>
      <c r="AP343" s="335" t="str">
        <f t="shared" si="97"/>
        <v/>
      </c>
      <c r="AQ343" s="335" t="str">
        <f>IF(C343="","",IF(AND(フラグ管理用!B343=1,フラグ管理用!I343&gt;0),"",IF(AND(フラグ管理用!B343=2,フラグ管理用!I343&gt;14),"","error")))</f>
        <v/>
      </c>
      <c r="AR343" s="335" t="str">
        <f>IF(C343="","",IF(PRODUCT(フラグ管理用!H343:J343)=0,"error",""))</f>
        <v/>
      </c>
      <c r="AS343" s="335" t="str">
        <f t="shared" si="98"/>
        <v/>
      </c>
      <c r="AT343" s="335" t="str">
        <f>IF(C343="","",IF(AND(フラグ管理用!G343=1,フラグ管理用!K343=1),"",IF(AND(フラグ管理用!G343=2,フラグ管理用!K343&gt;1),"","error")))</f>
        <v/>
      </c>
      <c r="AU343" s="335" t="str">
        <f>IF(C343="","",IF(AND(フラグ管理用!K343=10,ISBLANK(L343)=FALSE),"",IF(AND(フラグ管理用!K343&lt;10,ISBLANK(L343)=TRUE),"","error")))</f>
        <v/>
      </c>
      <c r="AV343" s="331" t="str">
        <f t="shared" si="99"/>
        <v/>
      </c>
      <c r="AW343" s="331" t="str">
        <f t="shared" si="100"/>
        <v/>
      </c>
      <c r="AX343" s="331" t="str">
        <f>IF(C343="","",IF(AND(フラグ管理用!D343=2,フラグ管理用!G343=1),IF(Q343&lt;&gt;0,"error",""),""))</f>
        <v/>
      </c>
      <c r="AY343" s="331" t="str">
        <f>IF(C343="","",IF(フラグ管理用!G343=2,IF(OR(O343&lt;&gt;0,P343&lt;&gt;0,R343&lt;&gt;0),"error",""),""))</f>
        <v/>
      </c>
      <c r="AZ343" s="331" t="str">
        <f t="shared" si="101"/>
        <v/>
      </c>
      <c r="BA343" s="331" t="str">
        <f t="shared" si="102"/>
        <v/>
      </c>
      <c r="BB343" s="331" t="str">
        <f t="shared" si="103"/>
        <v/>
      </c>
      <c r="BC343" s="331" t="str">
        <f>IF(C343="","",IF(フラグ管理用!Y343=2,IF(AND(フラグ管理用!C343=2,フラグ管理用!V343=1),"","error"),""))</f>
        <v/>
      </c>
      <c r="BD343" s="331" t="str">
        <f t="shared" si="104"/>
        <v/>
      </c>
      <c r="BE343" s="331" t="str">
        <f>IF(C343="","",IF(フラグ管理用!Z343=30,"error",IF(AND(フラグ管理用!AI343="事業始期_通常",フラグ管理用!Z343&lt;18),"error",IF(AND(フラグ管理用!AI343="事業始期_補助",フラグ管理用!Z343&lt;15),"error",""))))</f>
        <v/>
      </c>
      <c r="BF343" s="331" t="str">
        <f t="shared" si="105"/>
        <v/>
      </c>
      <c r="BG343" s="331" t="str">
        <f>IF(C343="","",IF(AND(フラグ管理用!AJ343="事業終期_通常",OR(フラグ管理用!AA343&lt;18,フラグ管理用!AA343&gt;29)),"error",IF(AND(フラグ管理用!AJ343="事業終期_R3基金・R4",フラグ管理用!AA343&lt;18),"error","")))</f>
        <v/>
      </c>
      <c r="BH343" s="331" t="str">
        <f>IF(C343="","",IF(VLOOKUP(Z343,―!$X$2:$Y$31,2,FALSE)&lt;=VLOOKUP(AA343,―!$X$2:$Y$31,2,FALSE),"","error"))</f>
        <v/>
      </c>
      <c r="BI343" s="331" t="str">
        <f t="shared" si="106"/>
        <v/>
      </c>
      <c r="BJ343" s="331" t="str">
        <f t="shared" si="107"/>
        <v/>
      </c>
      <c r="BK343" s="331" t="str">
        <f t="shared" si="108"/>
        <v/>
      </c>
      <c r="BL343" s="331" t="str">
        <f>IF(C343="","",IF(AND(フラグ管理用!AK343="予算区分_地単_通常",フラグ管理用!AF343&gt;4),"error",IF(AND(フラグ管理用!AK343="予算区分_地単_協力金等",フラグ管理用!AF343&gt;9),"error",IF(AND(フラグ管理用!AK343="予算区分_補助",フラグ管理用!AF343&lt;9),"error",""))))</f>
        <v/>
      </c>
      <c r="BM343" s="346" t="str">
        <f>フラグ管理用!AO343</f>
        <v/>
      </c>
    </row>
    <row r="344" spans="1:65">
      <c r="A344" s="21">
        <v>323</v>
      </c>
      <c r="B344" s="35"/>
      <c r="C344" s="44"/>
      <c r="D344" s="44"/>
      <c r="E344" s="55"/>
      <c r="F344" s="67" t="str">
        <f>IF(C344="補",VLOOKUP(E344,'事業名一覧 '!$A$3:$C$55,3,FALSE),"")</f>
        <v/>
      </c>
      <c r="G344" s="81"/>
      <c r="H344" s="81"/>
      <c r="I344" s="81"/>
      <c r="J344" s="81"/>
      <c r="K344" s="81"/>
      <c r="L344" s="55"/>
      <c r="M344" s="132" t="str">
        <f t="shared" si="91"/>
        <v/>
      </c>
      <c r="N344" s="132" t="str">
        <f t="shared" si="92"/>
        <v/>
      </c>
      <c r="O344" s="148"/>
      <c r="P344" s="148"/>
      <c r="Q344" s="148"/>
      <c r="R344" s="148"/>
      <c r="S344" s="148"/>
      <c r="T344" s="148"/>
      <c r="U344" s="55"/>
      <c r="V344" s="81"/>
      <c r="W344" s="81"/>
      <c r="X344" s="81"/>
      <c r="Y344" s="44"/>
      <c r="Z344" s="44"/>
      <c r="AA344" s="44"/>
      <c r="AB344" s="214"/>
      <c r="AC344" s="214"/>
      <c r="AD344" s="55"/>
      <c r="AE344" s="55"/>
      <c r="AF344" s="233"/>
      <c r="AG344" s="251"/>
      <c r="AH344" s="272"/>
      <c r="AI344" s="284"/>
      <c r="AJ344" s="296" t="str">
        <f t="shared" si="93"/>
        <v/>
      </c>
      <c r="AK344" s="304" t="str">
        <f>IF(C344="","",IF(AND(フラグ管理用!B344=2,O344&gt;0),"error",IF(AND(フラグ管理用!B344=1,SUM(P344:R344)&gt;0),"error","")))</f>
        <v/>
      </c>
      <c r="AL344" s="312" t="str">
        <f t="shared" si="94"/>
        <v/>
      </c>
      <c r="AM344" s="320" t="str">
        <f t="shared" si="95"/>
        <v/>
      </c>
      <c r="AN344" s="331" t="str">
        <f>IF(C344="","",IF(フラグ管理用!AP344=1,"",IF(AND(フラグ管理用!C344=1,フラグ管理用!G344=1),"",IF(AND(フラグ管理用!C344=2,フラグ管理用!D344=1,フラグ管理用!G344=1),"",IF(AND(フラグ管理用!C344=2,フラグ管理用!D344=2),"","error")))))</f>
        <v/>
      </c>
      <c r="AO344" s="335" t="str">
        <f t="shared" si="96"/>
        <v/>
      </c>
      <c r="AP344" s="335" t="str">
        <f t="shared" si="97"/>
        <v/>
      </c>
      <c r="AQ344" s="335" t="str">
        <f>IF(C344="","",IF(AND(フラグ管理用!B344=1,フラグ管理用!I344&gt;0),"",IF(AND(フラグ管理用!B344=2,フラグ管理用!I344&gt;14),"","error")))</f>
        <v/>
      </c>
      <c r="AR344" s="335" t="str">
        <f>IF(C344="","",IF(PRODUCT(フラグ管理用!H344:J344)=0,"error",""))</f>
        <v/>
      </c>
      <c r="AS344" s="335" t="str">
        <f t="shared" si="98"/>
        <v/>
      </c>
      <c r="AT344" s="335" t="str">
        <f>IF(C344="","",IF(AND(フラグ管理用!G344=1,フラグ管理用!K344=1),"",IF(AND(フラグ管理用!G344=2,フラグ管理用!K344&gt;1),"","error")))</f>
        <v/>
      </c>
      <c r="AU344" s="335" t="str">
        <f>IF(C344="","",IF(AND(フラグ管理用!K344=10,ISBLANK(L344)=FALSE),"",IF(AND(フラグ管理用!K344&lt;10,ISBLANK(L344)=TRUE),"","error")))</f>
        <v/>
      </c>
      <c r="AV344" s="331" t="str">
        <f t="shared" si="99"/>
        <v/>
      </c>
      <c r="AW344" s="331" t="str">
        <f t="shared" si="100"/>
        <v/>
      </c>
      <c r="AX344" s="331" t="str">
        <f>IF(C344="","",IF(AND(フラグ管理用!D344=2,フラグ管理用!G344=1),IF(Q344&lt;&gt;0,"error",""),""))</f>
        <v/>
      </c>
      <c r="AY344" s="331" t="str">
        <f>IF(C344="","",IF(フラグ管理用!G344=2,IF(OR(O344&lt;&gt;0,P344&lt;&gt;0,R344&lt;&gt;0),"error",""),""))</f>
        <v/>
      </c>
      <c r="AZ344" s="331" t="str">
        <f t="shared" si="101"/>
        <v/>
      </c>
      <c r="BA344" s="331" t="str">
        <f t="shared" si="102"/>
        <v/>
      </c>
      <c r="BB344" s="331" t="str">
        <f t="shared" si="103"/>
        <v/>
      </c>
      <c r="BC344" s="331" t="str">
        <f>IF(C344="","",IF(フラグ管理用!Y344=2,IF(AND(フラグ管理用!C344=2,フラグ管理用!V344=1),"","error"),""))</f>
        <v/>
      </c>
      <c r="BD344" s="331" t="str">
        <f t="shared" si="104"/>
        <v/>
      </c>
      <c r="BE344" s="331" t="str">
        <f>IF(C344="","",IF(フラグ管理用!Z344=30,"error",IF(AND(フラグ管理用!AI344="事業始期_通常",フラグ管理用!Z344&lt;18),"error",IF(AND(フラグ管理用!AI344="事業始期_補助",フラグ管理用!Z344&lt;15),"error",""))))</f>
        <v/>
      </c>
      <c r="BF344" s="331" t="str">
        <f t="shared" si="105"/>
        <v/>
      </c>
      <c r="BG344" s="331" t="str">
        <f>IF(C344="","",IF(AND(フラグ管理用!AJ344="事業終期_通常",OR(フラグ管理用!AA344&lt;18,フラグ管理用!AA344&gt;29)),"error",IF(AND(フラグ管理用!AJ344="事業終期_R3基金・R4",フラグ管理用!AA344&lt;18),"error","")))</f>
        <v/>
      </c>
      <c r="BH344" s="331" t="str">
        <f>IF(C344="","",IF(VLOOKUP(Z344,―!$X$2:$Y$31,2,FALSE)&lt;=VLOOKUP(AA344,―!$X$2:$Y$31,2,FALSE),"","error"))</f>
        <v/>
      </c>
      <c r="BI344" s="331" t="str">
        <f t="shared" si="106"/>
        <v/>
      </c>
      <c r="BJ344" s="331" t="str">
        <f t="shared" si="107"/>
        <v/>
      </c>
      <c r="BK344" s="331" t="str">
        <f t="shared" si="108"/>
        <v/>
      </c>
      <c r="BL344" s="331" t="str">
        <f>IF(C344="","",IF(AND(フラグ管理用!AK344="予算区分_地単_通常",フラグ管理用!AF344&gt;4),"error",IF(AND(フラグ管理用!AK344="予算区分_地単_協力金等",フラグ管理用!AF344&gt;9),"error",IF(AND(フラグ管理用!AK344="予算区分_補助",フラグ管理用!AF344&lt;9),"error",""))))</f>
        <v/>
      </c>
      <c r="BM344" s="346" t="str">
        <f>フラグ管理用!AO344</f>
        <v/>
      </c>
    </row>
    <row r="345" spans="1:65">
      <c r="A345" s="21">
        <v>324</v>
      </c>
      <c r="B345" s="35"/>
      <c r="C345" s="44"/>
      <c r="D345" s="44"/>
      <c r="E345" s="55"/>
      <c r="F345" s="67" t="str">
        <f>IF(C345="補",VLOOKUP(E345,'事業名一覧 '!$A$3:$C$55,3,FALSE),"")</f>
        <v/>
      </c>
      <c r="G345" s="81"/>
      <c r="H345" s="81"/>
      <c r="I345" s="81"/>
      <c r="J345" s="81"/>
      <c r="K345" s="81"/>
      <c r="L345" s="55"/>
      <c r="M345" s="132" t="str">
        <f t="shared" si="91"/>
        <v/>
      </c>
      <c r="N345" s="132" t="str">
        <f t="shared" si="92"/>
        <v/>
      </c>
      <c r="O345" s="148"/>
      <c r="P345" s="148"/>
      <c r="Q345" s="148"/>
      <c r="R345" s="148"/>
      <c r="S345" s="148"/>
      <c r="T345" s="148"/>
      <c r="U345" s="55"/>
      <c r="V345" s="81"/>
      <c r="W345" s="81"/>
      <c r="X345" s="81"/>
      <c r="Y345" s="44"/>
      <c r="Z345" s="44"/>
      <c r="AA345" s="44"/>
      <c r="AB345" s="214"/>
      <c r="AC345" s="214"/>
      <c r="AD345" s="55"/>
      <c r="AE345" s="55"/>
      <c r="AF345" s="233"/>
      <c r="AG345" s="251"/>
      <c r="AH345" s="272"/>
      <c r="AI345" s="284"/>
      <c r="AJ345" s="296" t="str">
        <f t="shared" si="93"/>
        <v/>
      </c>
      <c r="AK345" s="304" t="str">
        <f>IF(C345="","",IF(AND(フラグ管理用!B345=2,O345&gt;0),"error",IF(AND(フラグ管理用!B345=1,SUM(P345:R345)&gt;0),"error","")))</f>
        <v/>
      </c>
      <c r="AL345" s="312" t="str">
        <f t="shared" si="94"/>
        <v/>
      </c>
      <c r="AM345" s="320" t="str">
        <f t="shared" si="95"/>
        <v/>
      </c>
      <c r="AN345" s="331" t="str">
        <f>IF(C345="","",IF(フラグ管理用!AP345=1,"",IF(AND(フラグ管理用!C345=1,フラグ管理用!G345=1),"",IF(AND(フラグ管理用!C345=2,フラグ管理用!D345=1,フラグ管理用!G345=1),"",IF(AND(フラグ管理用!C345=2,フラグ管理用!D345=2),"","error")))))</f>
        <v/>
      </c>
      <c r="AO345" s="335" t="str">
        <f t="shared" si="96"/>
        <v/>
      </c>
      <c r="AP345" s="335" t="str">
        <f t="shared" si="97"/>
        <v/>
      </c>
      <c r="AQ345" s="335" t="str">
        <f>IF(C345="","",IF(AND(フラグ管理用!B345=1,フラグ管理用!I345&gt;0),"",IF(AND(フラグ管理用!B345=2,フラグ管理用!I345&gt;14),"","error")))</f>
        <v/>
      </c>
      <c r="AR345" s="335" t="str">
        <f>IF(C345="","",IF(PRODUCT(フラグ管理用!H345:J345)=0,"error",""))</f>
        <v/>
      </c>
      <c r="AS345" s="335" t="str">
        <f t="shared" si="98"/>
        <v/>
      </c>
      <c r="AT345" s="335" t="str">
        <f>IF(C345="","",IF(AND(フラグ管理用!G345=1,フラグ管理用!K345=1),"",IF(AND(フラグ管理用!G345=2,フラグ管理用!K345&gt;1),"","error")))</f>
        <v/>
      </c>
      <c r="AU345" s="335" t="str">
        <f>IF(C345="","",IF(AND(フラグ管理用!K345=10,ISBLANK(L345)=FALSE),"",IF(AND(フラグ管理用!K345&lt;10,ISBLANK(L345)=TRUE),"","error")))</f>
        <v/>
      </c>
      <c r="AV345" s="331" t="str">
        <f t="shared" si="99"/>
        <v/>
      </c>
      <c r="AW345" s="331" t="str">
        <f t="shared" si="100"/>
        <v/>
      </c>
      <c r="AX345" s="331" t="str">
        <f>IF(C345="","",IF(AND(フラグ管理用!D345=2,フラグ管理用!G345=1),IF(Q345&lt;&gt;0,"error",""),""))</f>
        <v/>
      </c>
      <c r="AY345" s="331" t="str">
        <f>IF(C345="","",IF(フラグ管理用!G345=2,IF(OR(O345&lt;&gt;0,P345&lt;&gt;0,R345&lt;&gt;0),"error",""),""))</f>
        <v/>
      </c>
      <c r="AZ345" s="331" t="str">
        <f t="shared" si="101"/>
        <v/>
      </c>
      <c r="BA345" s="331" t="str">
        <f t="shared" si="102"/>
        <v/>
      </c>
      <c r="BB345" s="331" t="str">
        <f t="shared" si="103"/>
        <v/>
      </c>
      <c r="BC345" s="331" t="str">
        <f>IF(C345="","",IF(フラグ管理用!Y345=2,IF(AND(フラグ管理用!C345=2,フラグ管理用!V345=1),"","error"),""))</f>
        <v/>
      </c>
      <c r="BD345" s="331" t="str">
        <f t="shared" si="104"/>
        <v/>
      </c>
      <c r="BE345" s="331" t="str">
        <f>IF(C345="","",IF(フラグ管理用!Z345=30,"error",IF(AND(フラグ管理用!AI345="事業始期_通常",フラグ管理用!Z345&lt;18),"error",IF(AND(フラグ管理用!AI345="事業始期_補助",フラグ管理用!Z345&lt;15),"error",""))))</f>
        <v/>
      </c>
      <c r="BF345" s="331" t="str">
        <f t="shared" si="105"/>
        <v/>
      </c>
      <c r="BG345" s="331" t="str">
        <f>IF(C345="","",IF(AND(フラグ管理用!AJ345="事業終期_通常",OR(フラグ管理用!AA345&lt;18,フラグ管理用!AA345&gt;29)),"error",IF(AND(フラグ管理用!AJ345="事業終期_R3基金・R4",フラグ管理用!AA345&lt;18),"error","")))</f>
        <v/>
      </c>
      <c r="BH345" s="331" t="str">
        <f>IF(C345="","",IF(VLOOKUP(Z345,―!$X$2:$Y$31,2,FALSE)&lt;=VLOOKUP(AA345,―!$X$2:$Y$31,2,FALSE),"","error"))</f>
        <v/>
      </c>
      <c r="BI345" s="331" t="str">
        <f t="shared" si="106"/>
        <v/>
      </c>
      <c r="BJ345" s="331" t="str">
        <f t="shared" si="107"/>
        <v/>
      </c>
      <c r="BK345" s="331" t="str">
        <f t="shared" si="108"/>
        <v/>
      </c>
      <c r="BL345" s="331" t="str">
        <f>IF(C345="","",IF(AND(フラグ管理用!AK345="予算区分_地単_通常",フラグ管理用!AF345&gt;4),"error",IF(AND(フラグ管理用!AK345="予算区分_地単_協力金等",フラグ管理用!AF345&gt;9),"error",IF(AND(フラグ管理用!AK345="予算区分_補助",フラグ管理用!AF345&lt;9),"error",""))))</f>
        <v/>
      </c>
      <c r="BM345" s="346" t="str">
        <f>フラグ管理用!AO345</f>
        <v/>
      </c>
    </row>
    <row r="346" spans="1:65">
      <c r="A346" s="21">
        <v>325</v>
      </c>
      <c r="B346" s="35"/>
      <c r="C346" s="44"/>
      <c r="D346" s="44"/>
      <c r="E346" s="55"/>
      <c r="F346" s="67" t="str">
        <f>IF(C346="補",VLOOKUP(E346,'事業名一覧 '!$A$3:$C$55,3,FALSE),"")</f>
        <v/>
      </c>
      <c r="G346" s="81"/>
      <c r="H346" s="81"/>
      <c r="I346" s="81"/>
      <c r="J346" s="81"/>
      <c r="K346" s="81"/>
      <c r="L346" s="55"/>
      <c r="M346" s="132" t="str">
        <f t="shared" si="91"/>
        <v/>
      </c>
      <c r="N346" s="132" t="str">
        <f t="shared" si="92"/>
        <v/>
      </c>
      <c r="O346" s="148"/>
      <c r="P346" s="148"/>
      <c r="Q346" s="148"/>
      <c r="R346" s="148"/>
      <c r="S346" s="148"/>
      <c r="T346" s="148"/>
      <c r="U346" s="55"/>
      <c r="V346" s="81"/>
      <c r="W346" s="81"/>
      <c r="X346" s="81"/>
      <c r="Y346" s="44"/>
      <c r="Z346" s="44"/>
      <c r="AA346" s="44"/>
      <c r="AB346" s="214"/>
      <c r="AC346" s="214"/>
      <c r="AD346" s="55"/>
      <c r="AE346" s="55"/>
      <c r="AF346" s="233"/>
      <c r="AG346" s="251"/>
      <c r="AH346" s="272"/>
      <c r="AI346" s="284"/>
      <c r="AJ346" s="296" t="str">
        <f t="shared" si="93"/>
        <v/>
      </c>
      <c r="AK346" s="304" t="str">
        <f>IF(C346="","",IF(AND(フラグ管理用!B346=2,O346&gt;0),"error",IF(AND(フラグ管理用!B346=1,SUM(P346:R346)&gt;0),"error","")))</f>
        <v/>
      </c>
      <c r="AL346" s="312" t="str">
        <f t="shared" si="94"/>
        <v/>
      </c>
      <c r="AM346" s="320" t="str">
        <f t="shared" si="95"/>
        <v/>
      </c>
      <c r="AN346" s="331" t="str">
        <f>IF(C346="","",IF(フラグ管理用!AP346=1,"",IF(AND(フラグ管理用!C346=1,フラグ管理用!G346=1),"",IF(AND(フラグ管理用!C346=2,フラグ管理用!D346=1,フラグ管理用!G346=1),"",IF(AND(フラグ管理用!C346=2,フラグ管理用!D346=2),"","error")))))</f>
        <v/>
      </c>
      <c r="AO346" s="335" t="str">
        <f t="shared" si="96"/>
        <v/>
      </c>
      <c r="AP346" s="335" t="str">
        <f t="shared" si="97"/>
        <v/>
      </c>
      <c r="AQ346" s="335" t="str">
        <f>IF(C346="","",IF(AND(フラグ管理用!B346=1,フラグ管理用!I346&gt;0),"",IF(AND(フラグ管理用!B346=2,フラグ管理用!I346&gt;14),"","error")))</f>
        <v/>
      </c>
      <c r="AR346" s="335" t="str">
        <f>IF(C346="","",IF(PRODUCT(フラグ管理用!H346:J346)=0,"error",""))</f>
        <v/>
      </c>
      <c r="AS346" s="335" t="str">
        <f t="shared" si="98"/>
        <v/>
      </c>
      <c r="AT346" s="335" t="str">
        <f>IF(C346="","",IF(AND(フラグ管理用!G346=1,フラグ管理用!K346=1),"",IF(AND(フラグ管理用!G346=2,フラグ管理用!K346&gt;1),"","error")))</f>
        <v/>
      </c>
      <c r="AU346" s="335" t="str">
        <f>IF(C346="","",IF(AND(フラグ管理用!K346=10,ISBLANK(L346)=FALSE),"",IF(AND(フラグ管理用!K346&lt;10,ISBLANK(L346)=TRUE),"","error")))</f>
        <v/>
      </c>
      <c r="AV346" s="331" t="str">
        <f t="shared" si="99"/>
        <v/>
      </c>
      <c r="AW346" s="331" t="str">
        <f t="shared" si="100"/>
        <v/>
      </c>
      <c r="AX346" s="331" t="str">
        <f>IF(C346="","",IF(AND(フラグ管理用!D346=2,フラグ管理用!G346=1),IF(Q346&lt;&gt;0,"error",""),""))</f>
        <v/>
      </c>
      <c r="AY346" s="331" t="str">
        <f>IF(C346="","",IF(フラグ管理用!G346=2,IF(OR(O346&lt;&gt;0,P346&lt;&gt;0,R346&lt;&gt;0),"error",""),""))</f>
        <v/>
      </c>
      <c r="AZ346" s="331" t="str">
        <f t="shared" si="101"/>
        <v/>
      </c>
      <c r="BA346" s="331" t="str">
        <f t="shared" si="102"/>
        <v/>
      </c>
      <c r="BB346" s="331" t="str">
        <f t="shared" si="103"/>
        <v/>
      </c>
      <c r="BC346" s="331" t="str">
        <f>IF(C346="","",IF(フラグ管理用!Y346=2,IF(AND(フラグ管理用!C346=2,フラグ管理用!V346=1),"","error"),""))</f>
        <v/>
      </c>
      <c r="BD346" s="331" t="str">
        <f t="shared" si="104"/>
        <v/>
      </c>
      <c r="BE346" s="331" t="str">
        <f>IF(C346="","",IF(フラグ管理用!Z346=30,"error",IF(AND(フラグ管理用!AI346="事業始期_通常",フラグ管理用!Z346&lt;18),"error",IF(AND(フラグ管理用!AI346="事業始期_補助",フラグ管理用!Z346&lt;15),"error",""))))</f>
        <v/>
      </c>
      <c r="BF346" s="331" t="str">
        <f t="shared" si="105"/>
        <v/>
      </c>
      <c r="BG346" s="331" t="str">
        <f>IF(C346="","",IF(AND(フラグ管理用!AJ346="事業終期_通常",OR(フラグ管理用!AA346&lt;18,フラグ管理用!AA346&gt;29)),"error",IF(AND(フラグ管理用!AJ346="事業終期_R3基金・R4",フラグ管理用!AA346&lt;18),"error","")))</f>
        <v/>
      </c>
      <c r="BH346" s="331" t="str">
        <f>IF(C346="","",IF(VLOOKUP(Z346,―!$X$2:$Y$31,2,FALSE)&lt;=VLOOKUP(AA346,―!$X$2:$Y$31,2,FALSE),"","error"))</f>
        <v/>
      </c>
      <c r="BI346" s="331" t="str">
        <f t="shared" si="106"/>
        <v/>
      </c>
      <c r="BJ346" s="331" t="str">
        <f t="shared" si="107"/>
        <v/>
      </c>
      <c r="BK346" s="331" t="str">
        <f t="shared" si="108"/>
        <v/>
      </c>
      <c r="BL346" s="331" t="str">
        <f>IF(C346="","",IF(AND(フラグ管理用!AK346="予算区分_地単_通常",フラグ管理用!AF346&gt;4),"error",IF(AND(フラグ管理用!AK346="予算区分_地単_協力金等",フラグ管理用!AF346&gt;9),"error",IF(AND(フラグ管理用!AK346="予算区分_補助",フラグ管理用!AF346&lt;9),"error",""))))</f>
        <v/>
      </c>
      <c r="BM346" s="346" t="str">
        <f>フラグ管理用!AO346</f>
        <v/>
      </c>
    </row>
    <row r="347" spans="1:65">
      <c r="A347" s="21">
        <v>326</v>
      </c>
      <c r="B347" s="35"/>
      <c r="C347" s="44"/>
      <c r="D347" s="44"/>
      <c r="E347" s="55"/>
      <c r="F347" s="67" t="str">
        <f>IF(C347="補",VLOOKUP(E347,'事業名一覧 '!$A$3:$C$55,3,FALSE),"")</f>
        <v/>
      </c>
      <c r="G347" s="81"/>
      <c r="H347" s="81"/>
      <c r="I347" s="81"/>
      <c r="J347" s="81"/>
      <c r="K347" s="81"/>
      <c r="L347" s="55"/>
      <c r="M347" s="132" t="str">
        <f t="shared" si="91"/>
        <v/>
      </c>
      <c r="N347" s="132" t="str">
        <f t="shared" si="92"/>
        <v/>
      </c>
      <c r="O347" s="148"/>
      <c r="P347" s="148"/>
      <c r="Q347" s="148"/>
      <c r="R347" s="148"/>
      <c r="S347" s="148"/>
      <c r="T347" s="148"/>
      <c r="U347" s="55"/>
      <c r="V347" s="81"/>
      <c r="W347" s="81"/>
      <c r="X347" s="81"/>
      <c r="Y347" s="44"/>
      <c r="Z347" s="44"/>
      <c r="AA347" s="44"/>
      <c r="AB347" s="214"/>
      <c r="AC347" s="214"/>
      <c r="AD347" s="55"/>
      <c r="AE347" s="55"/>
      <c r="AF347" s="233"/>
      <c r="AG347" s="251"/>
      <c r="AH347" s="272"/>
      <c r="AI347" s="284"/>
      <c r="AJ347" s="296" t="str">
        <f t="shared" si="93"/>
        <v/>
      </c>
      <c r="AK347" s="304" t="str">
        <f>IF(C347="","",IF(AND(フラグ管理用!B347=2,O347&gt;0),"error",IF(AND(フラグ管理用!B347=1,SUM(P347:R347)&gt;0),"error","")))</f>
        <v/>
      </c>
      <c r="AL347" s="312" t="str">
        <f t="shared" si="94"/>
        <v/>
      </c>
      <c r="AM347" s="320" t="str">
        <f t="shared" si="95"/>
        <v/>
      </c>
      <c r="AN347" s="331" t="str">
        <f>IF(C347="","",IF(フラグ管理用!AP347=1,"",IF(AND(フラグ管理用!C347=1,フラグ管理用!G347=1),"",IF(AND(フラグ管理用!C347=2,フラグ管理用!D347=1,フラグ管理用!G347=1),"",IF(AND(フラグ管理用!C347=2,フラグ管理用!D347=2),"","error")))))</f>
        <v/>
      </c>
      <c r="AO347" s="335" t="str">
        <f t="shared" si="96"/>
        <v/>
      </c>
      <c r="AP347" s="335" t="str">
        <f t="shared" si="97"/>
        <v/>
      </c>
      <c r="AQ347" s="335" t="str">
        <f>IF(C347="","",IF(AND(フラグ管理用!B347=1,フラグ管理用!I347&gt;0),"",IF(AND(フラグ管理用!B347=2,フラグ管理用!I347&gt;14),"","error")))</f>
        <v/>
      </c>
      <c r="AR347" s="335" t="str">
        <f>IF(C347="","",IF(PRODUCT(フラグ管理用!H347:J347)=0,"error",""))</f>
        <v/>
      </c>
      <c r="AS347" s="335" t="str">
        <f t="shared" si="98"/>
        <v/>
      </c>
      <c r="AT347" s="335" t="str">
        <f>IF(C347="","",IF(AND(フラグ管理用!G347=1,フラグ管理用!K347=1),"",IF(AND(フラグ管理用!G347=2,フラグ管理用!K347&gt;1),"","error")))</f>
        <v/>
      </c>
      <c r="AU347" s="335" t="str">
        <f>IF(C347="","",IF(AND(フラグ管理用!K347=10,ISBLANK(L347)=FALSE),"",IF(AND(フラグ管理用!K347&lt;10,ISBLANK(L347)=TRUE),"","error")))</f>
        <v/>
      </c>
      <c r="AV347" s="331" t="str">
        <f t="shared" si="99"/>
        <v/>
      </c>
      <c r="AW347" s="331" t="str">
        <f t="shared" si="100"/>
        <v/>
      </c>
      <c r="AX347" s="331" t="str">
        <f>IF(C347="","",IF(AND(フラグ管理用!D347=2,フラグ管理用!G347=1),IF(Q347&lt;&gt;0,"error",""),""))</f>
        <v/>
      </c>
      <c r="AY347" s="331" t="str">
        <f>IF(C347="","",IF(フラグ管理用!G347=2,IF(OR(O347&lt;&gt;0,P347&lt;&gt;0,R347&lt;&gt;0),"error",""),""))</f>
        <v/>
      </c>
      <c r="AZ347" s="331" t="str">
        <f t="shared" si="101"/>
        <v/>
      </c>
      <c r="BA347" s="331" t="str">
        <f t="shared" si="102"/>
        <v/>
      </c>
      <c r="BB347" s="331" t="str">
        <f t="shared" si="103"/>
        <v/>
      </c>
      <c r="BC347" s="331" t="str">
        <f>IF(C347="","",IF(フラグ管理用!Y347=2,IF(AND(フラグ管理用!C347=2,フラグ管理用!V347=1),"","error"),""))</f>
        <v/>
      </c>
      <c r="BD347" s="331" t="str">
        <f t="shared" si="104"/>
        <v/>
      </c>
      <c r="BE347" s="331" t="str">
        <f>IF(C347="","",IF(フラグ管理用!Z347=30,"error",IF(AND(フラグ管理用!AI347="事業始期_通常",フラグ管理用!Z347&lt;18),"error",IF(AND(フラグ管理用!AI347="事業始期_補助",フラグ管理用!Z347&lt;15),"error",""))))</f>
        <v/>
      </c>
      <c r="BF347" s="331" t="str">
        <f t="shared" si="105"/>
        <v/>
      </c>
      <c r="BG347" s="331" t="str">
        <f>IF(C347="","",IF(AND(フラグ管理用!AJ347="事業終期_通常",OR(フラグ管理用!AA347&lt;18,フラグ管理用!AA347&gt;29)),"error",IF(AND(フラグ管理用!AJ347="事業終期_R3基金・R4",フラグ管理用!AA347&lt;18),"error","")))</f>
        <v/>
      </c>
      <c r="BH347" s="331" t="str">
        <f>IF(C347="","",IF(VLOOKUP(Z347,―!$X$2:$Y$31,2,FALSE)&lt;=VLOOKUP(AA347,―!$X$2:$Y$31,2,FALSE),"","error"))</f>
        <v/>
      </c>
      <c r="BI347" s="331" t="str">
        <f t="shared" si="106"/>
        <v/>
      </c>
      <c r="BJ347" s="331" t="str">
        <f t="shared" si="107"/>
        <v/>
      </c>
      <c r="BK347" s="331" t="str">
        <f t="shared" si="108"/>
        <v/>
      </c>
      <c r="BL347" s="331" t="str">
        <f>IF(C347="","",IF(AND(フラグ管理用!AK347="予算区分_地単_通常",フラグ管理用!AF347&gt;4),"error",IF(AND(フラグ管理用!AK347="予算区分_地単_協力金等",フラグ管理用!AF347&gt;9),"error",IF(AND(フラグ管理用!AK347="予算区分_補助",フラグ管理用!AF347&lt;9),"error",""))))</f>
        <v/>
      </c>
      <c r="BM347" s="346" t="str">
        <f>フラグ管理用!AO347</f>
        <v/>
      </c>
    </row>
    <row r="348" spans="1:65">
      <c r="A348" s="21">
        <v>327</v>
      </c>
      <c r="B348" s="35"/>
      <c r="C348" s="44"/>
      <c r="D348" s="44"/>
      <c r="E348" s="55"/>
      <c r="F348" s="67" t="str">
        <f>IF(C348="補",VLOOKUP(E348,'事業名一覧 '!$A$3:$C$55,3,FALSE),"")</f>
        <v/>
      </c>
      <c r="G348" s="81"/>
      <c r="H348" s="81"/>
      <c r="I348" s="81"/>
      <c r="J348" s="81"/>
      <c r="K348" s="81"/>
      <c r="L348" s="55"/>
      <c r="M348" s="132" t="str">
        <f t="shared" si="91"/>
        <v/>
      </c>
      <c r="N348" s="132" t="str">
        <f t="shared" si="92"/>
        <v/>
      </c>
      <c r="O348" s="148"/>
      <c r="P348" s="148"/>
      <c r="Q348" s="148"/>
      <c r="R348" s="148"/>
      <c r="S348" s="148"/>
      <c r="T348" s="148"/>
      <c r="U348" s="55"/>
      <c r="V348" s="81"/>
      <c r="W348" s="81"/>
      <c r="X348" s="81"/>
      <c r="Y348" s="44"/>
      <c r="Z348" s="44"/>
      <c r="AA348" s="44"/>
      <c r="AB348" s="214"/>
      <c r="AC348" s="214"/>
      <c r="AD348" s="55"/>
      <c r="AE348" s="55"/>
      <c r="AF348" s="233"/>
      <c r="AG348" s="251"/>
      <c r="AH348" s="272"/>
      <c r="AI348" s="284"/>
      <c r="AJ348" s="296" t="str">
        <f t="shared" si="93"/>
        <v/>
      </c>
      <c r="AK348" s="304" t="str">
        <f>IF(C348="","",IF(AND(フラグ管理用!B348=2,O348&gt;0),"error",IF(AND(フラグ管理用!B348=1,SUM(P348:R348)&gt;0),"error","")))</f>
        <v/>
      </c>
      <c r="AL348" s="312" t="str">
        <f t="shared" si="94"/>
        <v/>
      </c>
      <c r="AM348" s="320" t="str">
        <f t="shared" si="95"/>
        <v/>
      </c>
      <c r="AN348" s="331" t="str">
        <f>IF(C348="","",IF(フラグ管理用!AP348=1,"",IF(AND(フラグ管理用!C348=1,フラグ管理用!G348=1),"",IF(AND(フラグ管理用!C348=2,フラグ管理用!D348=1,フラグ管理用!G348=1),"",IF(AND(フラグ管理用!C348=2,フラグ管理用!D348=2),"","error")))))</f>
        <v/>
      </c>
      <c r="AO348" s="335" t="str">
        <f t="shared" si="96"/>
        <v/>
      </c>
      <c r="AP348" s="335" t="str">
        <f t="shared" si="97"/>
        <v/>
      </c>
      <c r="AQ348" s="335" t="str">
        <f>IF(C348="","",IF(AND(フラグ管理用!B348=1,フラグ管理用!I348&gt;0),"",IF(AND(フラグ管理用!B348=2,フラグ管理用!I348&gt;14),"","error")))</f>
        <v/>
      </c>
      <c r="AR348" s="335" t="str">
        <f>IF(C348="","",IF(PRODUCT(フラグ管理用!H348:J348)=0,"error",""))</f>
        <v/>
      </c>
      <c r="AS348" s="335" t="str">
        <f t="shared" si="98"/>
        <v/>
      </c>
      <c r="AT348" s="335" t="str">
        <f>IF(C348="","",IF(AND(フラグ管理用!G348=1,フラグ管理用!K348=1),"",IF(AND(フラグ管理用!G348=2,フラグ管理用!K348&gt;1),"","error")))</f>
        <v/>
      </c>
      <c r="AU348" s="335" t="str">
        <f>IF(C348="","",IF(AND(フラグ管理用!K348=10,ISBLANK(L348)=FALSE),"",IF(AND(フラグ管理用!K348&lt;10,ISBLANK(L348)=TRUE),"","error")))</f>
        <v/>
      </c>
      <c r="AV348" s="331" t="str">
        <f t="shared" si="99"/>
        <v/>
      </c>
      <c r="AW348" s="331" t="str">
        <f t="shared" si="100"/>
        <v/>
      </c>
      <c r="AX348" s="331" t="str">
        <f>IF(C348="","",IF(AND(フラグ管理用!D348=2,フラグ管理用!G348=1),IF(Q348&lt;&gt;0,"error",""),""))</f>
        <v/>
      </c>
      <c r="AY348" s="331" t="str">
        <f>IF(C348="","",IF(フラグ管理用!G348=2,IF(OR(O348&lt;&gt;0,P348&lt;&gt;0,R348&lt;&gt;0),"error",""),""))</f>
        <v/>
      </c>
      <c r="AZ348" s="331" t="str">
        <f t="shared" si="101"/>
        <v/>
      </c>
      <c r="BA348" s="331" t="str">
        <f t="shared" si="102"/>
        <v/>
      </c>
      <c r="BB348" s="331" t="str">
        <f t="shared" si="103"/>
        <v/>
      </c>
      <c r="BC348" s="331" t="str">
        <f>IF(C348="","",IF(フラグ管理用!Y348=2,IF(AND(フラグ管理用!C348=2,フラグ管理用!V348=1),"","error"),""))</f>
        <v/>
      </c>
      <c r="BD348" s="331" t="str">
        <f t="shared" si="104"/>
        <v/>
      </c>
      <c r="BE348" s="331" t="str">
        <f>IF(C348="","",IF(フラグ管理用!Z348=30,"error",IF(AND(フラグ管理用!AI348="事業始期_通常",フラグ管理用!Z348&lt;18),"error",IF(AND(フラグ管理用!AI348="事業始期_補助",フラグ管理用!Z348&lt;15),"error",""))))</f>
        <v/>
      </c>
      <c r="BF348" s="331" t="str">
        <f t="shared" si="105"/>
        <v/>
      </c>
      <c r="BG348" s="331" t="str">
        <f>IF(C348="","",IF(AND(フラグ管理用!AJ348="事業終期_通常",OR(フラグ管理用!AA348&lt;18,フラグ管理用!AA348&gt;29)),"error",IF(AND(フラグ管理用!AJ348="事業終期_R3基金・R4",フラグ管理用!AA348&lt;18),"error","")))</f>
        <v/>
      </c>
      <c r="BH348" s="331" t="str">
        <f>IF(C348="","",IF(VLOOKUP(Z348,―!$X$2:$Y$31,2,FALSE)&lt;=VLOOKUP(AA348,―!$X$2:$Y$31,2,FALSE),"","error"))</f>
        <v/>
      </c>
      <c r="BI348" s="331" t="str">
        <f t="shared" si="106"/>
        <v/>
      </c>
      <c r="BJ348" s="331" t="str">
        <f t="shared" si="107"/>
        <v/>
      </c>
      <c r="BK348" s="331" t="str">
        <f t="shared" si="108"/>
        <v/>
      </c>
      <c r="BL348" s="331" t="str">
        <f>IF(C348="","",IF(AND(フラグ管理用!AK348="予算区分_地単_通常",フラグ管理用!AF348&gt;4),"error",IF(AND(フラグ管理用!AK348="予算区分_地単_協力金等",フラグ管理用!AF348&gt;9),"error",IF(AND(フラグ管理用!AK348="予算区分_補助",フラグ管理用!AF348&lt;9),"error",""))))</f>
        <v/>
      </c>
      <c r="BM348" s="346" t="str">
        <f>フラグ管理用!AO348</f>
        <v/>
      </c>
    </row>
    <row r="349" spans="1:65">
      <c r="A349" s="21">
        <v>328</v>
      </c>
      <c r="B349" s="35"/>
      <c r="C349" s="44"/>
      <c r="D349" s="44"/>
      <c r="E349" s="55"/>
      <c r="F349" s="67" t="str">
        <f>IF(C349="補",VLOOKUP(E349,'事業名一覧 '!$A$3:$C$55,3,FALSE),"")</f>
        <v/>
      </c>
      <c r="G349" s="81"/>
      <c r="H349" s="81"/>
      <c r="I349" s="81"/>
      <c r="J349" s="81"/>
      <c r="K349" s="81"/>
      <c r="L349" s="55"/>
      <c r="M349" s="132" t="str">
        <f t="shared" si="91"/>
        <v/>
      </c>
      <c r="N349" s="132" t="str">
        <f t="shared" si="92"/>
        <v/>
      </c>
      <c r="O349" s="148"/>
      <c r="P349" s="148"/>
      <c r="Q349" s="148"/>
      <c r="R349" s="148"/>
      <c r="S349" s="148"/>
      <c r="T349" s="148"/>
      <c r="U349" s="55"/>
      <c r="V349" s="81"/>
      <c r="W349" s="81"/>
      <c r="X349" s="81"/>
      <c r="Y349" s="44"/>
      <c r="Z349" s="44"/>
      <c r="AA349" s="44"/>
      <c r="AB349" s="214"/>
      <c r="AC349" s="214"/>
      <c r="AD349" s="55"/>
      <c r="AE349" s="55"/>
      <c r="AF349" s="233"/>
      <c r="AG349" s="251"/>
      <c r="AH349" s="272"/>
      <c r="AI349" s="284"/>
      <c r="AJ349" s="296" t="str">
        <f t="shared" si="93"/>
        <v/>
      </c>
      <c r="AK349" s="304" t="str">
        <f>IF(C349="","",IF(AND(フラグ管理用!B349=2,O349&gt;0),"error",IF(AND(フラグ管理用!B349=1,SUM(P349:R349)&gt;0),"error","")))</f>
        <v/>
      </c>
      <c r="AL349" s="312" t="str">
        <f t="shared" si="94"/>
        <v/>
      </c>
      <c r="AM349" s="320" t="str">
        <f t="shared" si="95"/>
        <v/>
      </c>
      <c r="AN349" s="331" t="str">
        <f>IF(C349="","",IF(フラグ管理用!AP349=1,"",IF(AND(フラグ管理用!C349=1,フラグ管理用!G349=1),"",IF(AND(フラグ管理用!C349=2,フラグ管理用!D349=1,フラグ管理用!G349=1),"",IF(AND(フラグ管理用!C349=2,フラグ管理用!D349=2),"","error")))))</f>
        <v/>
      </c>
      <c r="AO349" s="335" t="str">
        <f t="shared" si="96"/>
        <v/>
      </c>
      <c r="AP349" s="335" t="str">
        <f t="shared" si="97"/>
        <v/>
      </c>
      <c r="AQ349" s="335" t="str">
        <f>IF(C349="","",IF(AND(フラグ管理用!B349=1,フラグ管理用!I349&gt;0),"",IF(AND(フラグ管理用!B349=2,フラグ管理用!I349&gt;14),"","error")))</f>
        <v/>
      </c>
      <c r="AR349" s="335" t="str">
        <f>IF(C349="","",IF(PRODUCT(フラグ管理用!H349:J349)=0,"error",""))</f>
        <v/>
      </c>
      <c r="AS349" s="335" t="str">
        <f t="shared" si="98"/>
        <v/>
      </c>
      <c r="AT349" s="335" t="str">
        <f>IF(C349="","",IF(AND(フラグ管理用!G349=1,フラグ管理用!K349=1),"",IF(AND(フラグ管理用!G349=2,フラグ管理用!K349&gt;1),"","error")))</f>
        <v/>
      </c>
      <c r="AU349" s="335" t="str">
        <f>IF(C349="","",IF(AND(フラグ管理用!K349=10,ISBLANK(L349)=FALSE),"",IF(AND(フラグ管理用!K349&lt;10,ISBLANK(L349)=TRUE),"","error")))</f>
        <v/>
      </c>
      <c r="AV349" s="331" t="str">
        <f t="shared" si="99"/>
        <v/>
      </c>
      <c r="AW349" s="331" t="str">
        <f t="shared" si="100"/>
        <v/>
      </c>
      <c r="AX349" s="331" t="str">
        <f>IF(C349="","",IF(AND(フラグ管理用!D349=2,フラグ管理用!G349=1),IF(Q349&lt;&gt;0,"error",""),""))</f>
        <v/>
      </c>
      <c r="AY349" s="331" t="str">
        <f>IF(C349="","",IF(フラグ管理用!G349=2,IF(OR(O349&lt;&gt;0,P349&lt;&gt;0,R349&lt;&gt;0),"error",""),""))</f>
        <v/>
      </c>
      <c r="AZ349" s="331" t="str">
        <f t="shared" si="101"/>
        <v/>
      </c>
      <c r="BA349" s="331" t="str">
        <f t="shared" si="102"/>
        <v/>
      </c>
      <c r="BB349" s="331" t="str">
        <f t="shared" si="103"/>
        <v/>
      </c>
      <c r="BC349" s="331" t="str">
        <f>IF(C349="","",IF(フラグ管理用!Y349=2,IF(AND(フラグ管理用!C349=2,フラグ管理用!V349=1),"","error"),""))</f>
        <v/>
      </c>
      <c r="BD349" s="331" t="str">
        <f t="shared" si="104"/>
        <v/>
      </c>
      <c r="BE349" s="331" t="str">
        <f>IF(C349="","",IF(フラグ管理用!Z349=30,"error",IF(AND(フラグ管理用!AI349="事業始期_通常",フラグ管理用!Z349&lt;18),"error",IF(AND(フラグ管理用!AI349="事業始期_補助",フラグ管理用!Z349&lt;15),"error",""))))</f>
        <v/>
      </c>
      <c r="BF349" s="331" t="str">
        <f t="shared" si="105"/>
        <v/>
      </c>
      <c r="BG349" s="331" t="str">
        <f>IF(C349="","",IF(AND(フラグ管理用!AJ349="事業終期_通常",OR(フラグ管理用!AA349&lt;18,フラグ管理用!AA349&gt;29)),"error",IF(AND(フラグ管理用!AJ349="事業終期_R3基金・R4",フラグ管理用!AA349&lt;18),"error","")))</f>
        <v/>
      </c>
      <c r="BH349" s="331" t="str">
        <f>IF(C349="","",IF(VLOOKUP(Z349,―!$X$2:$Y$31,2,FALSE)&lt;=VLOOKUP(AA349,―!$X$2:$Y$31,2,FALSE),"","error"))</f>
        <v/>
      </c>
      <c r="BI349" s="331" t="str">
        <f t="shared" si="106"/>
        <v/>
      </c>
      <c r="BJ349" s="331" t="str">
        <f t="shared" si="107"/>
        <v/>
      </c>
      <c r="BK349" s="331" t="str">
        <f t="shared" si="108"/>
        <v/>
      </c>
      <c r="BL349" s="331" t="str">
        <f>IF(C349="","",IF(AND(フラグ管理用!AK349="予算区分_地単_通常",フラグ管理用!AF349&gt;4),"error",IF(AND(フラグ管理用!AK349="予算区分_地単_協力金等",フラグ管理用!AF349&gt;9),"error",IF(AND(フラグ管理用!AK349="予算区分_補助",フラグ管理用!AF349&lt;9),"error",""))))</f>
        <v/>
      </c>
      <c r="BM349" s="346" t="str">
        <f>フラグ管理用!AO349</f>
        <v/>
      </c>
    </row>
    <row r="350" spans="1:65">
      <c r="A350" s="21">
        <v>329</v>
      </c>
      <c r="B350" s="35"/>
      <c r="C350" s="44"/>
      <c r="D350" s="44"/>
      <c r="E350" s="55"/>
      <c r="F350" s="67" t="str">
        <f>IF(C350="補",VLOOKUP(E350,'事業名一覧 '!$A$3:$C$55,3,FALSE),"")</f>
        <v/>
      </c>
      <c r="G350" s="81"/>
      <c r="H350" s="81"/>
      <c r="I350" s="81"/>
      <c r="J350" s="81"/>
      <c r="K350" s="81"/>
      <c r="L350" s="55"/>
      <c r="M350" s="132" t="str">
        <f t="shared" si="91"/>
        <v/>
      </c>
      <c r="N350" s="132" t="str">
        <f t="shared" si="92"/>
        <v/>
      </c>
      <c r="O350" s="148"/>
      <c r="P350" s="148"/>
      <c r="Q350" s="148"/>
      <c r="R350" s="148"/>
      <c r="S350" s="148"/>
      <c r="T350" s="148"/>
      <c r="U350" s="55"/>
      <c r="V350" s="81"/>
      <c r="W350" s="81"/>
      <c r="X350" s="81"/>
      <c r="Y350" s="44"/>
      <c r="Z350" s="44"/>
      <c r="AA350" s="44"/>
      <c r="AB350" s="214"/>
      <c r="AC350" s="214"/>
      <c r="AD350" s="55"/>
      <c r="AE350" s="55"/>
      <c r="AF350" s="233"/>
      <c r="AG350" s="251"/>
      <c r="AH350" s="272"/>
      <c r="AI350" s="284"/>
      <c r="AJ350" s="296" t="str">
        <f t="shared" si="93"/>
        <v/>
      </c>
      <c r="AK350" s="304" t="str">
        <f>IF(C350="","",IF(AND(フラグ管理用!B350=2,O350&gt;0),"error",IF(AND(フラグ管理用!B350=1,SUM(P350:R350)&gt;0),"error","")))</f>
        <v/>
      </c>
      <c r="AL350" s="312" t="str">
        <f t="shared" si="94"/>
        <v/>
      </c>
      <c r="AM350" s="320" t="str">
        <f t="shared" si="95"/>
        <v/>
      </c>
      <c r="AN350" s="331" t="str">
        <f>IF(C350="","",IF(フラグ管理用!AP350=1,"",IF(AND(フラグ管理用!C350=1,フラグ管理用!G350=1),"",IF(AND(フラグ管理用!C350=2,フラグ管理用!D350=1,フラグ管理用!G350=1),"",IF(AND(フラグ管理用!C350=2,フラグ管理用!D350=2),"","error")))))</f>
        <v/>
      </c>
      <c r="AO350" s="335" t="str">
        <f t="shared" si="96"/>
        <v/>
      </c>
      <c r="AP350" s="335" t="str">
        <f t="shared" si="97"/>
        <v/>
      </c>
      <c r="AQ350" s="335" t="str">
        <f>IF(C350="","",IF(AND(フラグ管理用!B350=1,フラグ管理用!I350&gt;0),"",IF(AND(フラグ管理用!B350=2,フラグ管理用!I350&gt;14),"","error")))</f>
        <v/>
      </c>
      <c r="AR350" s="335" t="str">
        <f>IF(C350="","",IF(PRODUCT(フラグ管理用!H350:J350)=0,"error",""))</f>
        <v/>
      </c>
      <c r="AS350" s="335" t="str">
        <f t="shared" si="98"/>
        <v/>
      </c>
      <c r="AT350" s="335" t="str">
        <f>IF(C350="","",IF(AND(フラグ管理用!G350=1,フラグ管理用!K350=1),"",IF(AND(フラグ管理用!G350=2,フラグ管理用!K350&gt;1),"","error")))</f>
        <v/>
      </c>
      <c r="AU350" s="335" t="str">
        <f>IF(C350="","",IF(AND(フラグ管理用!K350=10,ISBLANK(L350)=FALSE),"",IF(AND(フラグ管理用!K350&lt;10,ISBLANK(L350)=TRUE),"","error")))</f>
        <v/>
      </c>
      <c r="AV350" s="331" t="str">
        <f t="shared" si="99"/>
        <v/>
      </c>
      <c r="AW350" s="331" t="str">
        <f t="shared" si="100"/>
        <v/>
      </c>
      <c r="AX350" s="331" t="str">
        <f>IF(C350="","",IF(AND(フラグ管理用!D350=2,フラグ管理用!G350=1),IF(Q350&lt;&gt;0,"error",""),""))</f>
        <v/>
      </c>
      <c r="AY350" s="331" t="str">
        <f>IF(C350="","",IF(フラグ管理用!G350=2,IF(OR(O350&lt;&gt;0,P350&lt;&gt;0,R350&lt;&gt;0),"error",""),""))</f>
        <v/>
      </c>
      <c r="AZ350" s="331" t="str">
        <f t="shared" si="101"/>
        <v/>
      </c>
      <c r="BA350" s="331" t="str">
        <f t="shared" si="102"/>
        <v/>
      </c>
      <c r="BB350" s="331" t="str">
        <f t="shared" si="103"/>
        <v/>
      </c>
      <c r="BC350" s="331" t="str">
        <f>IF(C350="","",IF(フラグ管理用!Y350=2,IF(AND(フラグ管理用!C350=2,フラグ管理用!V350=1),"","error"),""))</f>
        <v/>
      </c>
      <c r="BD350" s="331" t="str">
        <f t="shared" si="104"/>
        <v/>
      </c>
      <c r="BE350" s="331" t="str">
        <f>IF(C350="","",IF(フラグ管理用!Z350=30,"error",IF(AND(フラグ管理用!AI350="事業始期_通常",フラグ管理用!Z350&lt;18),"error",IF(AND(フラグ管理用!AI350="事業始期_補助",フラグ管理用!Z350&lt;15),"error",""))))</f>
        <v/>
      </c>
      <c r="BF350" s="331" t="str">
        <f t="shared" si="105"/>
        <v/>
      </c>
      <c r="BG350" s="331" t="str">
        <f>IF(C350="","",IF(AND(フラグ管理用!AJ350="事業終期_通常",OR(フラグ管理用!AA350&lt;18,フラグ管理用!AA350&gt;29)),"error",IF(AND(フラグ管理用!AJ350="事業終期_R3基金・R4",フラグ管理用!AA350&lt;18),"error","")))</f>
        <v/>
      </c>
      <c r="BH350" s="331" t="str">
        <f>IF(C350="","",IF(VLOOKUP(Z350,―!$X$2:$Y$31,2,FALSE)&lt;=VLOOKUP(AA350,―!$X$2:$Y$31,2,FALSE),"","error"))</f>
        <v/>
      </c>
      <c r="BI350" s="331" t="str">
        <f t="shared" si="106"/>
        <v/>
      </c>
      <c r="BJ350" s="331" t="str">
        <f t="shared" si="107"/>
        <v/>
      </c>
      <c r="BK350" s="331" t="str">
        <f t="shared" si="108"/>
        <v/>
      </c>
      <c r="BL350" s="331" t="str">
        <f>IF(C350="","",IF(AND(フラグ管理用!AK350="予算区分_地単_通常",フラグ管理用!AF350&gt;4),"error",IF(AND(フラグ管理用!AK350="予算区分_地単_協力金等",フラグ管理用!AF350&gt;9),"error",IF(AND(フラグ管理用!AK350="予算区分_補助",フラグ管理用!AF350&lt;9),"error",""))))</f>
        <v/>
      </c>
      <c r="BM350" s="346" t="str">
        <f>フラグ管理用!AO350</f>
        <v/>
      </c>
    </row>
    <row r="351" spans="1:65">
      <c r="A351" s="21">
        <v>330</v>
      </c>
      <c r="B351" s="35"/>
      <c r="C351" s="44"/>
      <c r="D351" s="44"/>
      <c r="E351" s="55"/>
      <c r="F351" s="67" t="str">
        <f>IF(C351="補",VLOOKUP(E351,'事業名一覧 '!$A$3:$C$55,3,FALSE),"")</f>
        <v/>
      </c>
      <c r="G351" s="81"/>
      <c r="H351" s="81"/>
      <c r="I351" s="81"/>
      <c r="J351" s="81"/>
      <c r="K351" s="81"/>
      <c r="L351" s="55"/>
      <c r="M351" s="132" t="str">
        <f t="shared" si="91"/>
        <v/>
      </c>
      <c r="N351" s="132" t="str">
        <f t="shared" si="92"/>
        <v/>
      </c>
      <c r="O351" s="148"/>
      <c r="P351" s="148"/>
      <c r="Q351" s="148"/>
      <c r="R351" s="148"/>
      <c r="S351" s="148"/>
      <c r="T351" s="148"/>
      <c r="U351" s="55"/>
      <c r="V351" s="81"/>
      <c r="W351" s="81"/>
      <c r="X351" s="81"/>
      <c r="Y351" s="44"/>
      <c r="Z351" s="44"/>
      <c r="AA351" s="44"/>
      <c r="AB351" s="214"/>
      <c r="AC351" s="214"/>
      <c r="AD351" s="55"/>
      <c r="AE351" s="55"/>
      <c r="AF351" s="233"/>
      <c r="AG351" s="251"/>
      <c r="AH351" s="272"/>
      <c r="AI351" s="284"/>
      <c r="AJ351" s="296" t="str">
        <f t="shared" si="93"/>
        <v/>
      </c>
      <c r="AK351" s="304" t="str">
        <f>IF(C351="","",IF(AND(フラグ管理用!B351=2,O351&gt;0),"error",IF(AND(フラグ管理用!B351=1,SUM(P351:R351)&gt;0),"error","")))</f>
        <v/>
      </c>
      <c r="AL351" s="312" t="str">
        <f t="shared" si="94"/>
        <v/>
      </c>
      <c r="AM351" s="320" t="str">
        <f t="shared" si="95"/>
        <v/>
      </c>
      <c r="AN351" s="331" t="str">
        <f>IF(C351="","",IF(フラグ管理用!AP351=1,"",IF(AND(フラグ管理用!C351=1,フラグ管理用!G351=1),"",IF(AND(フラグ管理用!C351=2,フラグ管理用!D351=1,フラグ管理用!G351=1),"",IF(AND(フラグ管理用!C351=2,フラグ管理用!D351=2),"","error")))))</f>
        <v/>
      </c>
      <c r="AO351" s="335" t="str">
        <f t="shared" si="96"/>
        <v/>
      </c>
      <c r="AP351" s="335" t="str">
        <f t="shared" si="97"/>
        <v/>
      </c>
      <c r="AQ351" s="335" t="str">
        <f>IF(C351="","",IF(AND(フラグ管理用!B351=1,フラグ管理用!I351&gt;0),"",IF(AND(フラグ管理用!B351=2,フラグ管理用!I351&gt;14),"","error")))</f>
        <v/>
      </c>
      <c r="AR351" s="335" t="str">
        <f>IF(C351="","",IF(PRODUCT(フラグ管理用!H351:J351)=0,"error",""))</f>
        <v/>
      </c>
      <c r="AS351" s="335" t="str">
        <f t="shared" si="98"/>
        <v/>
      </c>
      <c r="AT351" s="335" t="str">
        <f>IF(C351="","",IF(AND(フラグ管理用!G351=1,フラグ管理用!K351=1),"",IF(AND(フラグ管理用!G351=2,フラグ管理用!K351&gt;1),"","error")))</f>
        <v/>
      </c>
      <c r="AU351" s="335" t="str">
        <f>IF(C351="","",IF(AND(フラグ管理用!K351=10,ISBLANK(L351)=FALSE),"",IF(AND(フラグ管理用!K351&lt;10,ISBLANK(L351)=TRUE),"","error")))</f>
        <v/>
      </c>
      <c r="AV351" s="331" t="str">
        <f t="shared" si="99"/>
        <v/>
      </c>
      <c r="AW351" s="331" t="str">
        <f t="shared" si="100"/>
        <v/>
      </c>
      <c r="AX351" s="331" t="str">
        <f>IF(C351="","",IF(AND(フラグ管理用!D351=2,フラグ管理用!G351=1),IF(Q351&lt;&gt;0,"error",""),""))</f>
        <v/>
      </c>
      <c r="AY351" s="331" t="str">
        <f>IF(C351="","",IF(フラグ管理用!G351=2,IF(OR(O351&lt;&gt;0,P351&lt;&gt;0,R351&lt;&gt;0),"error",""),""))</f>
        <v/>
      </c>
      <c r="AZ351" s="331" t="str">
        <f t="shared" si="101"/>
        <v/>
      </c>
      <c r="BA351" s="331" t="str">
        <f t="shared" si="102"/>
        <v/>
      </c>
      <c r="BB351" s="331" t="str">
        <f t="shared" si="103"/>
        <v/>
      </c>
      <c r="BC351" s="331" t="str">
        <f>IF(C351="","",IF(フラグ管理用!Y351=2,IF(AND(フラグ管理用!C351=2,フラグ管理用!V351=1),"","error"),""))</f>
        <v/>
      </c>
      <c r="BD351" s="331" t="str">
        <f t="shared" si="104"/>
        <v/>
      </c>
      <c r="BE351" s="331" t="str">
        <f>IF(C351="","",IF(フラグ管理用!Z351=30,"error",IF(AND(フラグ管理用!AI351="事業始期_通常",フラグ管理用!Z351&lt;18),"error",IF(AND(フラグ管理用!AI351="事業始期_補助",フラグ管理用!Z351&lt;15),"error",""))))</f>
        <v/>
      </c>
      <c r="BF351" s="331" t="str">
        <f t="shared" si="105"/>
        <v/>
      </c>
      <c r="BG351" s="331" t="str">
        <f>IF(C351="","",IF(AND(フラグ管理用!AJ351="事業終期_通常",OR(フラグ管理用!AA351&lt;18,フラグ管理用!AA351&gt;29)),"error",IF(AND(フラグ管理用!AJ351="事業終期_R3基金・R4",フラグ管理用!AA351&lt;18),"error","")))</f>
        <v/>
      </c>
      <c r="BH351" s="331" t="str">
        <f>IF(C351="","",IF(VLOOKUP(Z351,―!$X$2:$Y$31,2,FALSE)&lt;=VLOOKUP(AA351,―!$X$2:$Y$31,2,FALSE),"","error"))</f>
        <v/>
      </c>
      <c r="BI351" s="331" t="str">
        <f t="shared" si="106"/>
        <v/>
      </c>
      <c r="BJ351" s="331" t="str">
        <f t="shared" si="107"/>
        <v/>
      </c>
      <c r="BK351" s="331" t="str">
        <f t="shared" si="108"/>
        <v/>
      </c>
      <c r="BL351" s="331" t="str">
        <f>IF(C351="","",IF(AND(フラグ管理用!AK351="予算区分_地単_通常",フラグ管理用!AF351&gt;4),"error",IF(AND(フラグ管理用!AK351="予算区分_地単_協力金等",フラグ管理用!AF351&gt;9),"error",IF(AND(フラグ管理用!AK351="予算区分_補助",フラグ管理用!AF351&lt;9),"error",""))))</f>
        <v/>
      </c>
      <c r="BM351" s="346" t="str">
        <f>フラグ管理用!AO351</f>
        <v/>
      </c>
    </row>
    <row r="352" spans="1:65">
      <c r="A352" s="21">
        <v>331</v>
      </c>
      <c r="B352" s="35"/>
      <c r="C352" s="44"/>
      <c r="D352" s="44"/>
      <c r="E352" s="55"/>
      <c r="F352" s="67" t="str">
        <f>IF(C352="補",VLOOKUP(E352,'事業名一覧 '!$A$3:$C$55,3,FALSE),"")</f>
        <v/>
      </c>
      <c r="G352" s="81"/>
      <c r="H352" s="81"/>
      <c r="I352" s="81"/>
      <c r="J352" s="81"/>
      <c r="K352" s="81"/>
      <c r="L352" s="55"/>
      <c r="M352" s="132" t="str">
        <f t="shared" si="91"/>
        <v/>
      </c>
      <c r="N352" s="132" t="str">
        <f t="shared" si="92"/>
        <v/>
      </c>
      <c r="O352" s="148"/>
      <c r="P352" s="148"/>
      <c r="Q352" s="148"/>
      <c r="R352" s="148"/>
      <c r="S352" s="148"/>
      <c r="T352" s="148"/>
      <c r="U352" s="55"/>
      <c r="V352" s="81"/>
      <c r="W352" s="81"/>
      <c r="X352" s="81"/>
      <c r="Y352" s="44"/>
      <c r="Z352" s="44"/>
      <c r="AA352" s="44"/>
      <c r="AB352" s="214"/>
      <c r="AC352" s="214"/>
      <c r="AD352" s="55"/>
      <c r="AE352" s="55"/>
      <c r="AF352" s="233"/>
      <c r="AG352" s="251"/>
      <c r="AH352" s="272"/>
      <c r="AI352" s="284"/>
      <c r="AJ352" s="296" t="str">
        <f t="shared" si="93"/>
        <v/>
      </c>
      <c r="AK352" s="304" t="str">
        <f>IF(C352="","",IF(AND(フラグ管理用!B352=2,O352&gt;0),"error",IF(AND(フラグ管理用!B352=1,SUM(P352:R352)&gt;0),"error","")))</f>
        <v/>
      </c>
      <c r="AL352" s="312" t="str">
        <f t="shared" si="94"/>
        <v/>
      </c>
      <c r="AM352" s="320" t="str">
        <f t="shared" si="95"/>
        <v/>
      </c>
      <c r="AN352" s="331" t="str">
        <f>IF(C352="","",IF(フラグ管理用!AP352=1,"",IF(AND(フラグ管理用!C352=1,フラグ管理用!G352=1),"",IF(AND(フラグ管理用!C352=2,フラグ管理用!D352=1,フラグ管理用!G352=1),"",IF(AND(フラグ管理用!C352=2,フラグ管理用!D352=2),"","error")))))</f>
        <v/>
      </c>
      <c r="AO352" s="335" t="str">
        <f t="shared" si="96"/>
        <v/>
      </c>
      <c r="AP352" s="335" t="str">
        <f t="shared" si="97"/>
        <v/>
      </c>
      <c r="AQ352" s="335" t="str">
        <f>IF(C352="","",IF(AND(フラグ管理用!B352=1,フラグ管理用!I352&gt;0),"",IF(AND(フラグ管理用!B352=2,フラグ管理用!I352&gt;14),"","error")))</f>
        <v/>
      </c>
      <c r="AR352" s="335" t="str">
        <f>IF(C352="","",IF(PRODUCT(フラグ管理用!H352:J352)=0,"error",""))</f>
        <v/>
      </c>
      <c r="AS352" s="335" t="str">
        <f t="shared" si="98"/>
        <v/>
      </c>
      <c r="AT352" s="335" t="str">
        <f>IF(C352="","",IF(AND(フラグ管理用!G352=1,フラグ管理用!K352=1),"",IF(AND(フラグ管理用!G352=2,フラグ管理用!K352&gt;1),"","error")))</f>
        <v/>
      </c>
      <c r="AU352" s="335" t="str">
        <f>IF(C352="","",IF(AND(フラグ管理用!K352=10,ISBLANK(L352)=FALSE),"",IF(AND(フラグ管理用!K352&lt;10,ISBLANK(L352)=TRUE),"","error")))</f>
        <v/>
      </c>
      <c r="AV352" s="331" t="str">
        <f t="shared" si="99"/>
        <v/>
      </c>
      <c r="AW352" s="331" t="str">
        <f t="shared" si="100"/>
        <v/>
      </c>
      <c r="AX352" s="331" t="str">
        <f>IF(C352="","",IF(AND(フラグ管理用!D352=2,フラグ管理用!G352=1),IF(Q352&lt;&gt;0,"error",""),""))</f>
        <v/>
      </c>
      <c r="AY352" s="331" t="str">
        <f>IF(C352="","",IF(フラグ管理用!G352=2,IF(OR(O352&lt;&gt;0,P352&lt;&gt;0,R352&lt;&gt;0),"error",""),""))</f>
        <v/>
      </c>
      <c r="AZ352" s="331" t="str">
        <f t="shared" si="101"/>
        <v/>
      </c>
      <c r="BA352" s="331" t="str">
        <f t="shared" si="102"/>
        <v/>
      </c>
      <c r="BB352" s="331" t="str">
        <f t="shared" si="103"/>
        <v/>
      </c>
      <c r="BC352" s="331" t="str">
        <f>IF(C352="","",IF(フラグ管理用!Y352=2,IF(AND(フラグ管理用!C352=2,フラグ管理用!V352=1),"","error"),""))</f>
        <v/>
      </c>
      <c r="BD352" s="331" t="str">
        <f t="shared" si="104"/>
        <v/>
      </c>
      <c r="BE352" s="331" t="str">
        <f>IF(C352="","",IF(フラグ管理用!Z352=30,"error",IF(AND(フラグ管理用!AI352="事業始期_通常",フラグ管理用!Z352&lt;18),"error",IF(AND(フラグ管理用!AI352="事業始期_補助",フラグ管理用!Z352&lt;15),"error",""))))</f>
        <v/>
      </c>
      <c r="BF352" s="331" t="str">
        <f t="shared" si="105"/>
        <v/>
      </c>
      <c r="BG352" s="331" t="str">
        <f>IF(C352="","",IF(AND(フラグ管理用!AJ352="事業終期_通常",OR(フラグ管理用!AA352&lt;18,フラグ管理用!AA352&gt;29)),"error",IF(AND(フラグ管理用!AJ352="事業終期_R3基金・R4",フラグ管理用!AA352&lt;18),"error","")))</f>
        <v/>
      </c>
      <c r="BH352" s="331" t="str">
        <f>IF(C352="","",IF(VLOOKUP(Z352,―!$X$2:$Y$31,2,FALSE)&lt;=VLOOKUP(AA352,―!$X$2:$Y$31,2,FALSE),"","error"))</f>
        <v/>
      </c>
      <c r="BI352" s="331" t="str">
        <f t="shared" si="106"/>
        <v/>
      </c>
      <c r="BJ352" s="331" t="str">
        <f t="shared" si="107"/>
        <v/>
      </c>
      <c r="BK352" s="331" t="str">
        <f t="shared" si="108"/>
        <v/>
      </c>
      <c r="BL352" s="331" t="str">
        <f>IF(C352="","",IF(AND(フラグ管理用!AK352="予算区分_地単_通常",フラグ管理用!AF352&gt;4),"error",IF(AND(フラグ管理用!AK352="予算区分_地単_協力金等",フラグ管理用!AF352&gt;9),"error",IF(AND(フラグ管理用!AK352="予算区分_補助",フラグ管理用!AF352&lt;9),"error",""))))</f>
        <v/>
      </c>
      <c r="BM352" s="346" t="str">
        <f>フラグ管理用!AO352</f>
        <v/>
      </c>
    </row>
    <row r="353" spans="1:65">
      <c r="A353" s="21">
        <v>332</v>
      </c>
      <c r="B353" s="35"/>
      <c r="C353" s="44"/>
      <c r="D353" s="44"/>
      <c r="E353" s="55"/>
      <c r="F353" s="67" t="str">
        <f>IF(C353="補",VLOOKUP(E353,'事業名一覧 '!$A$3:$C$55,3,FALSE),"")</f>
        <v/>
      </c>
      <c r="G353" s="81"/>
      <c r="H353" s="81"/>
      <c r="I353" s="81"/>
      <c r="J353" s="81"/>
      <c r="K353" s="81"/>
      <c r="L353" s="55"/>
      <c r="M353" s="132" t="str">
        <f t="shared" si="91"/>
        <v/>
      </c>
      <c r="N353" s="132" t="str">
        <f t="shared" si="92"/>
        <v/>
      </c>
      <c r="O353" s="148"/>
      <c r="P353" s="148"/>
      <c r="Q353" s="148"/>
      <c r="R353" s="148"/>
      <c r="S353" s="148"/>
      <c r="T353" s="148"/>
      <c r="U353" s="55"/>
      <c r="V353" s="81"/>
      <c r="W353" s="81"/>
      <c r="X353" s="81"/>
      <c r="Y353" s="44"/>
      <c r="Z353" s="44"/>
      <c r="AA353" s="44"/>
      <c r="AB353" s="214"/>
      <c r="AC353" s="214"/>
      <c r="AD353" s="55"/>
      <c r="AE353" s="55"/>
      <c r="AF353" s="233"/>
      <c r="AG353" s="251"/>
      <c r="AH353" s="272"/>
      <c r="AI353" s="284"/>
      <c r="AJ353" s="296" t="str">
        <f t="shared" si="93"/>
        <v/>
      </c>
      <c r="AK353" s="304" t="str">
        <f>IF(C353="","",IF(AND(フラグ管理用!B353=2,O353&gt;0),"error",IF(AND(フラグ管理用!B353=1,SUM(P353:R353)&gt;0),"error","")))</f>
        <v/>
      </c>
      <c r="AL353" s="312" t="str">
        <f t="shared" si="94"/>
        <v/>
      </c>
      <c r="AM353" s="320" t="str">
        <f t="shared" si="95"/>
        <v/>
      </c>
      <c r="AN353" s="331" t="str">
        <f>IF(C353="","",IF(フラグ管理用!AP353=1,"",IF(AND(フラグ管理用!C353=1,フラグ管理用!G353=1),"",IF(AND(フラグ管理用!C353=2,フラグ管理用!D353=1,フラグ管理用!G353=1),"",IF(AND(フラグ管理用!C353=2,フラグ管理用!D353=2),"","error")))))</f>
        <v/>
      </c>
      <c r="AO353" s="335" t="str">
        <f t="shared" si="96"/>
        <v/>
      </c>
      <c r="AP353" s="335" t="str">
        <f t="shared" si="97"/>
        <v/>
      </c>
      <c r="AQ353" s="335" t="str">
        <f>IF(C353="","",IF(AND(フラグ管理用!B353=1,フラグ管理用!I353&gt;0),"",IF(AND(フラグ管理用!B353=2,フラグ管理用!I353&gt;14),"","error")))</f>
        <v/>
      </c>
      <c r="AR353" s="335" t="str">
        <f>IF(C353="","",IF(PRODUCT(フラグ管理用!H353:J353)=0,"error",""))</f>
        <v/>
      </c>
      <c r="AS353" s="335" t="str">
        <f t="shared" si="98"/>
        <v/>
      </c>
      <c r="AT353" s="335" t="str">
        <f>IF(C353="","",IF(AND(フラグ管理用!G353=1,フラグ管理用!K353=1),"",IF(AND(フラグ管理用!G353=2,フラグ管理用!K353&gt;1),"","error")))</f>
        <v/>
      </c>
      <c r="AU353" s="335" t="str">
        <f>IF(C353="","",IF(AND(フラグ管理用!K353=10,ISBLANK(L353)=FALSE),"",IF(AND(フラグ管理用!K353&lt;10,ISBLANK(L353)=TRUE),"","error")))</f>
        <v/>
      </c>
      <c r="AV353" s="331" t="str">
        <f t="shared" si="99"/>
        <v/>
      </c>
      <c r="AW353" s="331" t="str">
        <f t="shared" si="100"/>
        <v/>
      </c>
      <c r="AX353" s="331" t="str">
        <f>IF(C353="","",IF(AND(フラグ管理用!D353=2,フラグ管理用!G353=1),IF(Q353&lt;&gt;0,"error",""),""))</f>
        <v/>
      </c>
      <c r="AY353" s="331" t="str">
        <f>IF(C353="","",IF(フラグ管理用!G353=2,IF(OR(O353&lt;&gt;0,P353&lt;&gt;0,R353&lt;&gt;0),"error",""),""))</f>
        <v/>
      </c>
      <c r="AZ353" s="331" t="str">
        <f t="shared" si="101"/>
        <v/>
      </c>
      <c r="BA353" s="331" t="str">
        <f t="shared" si="102"/>
        <v/>
      </c>
      <c r="BB353" s="331" t="str">
        <f t="shared" si="103"/>
        <v/>
      </c>
      <c r="BC353" s="331" t="str">
        <f>IF(C353="","",IF(フラグ管理用!Y353=2,IF(AND(フラグ管理用!C353=2,フラグ管理用!V353=1),"","error"),""))</f>
        <v/>
      </c>
      <c r="BD353" s="331" t="str">
        <f t="shared" si="104"/>
        <v/>
      </c>
      <c r="BE353" s="331" t="str">
        <f>IF(C353="","",IF(フラグ管理用!Z353=30,"error",IF(AND(フラグ管理用!AI353="事業始期_通常",フラグ管理用!Z353&lt;18),"error",IF(AND(フラグ管理用!AI353="事業始期_補助",フラグ管理用!Z353&lt;15),"error",""))))</f>
        <v/>
      </c>
      <c r="BF353" s="331" t="str">
        <f t="shared" si="105"/>
        <v/>
      </c>
      <c r="BG353" s="331" t="str">
        <f>IF(C353="","",IF(AND(フラグ管理用!AJ353="事業終期_通常",OR(フラグ管理用!AA353&lt;18,フラグ管理用!AA353&gt;29)),"error",IF(AND(フラグ管理用!AJ353="事業終期_R3基金・R4",フラグ管理用!AA353&lt;18),"error","")))</f>
        <v/>
      </c>
      <c r="BH353" s="331" t="str">
        <f>IF(C353="","",IF(VLOOKUP(Z353,―!$X$2:$Y$31,2,FALSE)&lt;=VLOOKUP(AA353,―!$X$2:$Y$31,2,FALSE),"","error"))</f>
        <v/>
      </c>
      <c r="BI353" s="331" t="str">
        <f t="shared" si="106"/>
        <v/>
      </c>
      <c r="BJ353" s="331" t="str">
        <f t="shared" si="107"/>
        <v/>
      </c>
      <c r="BK353" s="331" t="str">
        <f t="shared" si="108"/>
        <v/>
      </c>
      <c r="BL353" s="331" t="str">
        <f>IF(C353="","",IF(AND(フラグ管理用!AK353="予算区分_地単_通常",フラグ管理用!AF353&gt;4),"error",IF(AND(フラグ管理用!AK353="予算区分_地単_協力金等",フラグ管理用!AF353&gt;9),"error",IF(AND(フラグ管理用!AK353="予算区分_補助",フラグ管理用!AF353&lt;9),"error",""))))</f>
        <v/>
      </c>
      <c r="BM353" s="346" t="str">
        <f>フラグ管理用!AO353</f>
        <v/>
      </c>
    </row>
    <row r="354" spans="1:65">
      <c r="A354" s="21">
        <v>333</v>
      </c>
      <c r="B354" s="35"/>
      <c r="C354" s="44"/>
      <c r="D354" s="44"/>
      <c r="E354" s="55"/>
      <c r="F354" s="67" t="str">
        <f>IF(C354="補",VLOOKUP(E354,'事業名一覧 '!$A$3:$C$55,3,FALSE),"")</f>
        <v/>
      </c>
      <c r="G354" s="81"/>
      <c r="H354" s="81"/>
      <c r="I354" s="81"/>
      <c r="J354" s="81"/>
      <c r="K354" s="81"/>
      <c r="L354" s="55"/>
      <c r="M354" s="132" t="str">
        <f t="shared" si="91"/>
        <v/>
      </c>
      <c r="N354" s="132" t="str">
        <f t="shared" si="92"/>
        <v/>
      </c>
      <c r="O354" s="148"/>
      <c r="P354" s="148"/>
      <c r="Q354" s="148"/>
      <c r="R354" s="148"/>
      <c r="S354" s="148"/>
      <c r="T354" s="148"/>
      <c r="U354" s="55"/>
      <c r="V354" s="81"/>
      <c r="W354" s="81"/>
      <c r="X354" s="81"/>
      <c r="Y354" s="44"/>
      <c r="Z354" s="44"/>
      <c r="AA354" s="44"/>
      <c r="AB354" s="214"/>
      <c r="AC354" s="214"/>
      <c r="AD354" s="55"/>
      <c r="AE354" s="55"/>
      <c r="AF354" s="233"/>
      <c r="AG354" s="251"/>
      <c r="AH354" s="272"/>
      <c r="AI354" s="284"/>
      <c r="AJ354" s="296" t="str">
        <f t="shared" si="93"/>
        <v/>
      </c>
      <c r="AK354" s="304" t="str">
        <f>IF(C354="","",IF(AND(フラグ管理用!B354=2,O354&gt;0),"error",IF(AND(フラグ管理用!B354=1,SUM(P354:R354)&gt;0),"error","")))</f>
        <v/>
      </c>
      <c r="AL354" s="312" t="str">
        <f t="shared" si="94"/>
        <v/>
      </c>
      <c r="AM354" s="320" t="str">
        <f t="shared" si="95"/>
        <v/>
      </c>
      <c r="AN354" s="331" t="str">
        <f>IF(C354="","",IF(フラグ管理用!AP354=1,"",IF(AND(フラグ管理用!C354=1,フラグ管理用!G354=1),"",IF(AND(フラグ管理用!C354=2,フラグ管理用!D354=1,フラグ管理用!G354=1),"",IF(AND(フラグ管理用!C354=2,フラグ管理用!D354=2),"","error")))))</f>
        <v/>
      </c>
      <c r="AO354" s="335" t="str">
        <f t="shared" si="96"/>
        <v/>
      </c>
      <c r="AP354" s="335" t="str">
        <f t="shared" si="97"/>
        <v/>
      </c>
      <c r="AQ354" s="335" t="str">
        <f>IF(C354="","",IF(AND(フラグ管理用!B354=1,フラグ管理用!I354&gt;0),"",IF(AND(フラグ管理用!B354=2,フラグ管理用!I354&gt;14),"","error")))</f>
        <v/>
      </c>
      <c r="AR354" s="335" t="str">
        <f>IF(C354="","",IF(PRODUCT(フラグ管理用!H354:J354)=0,"error",""))</f>
        <v/>
      </c>
      <c r="AS354" s="335" t="str">
        <f t="shared" si="98"/>
        <v/>
      </c>
      <c r="AT354" s="335" t="str">
        <f>IF(C354="","",IF(AND(フラグ管理用!G354=1,フラグ管理用!K354=1),"",IF(AND(フラグ管理用!G354=2,フラグ管理用!K354&gt;1),"","error")))</f>
        <v/>
      </c>
      <c r="AU354" s="335" t="str">
        <f>IF(C354="","",IF(AND(フラグ管理用!K354=10,ISBLANK(L354)=FALSE),"",IF(AND(フラグ管理用!K354&lt;10,ISBLANK(L354)=TRUE),"","error")))</f>
        <v/>
      </c>
      <c r="AV354" s="331" t="str">
        <f t="shared" si="99"/>
        <v/>
      </c>
      <c r="AW354" s="331" t="str">
        <f t="shared" si="100"/>
        <v/>
      </c>
      <c r="AX354" s="331" t="str">
        <f>IF(C354="","",IF(AND(フラグ管理用!D354=2,フラグ管理用!G354=1),IF(Q354&lt;&gt;0,"error",""),""))</f>
        <v/>
      </c>
      <c r="AY354" s="331" t="str">
        <f>IF(C354="","",IF(フラグ管理用!G354=2,IF(OR(O354&lt;&gt;0,P354&lt;&gt;0,R354&lt;&gt;0),"error",""),""))</f>
        <v/>
      </c>
      <c r="AZ354" s="331" t="str">
        <f t="shared" si="101"/>
        <v/>
      </c>
      <c r="BA354" s="331" t="str">
        <f t="shared" si="102"/>
        <v/>
      </c>
      <c r="BB354" s="331" t="str">
        <f t="shared" si="103"/>
        <v/>
      </c>
      <c r="BC354" s="331" t="str">
        <f>IF(C354="","",IF(フラグ管理用!Y354=2,IF(AND(フラグ管理用!C354=2,フラグ管理用!V354=1),"","error"),""))</f>
        <v/>
      </c>
      <c r="BD354" s="331" t="str">
        <f t="shared" si="104"/>
        <v/>
      </c>
      <c r="BE354" s="331" t="str">
        <f>IF(C354="","",IF(フラグ管理用!Z354=30,"error",IF(AND(フラグ管理用!AI354="事業始期_通常",フラグ管理用!Z354&lt;18),"error",IF(AND(フラグ管理用!AI354="事業始期_補助",フラグ管理用!Z354&lt;15),"error",""))))</f>
        <v/>
      </c>
      <c r="BF354" s="331" t="str">
        <f t="shared" si="105"/>
        <v/>
      </c>
      <c r="BG354" s="331" t="str">
        <f>IF(C354="","",IF(AND(フラグ管理用!AJ354="事業終期_通常",OR(フラグ管理用!AA354&lt;18,フラグ管理用!AA354&gt;29)),"error",IF(AND(フラグ管理用!AJ354="事業終期_R3基金・R4",フラグ管理用!AA354&lt;18),"error","")))</f>
        <v/>
      </c>
      <c r="BH354" s="331" t="str">
        <f>IF(C354="","",IF(VLOOKUP(Z354,―!$X$2:$Y$31,2,FALSE)&lt;=VLOOKUP(AA354,―!$X$2:$Y$31,2,FALSE),"","error"))</f>
        <v/>
      </c>
      <c r="BI354" s="331" t="str">
        <f t="shared" si="106"/>
        <v/>
      </c>
      <c r="BJ354" s="331" t="str">
        <f t="shared" si="107"/>
        <v/>
      </c>
      <c r="BK354" s="331" t="str">
        <f t="shared" si="108"/>
        <v/>
      </c>
      <c r="BL354" s="331" t="str">
        <f>IF(C354="","",IF(AND(フラグ管理用!AK354="予算区分_地単_通常",フラグ管理用!AF354&gt;4),"error",IF(AND(フラグ管理用!AK354="予算区分_地単_協力金等",フラグ管理用!AF354&gt;9),"error",IF(AND(フラグ管理用!AK354="予算区分_補助",フラグ管理用!AF354&lt;9),"error",""))))</f>
        <v/>
      </c>
      <c r="BM354" s="346" t="str">
        <f>フラグ管理用!AO354</f>
        <v/>
      </c>
    </row>
    <row r="355" spans="1:65">
      <c r="A355" s="21">
        <v>334</v>
      </c>
      <c r="B355" s="35"/>
      <c r="C355" s="44"/>
      <c r="D355" s="44"/>
      <c r="E355" s="55"/>
      <c r="F355" s="67" t="str">
        <f>IF(C355="補",VLOOKUP(E355,'事業名一覧 '!$A$3:$C$55,3,FALSE),"")</f>
        <v/>
      </c>
      <c r="G355" s="81"/>
      <c r="H355" s="81"/>
      <c r="I355" s="81"/>
      <c r="J355" s="81"/>
      <c r="K355" s="81"/>
      <c r="L355" s="55"/>
      <c r="M355" s="132" t="str">
        <f t="shared" si="91"/>
        <v/>
      </c>
      <c r="N355" s="132" t="str">
        <f t="shared" si="92"/>
        <v/>
      </c>
      <c r="O355" s="148"/>
      <c r="P355" s="148"/>
      <c r="Q355" s="148"/>
      <c r="R355" s="148"/>
      <c r="S355" s="148"/>
      <c r="T355" s="148"/>
      <c r="U355" s="55"/>
      <c r="V355" s="81"/>
      <c r="W355" s="81"/>
      <c r="X355" s="81"/>
      <c r="Y355" s="44"/>
      <c r="Z355" s="44"/>
      <c r="AA355" s="44"/>
      <c r="AB355" s="214"/>
      <c r="AC355" s="214"/>
      <c r="AD355" s="55"/>
      <c r="AE355" s="55"/>
      <c r="AF355" s="233"/>
      <c r="AG355" s="251"/>
      <c r="AH355" s="272"/>
      <c r="AI355" s="284"/>
      <c r="AJ355" s="296" t="str">
        <f t="shared" si="93"/>
        <v/>
      </c>
      <c r="AK355" s="304" t="str">
        <f>IF(C355="","",IF(AND(フラグ管理用!B355=2,O355&gt;0),"error",IF(AND(フラグ管理用!B355=1,SUM(P355:R355)&gt;0),"error","")))</f>
        <v/>
      </c>
      <c r="AL355" s="312" t="str">
        <f t="shared" si="94"/>
        <v/>
      </c>
      <c r="AM355" s="320" t="str">
        <f t="shared" si="95"/>
        <v/>
      </c>
      <c r="AN355" s="331" t="str">
        <f>IF(C355="","",IF(フラグ管理用!AP355=1,"",IF(AND(フラグ管理用!C355=1,フラグ管理用!G355=1),"",IF(AND(フラグ管理用!C355=2,フラグ管理用!D355=1,フラグ管理用!G355=1),"",IF(AND(フラグ管理用!C355=2,フラグ管理用!D355=2),"","error")))))</f>
        <v/>
      </c>
      <c r="AO355" s="335" t="str">
        <f t="shared" si="96"/>
        <v/>
      </c>
      <c r="AP355" s="335" t="str">
        <f t="shared" si="97"/>
        <v/>
      </c>
      <c r="AQ355" s="335" t="str">
        <f>IF(C355="","",IF(AND(フラグ管理用!B355=1,フラグ管理用!I355&gt;0),"",IF(AND(フラグ管理用!B355=2,フラグ管理用!I355&gt;14),"","error")))</f>
        <v/>
      </c>
      <c r="AR355" s="335" t="str">
        <f>IF(C355="","",IF(PRODUCT(フラグ管理用!H355:J355)=0,"error",""))</f>
        <v/>
      </c>
      <c r="AS355" s="335" t="str">
        <f t="shared" si="98"/>
        <v/>
      </c>
      <c r="AT355" s="335" t="str">
        <f>IF(C355="","",IF(AND(フラグ管理用!G355=1,フラグ管理用!K355=1),"",IF(AND(フラグ管理用!G355=2,フラグ管理用!K355&gt;1),"","error")))</f>
        <v/>
      </c>
      <c r="AU355" s="335" t="str">
        <f>IF(C355="","",IF(AND(フラグ管理用!K355=10,ISBLANK(L355)=FALSE),"",IF(AND(フラグ管理用!K355&lt;10,ISBLANK(L355)=TRUE),"","error")))</f>
        <v/>
      </c>
      <c r="AV355" s="331" t="str">
        <f t="shared" si="99"/>
        <v/>
      </c>
      <c r="AW355" s="331" t="str">
        <f t="shared" si="100"/>
        <v/>
      </c>
      <c r="AX355" s="331" t="str">
        <f>IF(C355="","",IF(AND(フラグ管理用!D355=2,フラグ管理用!G355=1),IF(Q355&lt;&gt;0,"error",""),""))</f>
        <v/>
      </c>
      <c r="AY355" s="331" t="str">
        <f>IF(C355="","",IF(フラグ管理用!G355=2,IF(OR(O355&lt;&gt;0,P355&lt;&gt;0,R355&lt;&gt;0),"error",""),""))</f>
        <v/>
      </c>
      <c r="AZ355" s="331" t="str">
        <f t="shared" si="101"/>
        <v/>
      </c>
      <c r="BA355" s="331" t="str">
        <f t="shared" si="102"/>
        <v/>
      </c>
      <c r="BB355" s="331" t="str">
        <f t="shared" si="103"/>
        <v/>
      </c>
      <c r="BC355" s="331" t="str">
        <f>IF(C355="","",IF(フラグ管理用!Y355=2,IF(AND(フラグ管理用!C355=2,フラグ管理用!V355=1),"","error"),""))</f>
        <v/>
      </c>
      <c r="BD355" s="331" t="str">
        <f t="shared" si="104"/>
        <v/>
      </c>
      <c r="BE355" s="331" t="str">
        <f>IF(C355="","",IF(フラグ管理用!Z355=30,"error",IF(AND(フラグ管理用!AI355="事業始期_通常",フラグ管理用!Z355&lt;18),"error",IF(AND(フラグ管理用!AI355="事業始期_補助",フラグ管理用!Z355&lt;15),"error",""))))</f>
        <v/>
      </c>
      <c r="BF355" s="331" t="str">
        <f t="shared" si="105"/>
        <v/>
      </c>
      <c r="BG355" s="331" t="str">
        <f>IF(C355="","",IF(AND(フラグ管理用!AJ355="事業終期_通常",OR(フラグ管理用!AA355&lt;18,フラグ管理用!AA355&gt;29)),"error",IF(AND(フラグ管理用!AJ355="事業終期_R3基金・R4",フラグ管理用!AA355&lt;18),"error","")))</f>
        <v/>
      </c>
      <c r="BH355" s="331" t="str">
        <f>IF(C355="","",IF(VLOOKUP(Z355,―!$X$2:$Y$31,2,FALSE)&lt;=VLOOKUP(AA355,―!$X$2:$Y$31,2,FALSE),"","error"))</f>
        <v/>
      </c>
      <c r="BI355" s="331" t="str">
        <f t="shared" si="106"/>
        <v/>
      </c>
      <c r="BJ355" s="331" t="str">
        <f t="shared" si="107"/>
        <v/>
      </c>
      <c r="BK355" s="331" t="str">
        <f t="shared" si="108"/>
        <v/>
      </c>
      <c r="BL355" s="331" t="str">
        <f>IF(C355="","",IF(AND(フラグ管理用!AK355="予算区分_地単_通常",フラグ管理用!AF355&gt;4),"error",IF(AND(フラグ管理用!AK355="予算区分_地単_協力金等",フラグ管理用!AF355&gt;9),"error",IF(AND(フラグ管理用!AK355="予算区分_補助",フラグ管理用!AF355&lt;9),"error",""))))</f>
        <v/>
      </c>
      <c r="BM355" s="346" t="str">
        <f>フラグ管理用!AO355</f>
        <v/>
      </c>
    </row>
    <row r="356" spans="1:65">
      <c r="A356" s="21">
        <v>335</v>
      </c>
      <c r="B356" s="35"/>
      <c r="C356" s="44"/>
      <c r="D356" s="44"/>
      <c r="E356" s="55"/>
      <c r="F356" s="67" t="str">
        <f>IF(C356="補",VLOOKUP(E356,'事業名一覧 '!$A$3:$C$55,3,FALSE),"")</f>
        <v/>
      </c>
      <c r="G356" s="81"/>
      <c r="H356" s="81"/>
      <c r="I356" s="81"/>
      <c r="J356" s="81"/>
      <c r="K356" s="81"/>
      <c r="L356" s="55"/>
      <c r="M356" s="132" t="str">
        <f t="shared" si="91"/>
        <v/>
      </c>
      <c r="N356" s="132" t="str">
        <f t="shared" si="92"/>
        <v/>
      </c>
      <c r="O356" s="148"/>
      <c r="P356" s="148"/>
      <c r="Q356" s="148"/>
      <c r="R356" s="148"/>
      <c r="S356" s="148"/>
      <c r="T356" s="148"/>
      <c r="U356" s="55"/>
      <c r="V356" s="81"/>
      <c r="W356" s="81"/>
      <c r="X356" s="81"/>
      <c r="Y356" s="44"/>
      <c r="Z356" s="44"/>
      <c r="AA356" s="44"/>
      <c r="AB356" s="214"/>
      <c r="AC356" s="214"/>
      <c r="AD356" s="55"/>
      <c r="AE356" s="55"/>
      <c r="AF356" s="233"/>
      <c r="AG356" s="251"/>
      <c r="AH356" s="272"/>
      <c r="AI356" s="284"/>
      <c r="AJ356" s="296" t="str">
        <f t="shared" si="93"/>
        <v/>
      </c>
      <c r="AK356" s="304" t="str">
        <f>IF(C356="","",IF(AND(フラグ管理用!B356=2,O356&gt;0),"error",IF(AND(フラグ管理用!B356=1,SUM(P356:R356)&gt;0),"error","")))</f>
        <v/>
      </c>
      <c r="AL356" s="312" t="str">
        <f t="shared" si="94"/>
        <v/>
      </c>
      <c r="AM356" s="320" t="str">
        <f t="shared" si="95"/>
        <v/>
      </c>
      <c r="AN356" s="331" t="str">
        <f>IF(C356="","",IF(フラグ管理用!AP356=1,"",IF(AND(フラグ管理用!C356=1,フラグ管理用!G356=1),"",IF(AND(フラグ管理用!C356=2,フラグ管理用!D356=1,フラグ管理用!G356=1),"",IF(AND(フラグ管理用!C356=2,フラグ管理用!D356=2),"","error")))))</f>
        <v/>
      </c>
      <c r="AO356" s="335" t="str">
        <f t="shared" si="96"/>
        <v/>
      </c>
      <c r="AP356" s="335" t="str">
        <f t="shared" si="97"/>
        <v/>
      </c>
      <c r="AQ356" s="335" t="str">
        <f>IF(C356="","",IF(AND(フラグ管理用!B356=1,フラグ管理用!I356&gt;0),"",IF(AND(フラグ管理用!B356=2,フラグ管理用!I356&gt;14),"","error")))</f>
        <v/>
      </c>
      <c r="AR356" s="335" t="str">
        <f>IF(C356="","",IF(PRODUCT(フラグ管理用!H356:J356)=0,"error",""))</f>
        <v/>
      </c>
      <c r="AS356" s="335" t="str">
        <f t="shared" si="98"/>
        <v/>
      </c>
      <c r="AT356" s="335" t="str">
        <f>IF(C356="","",IF(AND(フラグ管理用!G356=1,フラグ管理用!K356=1),"",IF(AND(フラグ管理用!G356=2,フラグ管理用!K356&gt;1),"","error")))</f>
        <v/>
      </c>
      <c r="AU356" s="335" t="str">
        <f>IF(C356="","",IF(AND(フラグ管理用!K356=10,ISBLANK(L356)=FALSE),"",IF(AND(フラグ管理用!K356&lt;10,ISBLANK(L356)=TRUE),"","error")))</f>
        <v/>
      </c>
      <c r="AV356" s="331" t="str">
        <f t="shared" si="99"/>
        <v/>
      </c>
      <c r="AW356" s="331" t="str">
        <f t="shared" si="100"/>
        <v/>
      </c>
      <c r="AX356" s="331" t="str">
        <f>IF(C356="","",IF(AND(フラグ管理用!D356=2,フラグ管理用!G356=1),IF(Q356&lt;&gt;0,"error",""),""))</f>
        <v/>
      </c>
      <c r="AY356" s="331" t="str">
        <f>IF(C356="","",IF(フラグ管理用!G356=2,IF(OR(O356&lt;&gt;0,P356&lt;&gt;0,R356&lt;&gt;0),"error",""),""))</f>
        <v/>
      </c>
      <c r="AZ356" s="331" t="str">
        <f t="shared" si="101"/>
        <v/>
      </c>
      <c r="BA356" s="331" t="str">
        <f t="shared" si="102"/>
        <v/>
      </c>
      <c r="BB356" s="331" t="str">
        <f t="shared" si="103"/>
        <v/>
      </c>
      <c r="BC356" s="331" t="str">
        <f>IF(C356="","",IF(フラグ管理用!Y356=2,IF(AND(フラグ管理用!C356=2,フラグ管理用!V356=1),"","error"),""))</f>
        <v/>
      </c>
      <c r="BD356" s="331" t="str">
        <f t="shared" si="104"/>
        <v/>
      </c>
      <c r="BE356" s="331" t="str">
        <f>IF(C356="","",IF(フラグ管理用!Z356=30,"error",IF(AND(フラグ管理用!AI356="事業始期_通常",フラグ管理用!Z356&lt;18),"error",IF(AND(フラグ管理用!AI356="事業始期_補助",フラグ管理用!Z356&lt;15),"error",""))))</f>
        <v/>
      </c>
      <c r="BF356" s="331" t="str">
        <f t="shared" si="105"/>
        <v/>
      </c>
      <c r="BG356" s="331" t="str">
        <f>IF(C356="","",IF(AND(フラグ管理用!AJ356="事業終期_通常",OR(フラグ管理用!AA356&lt;18,フラグ管理用!AA356&gt;29)),"error",IF(AND(フラグ管理用!AJ356="事業終期_R3基金・R4",フラグ管理用!AA356&lt;18),"error","")))</f>
        <v/>
      </c>
      <c r="BH356" s="331" t="str">
        <f>IF(C356="","",IF(VLOOKUP(Z356,―!$X$2:$Y$31,2,FALSE)&lt;=VLOOKUP(AA356,―!$X$2:$Y$31,2,FALSE),"","error"))</f>
        <v/>
      </c>
      <c r="BI356" s="331" t="str">
        <f t="shared" si="106"/>
        <v/>
      </c>
      <c r="BJ356" s="331" t="str">
        <f t="shared" si="107"/>
        <v/>
      </c>
      <c r="BK356" s="331" t="str">
        <f t="shared" si="108"/>
        <v/>
      </c>
      <c r="BL356" s="331" t="str">
        <f>IF(C356="","",IF(AND(フラグ管理用!AK356="予算区分_地単_通常",フラグ管理用!AF356&gt;4),"error",IF(AND(フラグ管理用!AK356="予算区分_地単_協力金等",フラグ管理用!AF356&gt;9),"error",IF(AND(フラグ管理用!AK356="予算区分_補助",フラグ管理用!AF356&lt;9),"error",""))))</f>
        <v/>
      </c>
      <c r="BM356" s="346" t="str">
        <f>フラグ管理用!AO356</f>
        <v/>
      </c>
    </row>
    <row r="357" spans="1:65">
      <c r="A357" s="21">
        <v>336</v>
      </c>
      <c r="B357" s="35"/>
      <c r="C357" s="44"/>
      <c r="D357" s="44"/>
      <c r="E357" s="55"/>
      <c r="F357" s="67" t="str">
        <f>IF(C357="補",VLOOKUP(E357,'事業名一覧 '!$A$3:$C$55,3,FALSE),"")</f>
        <v/>
      </c>
      <c r="G357" s="81"/>
      <c r="H357" s="81"/>
      <c r="I357" s="81"/>
      <c r="J357" s="81"/>
      <c r="K357" s="81"/>
      <c r="L357" s="55"/>
      <c r="M357" s="132" t="str">
        <f t="shared" si="91"/>
        <v/>
      </c>
      <c r="N357" s="132" t="str">
        <f t="shared" si="92"/>
        <v/>
      </c>
      <c r="O357" s="148"/>
      <c r="P357" s="148"/>
      <c r="Q357" s="148"/>
      <c r="R357" s="148"/>
      <c r="S357" s="148"/>
      <c r="T357" s="148"/>
      <c r="U357" s="55"/>
      <c r="V357" s="81"/>
      <c r="W357" s="81"/>
      <c r="X357" s="81"/>
      <c r="Y357" s="44"/>
      <c r="Z357" s="44"/>
      <c r="AA357" s="44"/>
      <c r="AB357" s="214"/>
      <c r="AC357" s="214"/>
      <c r="AD357" s="55"/>
      <c r="AE357" s="55"/>
      <c r="AF357" s="233"/>
      <c r="AG357" s="251"/>
      <c r="AH357" s="272"/>
      <c r="AI357" s="284"/>
      <c r="AJ357" s="296" t="str">
        <f t="shared" si="93"/>
        <v/>
      </c>
      <c r="AK357" s="304" t="str">
        <f>IF(C357="","",IF(AND(フラグ管理用!B357=2,O357&gt;0),"error",IF(AND(フラグ管理用!B357=1,SUM(P357:R357)&gt;0),"error","")))</f>
        <v/>
      </c>
      <c r="AL357" s="312" t="str">
        <f t="shared" si="94"/>
        <v/>
      </c>
      <c r="AM357" s="320" t="str">
        <f t="shared" si="95"/>
        <v/>
      </c>
      <c r="AN357" s="331" t="str">
        <f>IF(C357="","",IF(フラグ管理用!AP357=1,"",IF(AND(フラグ管理用!C357=1,フラグ管理用!G357=1),"",IF(AND(フラグ管理用!C357=2,フラグ管理用!D357=1,フラグ管理用!G357=1),"",IF(AND(フラグ管理用!C357=2,フラグ管理用!D357=2),"","error")))))</f>
        <v/>
      </c>
      <c r="AO357" s="335" t="str">
        <f t="shared" si="96"/>
        <v/>
      </c>
      <c r="AP357" s="335" t="str">
        <f t="shared" si="97"/>
        <v/>
      </c>
      <c r="AQ357" s="335" t="str">
        <f>IF(C357="","",IF(AND(フラグ管理用!B357=1,フラグ管理用!I357&gt;0),"",IF(AND(フラグ管理用!B357=2,フラグ管理用!I357&gt;14),"","error")))</f>
        <v/>
      </c>
      <c r="AR357" s="335" t="str">
        <f>IF(C357="","",IF(PRODUCT(フラグ管理用!H357:J357)=0,"error",""))</f>
        <v/>
      </c>
      <c r="AS357" s="335" t="str">
        <f t="shared" si="98"/>
        <v/>
      </c>
      <c r="AT357" s="335" t="str">
        <f>IF(C357="","",IF(AND(フラグ管理用!G357=1,フラグ管理用!K357=1),"",IF(AND(フラグ管理用!G357=2,フラグ管理用!K357&gt;1),"","error")))</f>
        <v/>
      </c>
      <c r="AU357" s="335" t="str">
        <f>IF(C357="","",IF(AND(フラグ管理用!K357=10,ISBLANK(L357)=FALSE),"",IF(AND(フラグ管理用!K357&lt;10,ISBLANK(L357)=TRUE),"","error")))</f>
        <v/>
      </c>
      <c r="AV357" s="331" t="str">
        <f t="shared" si="99"/>
        <v/>
      </c>
      <c r="AW357" s="331" t="str">
        <f t="shared" si="100"/>
        <v/>
      </c>
      <c r="AX357" s="331" t="str">
        <f>IF(C357="","",IF(AND(フラグ管理用!D357=2,フラグ管理用!G357=1),IF(Q357&lt;&gt;0,"error",""),""))</f>
        <v/>
      </c>
      <c r="AY357" s="331" t="str">
        <f>IF(C357="","",IF(フラグ管理用!G357=2,IF(OR(O357&lt;&gt;0,P357&lt;&gt;0,R357&lt;&gt;0),"error",""),""))</f>
        <v/>
      </c>
      <c r="AZ357" s="331" t="str">
        <f t="shared" si="101"/>
        <v/>
      </c>
      <c r="BA357" s="331" t="str">
        <f t="shared" si="102"/>
        <v/>
      </c>
      <c r="BB357" s="331" t="str">
        <f t="shared" si="103"/>
        <v/>
      </c>
      <c r="BC357" s="331" t="str">
        <f>IF(C357="","",IF(フラグ管理用!Y357=2,IF(AND(フラグ管理用!C357=2,フラグ管理用!V357=1),"","error"),""))</f>
        <v/>
      </c>
      <c r="BD357" s="331" t="str">
        <f t="shared" si="104"/>
        <v/>
      </c>
      <c r="BE357" s="331" t="str">
        <f>IF(C357="","",IF(フラグ管理用!Z357=30,"error",IF(AND(フラグ管理用!AI357="事業始期_通常",フラグ管理用!Z357&lt;18),"error",IF(AND(フラグ管理用!AI357="事業始期_補助",フラグ管理用!Z357&lt;15),"error",""))))</f>
        <v/>
      </c>
      <c r="BF357" s="331" t="str">
        <f t="shared" si="105"/>
        <v/>
      </c>
      <c r="BG357" s="331" t="str">
        <f>IF(C357="","",IF(AND(フラグ管理用!AJ357="事業終期_通常",OR(フラグ管理用!AA357&lt;18,フラグ管理用!AA357&gt;29)),"error",IF(AND(フラグ管理用!AJ357="事業終期_R3基金・R4",フラグ管理用!AA357&lt;18),"error","")))</f>
        <v/>
      </c>
      <c r="BH357" s="331" t="str">
        <f>IF(C357="","",IF(VLOOKUP(Z357,―!$X$2:$Y$31,2,FALSE)&lt;=VLOOKUP(AA357,―!$X$2:$Y$31,2,FALSE),"","error"))</f>
        <v/>
      </c>
      <c r="BI357" s="331" t="str">
        <f t="shared" si="106"/>
        <v/>
      </c>
      <c r="BJ357" s="331" t="str">
        <f t="shared" si="107"/>
        <v/>
      </c>
      <c r="BK357" s="331" t="str">
        <f t="shared" si="108"/>
        <v/>
      </c>
      <c r="BL357" s="331" t="str">
        <f>IF(C357="","",IF(AND(フラグ管理用!AK357="予算区分_地単_通常",フラグ管理用!AF357&gt;4),"error",IF(AND(フラグ管理用!AK357="予算区分_地単_協力金等",フラグ管理用!AF357&gt;9),"error",IF(AND(フラグ管理用!AK357="予算区分_補助",フラグ管理用!AF357&lt;9),"error",""))))</f>
        <v/>
      </c>
      <c r="BM357" s="346" t="str">
        <f>フラグ管理用!AO357</f>
        <v/>
      </c>
    </row>
    <row r="358" spans="1:65">
      <c r="A358" s="21">
        <v>337</v>
      </c>
      <c r="B358" s="35"/>
      <c r="C358" s="44"/>
      <c r="D358" s="44"/>
      <c r="E358" s="55"/>
      <c r="F358" s="67" t="str">
        <f>IF(C358="補",VLOOKUP(E358,'事業名一覧 '!$A$3:$C$55,3,FALSE),"")</f>
        <v/>
      </c>
      <c r="G358" s="81"/>
      <c r="H358" s="81"/>
      <c r="I358" s="81"/>
      <c r="J358" s="81"/>
      <c r="K358" s="81"/>
      <c r="L358" s="55"/>
      <c r="M358" s="132" t="str">
        <f t="shared" si="91"/>
        <v/>
      </c>
      <c r="N358" s="132" t="str">
        <f t="shared" si="92"/>
        <v/>
      </c>
      <c r="O358" s="148"/>
      <c r="P358" s="148"/>
      <c r="Q358" s="148"/>
      <c r="R358" s="148"/>
      <c r="S358" s="148"/>
      <c r="T358" s="148"/>
      <c r="U358" s="55"/>
      <c r="V358" s="81"/>
      <c r="W358" s="81"/>
      <c r="X358" s="81"/>
      <c r="Y358" s="44"/>
      <c r="Z358" s="44"/>
      <c r="AA358" s="44"/>
      <c r="AB358" s="214"/>
      <c r="AC358" s="214"/>
      <c r="AD358" s="55"/>
      <c r="AE358" s="55"/>
      <c r="AF358" s="233"/>
      <c r="AG358" s="251"/>
      <c r="AH358" s="272"/>
      <c r="AI358" s="284"/>
      <c r="AJ358" s="296" t="str">
        <f t="shared" si="93"/>
        <v/>
      </c>
      <c r="AK358" s="304" t="str">
        <f>IF(C358="","",IF(AND(フラグ管理用!B358=2,O358&gt;0),"error",IF(AND(フラグ管理用!B358=1,SUM(P358:R358)&gt;0),"error","")))</f>
        <v/>
      </c>
      <c r="AL358" s="312" t="str">
        <f t="shared" si="94"/>
        <v/>
      </c>
      <c r="AM358" s="320" t="str">
        <f t="shared" si="95"/>
        <v/>
      </c>
      <c r="AN358" s="331" t="str">
        <f>IF(C358="","",IF(フラグ管理用!AP358=1,"",IF(AND(フラグ管理用!C358=1,フラグ管理用!G358=1),"",IF(AND(フラグ管理用!C358=2,フラグ管理用!D358=1,フラグ管理用!G358=1),"",IF(AND(フラグ管理用!C358=2,フラグ管理用!D358=2),"","error")))))</f>
        <v/>
      </c>
      <c r="AO358" s="335" t="str">
        <f t="shared" si="96"/>
        <v/>
      </c>
      <c r="AP358" s="335" t="str">
        <f t="shared" si="97"/>
        <v/>
      </c>
      <c r="AQ358" s="335" t="str">
        <f>IF(C358="","",IF(AND(フラグ管理用!B358=1,フラグ管理用!I358&gt;0),"",IF(AND(フラグ管理用!B358=2,フラグ管理用!I358&gt;14),"","error")))</f>
        <v/>
      </c>
      <c r="AR358" s="335" t="str">
        <f>IF(C358="","",IF(PRODUCT(フラグ管理用!H358:J358)=0,"error",""))</f>
        <v/>
      </c>
      <c r="AS358" s="335" t="str">
        <f t="shared" si="98"/>
        <v/>
      </c>
      <c r="AT358" s="335" t="str">
        <f>IF(C358="","",IF(AND(フラグ管理用!G358=1,フラグ管理用!K358=1),"",IF(AND(フラグ管理用!G358=2,フラグ管理用!K358&gt;1),"","error")))</f>
        <v/>
      </c>
      <c r="AU358" s="335" t="str">
        <f>IF(C358="","",IF(AND(フラグ管理用!K358=10,ISBLANK(L358)=FALSE),"",IF(AND(フラグ管理用!K358&lt;10,ISBLANK(L358)=TRUE),"","error")))</f>
        <v/>
      </c>
      <c r="AV358" s="331" t="str">
        <f t="shared" si="99"/>
        <v/>
      </c>
      <c r="AW358" s="331" t="str">
        <f t="shared" si="100"/>
        <v/>
      </c>
      <c r="AX358" s="331" t="str">
        <f>IF(C358="","",IF(AND(フラグ管理用!D358=2,フラグ管理用!G358=1),IF(Q358&lt;&gt;0,"error",""),""))</f>
        <v/>
      </c>
      <c r="AY358" s="331" t="str">
        <f>IF(C358="","",IF(フラグ管理用!G358=2,IF(OR(O358&lt;&gt;0,P358&lt;&gt;0,R358&lt;&gt;0),"error",""),""))</f>
        <v/>
      </c>
      <c r="AZ358" s="331" t="str">
        <f t="shared" si="101"/>
        <v/>
      </c>
      <c r="BA358" s="331" t="str">
        <f t="shared" si="102"/>
        <v/>
      </c>
      <c r="BB358" s="331" t="str">
        <f t="shared" si="103"/>
        <v/>
      </c>
      <c r="BC358" s="331" t="str">
        <f>IF(C358="","",IF(フラグ管理用!Y358=2,IF(AND(フラグ管理用!C358=2,フラグ管理用!V358=1),"","error"),""))</f>
        <v/>
      </c>
      <c r="BD358" s="331" t="str">
        <f t="shared" si="104"/>
        <v/>
      </c>
      <c r="BE358" s="331" t="str">
        <f>IF(C358="","",IF(フラグ管理用!Z358=30,"error",IF(AND(フラグ管理用!AI358="事業始期_通常",フラグ管理用!Z358&lt;18),"error",IF(AND(フラグ管理用!AI358="事業始期_補助",フラグ管理用!Z358&lt;15),"error",""))))</f>
        <v/>
      </c>
      <c r="BF358" s="331" t="str">
        <f t="shared" si="105"/>
        <v/>
      </c>
      <c r="BG358" s="331" t="str">
        <f>IF(C358="","",IF(AND(フラグ管理用!AJ358="事業終期_通常",OR(フラグ管理用!AA358&lt;18,フラグ管理用!AA358&gt;29)),"error",IF(AND(フラグ管理用!AJ358="事業終期_R3基金・R4",フラグ管理用!AA358&lt;18),"error","")))</f>
        <v/>
      </c>
      <c r="BH358" s="331" t="str">
        <f>IF(C358="","",IF(VLOOKUP(Z358,―!$X$2:$Y$31,2,FALSE)&lt;=VLOOKUP(AA358,―!$X$2:$Y$31,2,FALSE),"","error"))</f>
        <v/>
      </c>
      <c r="BI358" s="331" t="str">
        <f t="shared" si="106"/>
        <v/>
      </c>
      <c r="BJ358" s="331" t="str">
        <f t="shared" si="107"/>
        <v/>
      </c>
      <c r="BK358" s="331" t="str">
        <f t="shared" si="108"/>
        <v/>
      </c>
      <c r="BL358" s="331" t="str">
        <f>IF(C358="","",IF(AND(フラグ管理用!AK358="予算区分_地単_通常",フラグ管理用!AF358&gt;4),"error",IF(AND(フラグ管理用!AK358="予算区分_地単_協力金等",フラグ管理用!AF358&gt;9),"error",IF(AND(フラグ管理用!AK358="予算区分_補助",フラグ管理用!AF358&lt;9),"error",""))))</f>
        <v/>
      </c>
      <c r="BM358" s="346" t="str">
        <f>フラグ管理用!AO358</f>
        <v/>
      </c>
    </row>
    <row r="359" spans="1:65">
      <c r="A359" s="21">
        <v>338</v>
      </c>
      <c r="B359" s="35"/>
      <c r="C359" s="44"/>
      <c r="D359" s="44"/>
      <c r="E359" s="55"/>
      <c r="F359" s="67" t="str">
        <f>IF(C359="補",VLOOKUP(E359,'事業名一覧 '!$A$3:$C$55,3,FALSE),"")</f>
        <v/>
      </c>
      <c r="G359" s="81"/>
      <c r="H359" s="81"/>
      <c r="I359" s="81"/>
      <c r="J359" s="81"/>
      <c r="K359" s="81"/>
      <c r="L359" s="55"/>
      <c r="M359" s="132" t="str">
        <f t="shared" si="91"/>
        <v/>
      </c>
      <c r="N359" s="132" t="str">
        <f t="shared" si="92"/>
        <v/>
      </c>
      <c r="O359" s="148"/>
      <c r="P359" s="148"/>
      <c r="Q359" s="148"/>
      <c r="R359" s="148"/>
      <c r="S359" s="148"/>
      <c r="T359" s="148"/>
      <c r="U359" s="55"/>
      <c r="V359" s="81"/>
      <c r="W359" s="81"/>
      <c r="X359" s="81"/>
      <c r="Y359" s="44"/>
      <c r="Z359" s="44"/>
      <c r="AA359" s="44"/>
      <c r="AB359" s="214"/>
      <c r="AC359" s="214"/>
      <c r="AD359" s="55"/>
      <c r="AE359" s="55"/>
      <c r="AF359" s="233"/>
      <c r="AG359" s="251"/>
      <c r="AH359" s="272"/>
      <c r="AI359" s="284"/>
      <c r="AJ359" s="296" t="str">
        <f t="shared" si="93"/>
        <v/>
      </c>
      <c r="AK359" s="304" t="str">
        <f>IF(C359="","",IF(AND(フラグ管理用!B359=2,O359&gt;0),"error",IF(AND(フラグ管理用!B359=1,SUM(P359:R359)&gt;0),"error","")))</f>
        <v/>
      </c>
      <c r="AL359" s="312" t="str">
        <f t="shared" si="94"/>
        <v/>
      </c>
      <c r="AM359" s="320" t="str">
        <f t="shared" si="95"/>
        <v/>
      </c>
      <c r="AN359" s="331" t="str">
        <f>IF(C359="","",IF(フラグ管理用!AP359=1,"",IF(AND(フラグ管理用!C359=1,フラグ管理用!G359=1),"",IF(AND(フラグ管理用!C359=2,フラグ管理用!D359=1,フラグ管理用!G359=1),"",IF(AND(フラグ管理用!C359=2,フラグ管理用!D359=2),"","error")))))</f>
        <v/>
      </c>
      <c r="AO359" s="335" t="str">
        <f t="shared" si="96"/>
        <v/>
      </c>
      <c r="AP359" s="335" t="str">
        <f t="shared" si="97"/>
        <v/>
      </c>
      <c r="AQ359" s="335" t="str">
        <f>IF(C359="","",IF(AND(フラグ管理用!B359=1,フラグ管理用!I359&gt;0),"",IF(AND(フラグ管理用!B359=2,フラグ管理用!I359&gt;14),"","error")))</f>
        <v/>
      </c>
      <c r="AR359" s="335" t="str">
        <f>IF(C359="","",IF(PRODUCT(フラグ管理用!H359:J359)=0,"error",""))</f>
        <v/>
      </c>
      <c r="AS359" s="335" t="str">
        <f t="shared" si="98"/>
        <v/>
      </c>
      <c r="AT359" s="335" t="str">
        <f>IF(C359="","",IF(AND(フラグ管理用!G359=1,フラグ管理用!K359=1),"",IF(AND(フラグ管理用!G359=2,フラグ管理用!K359&gt;1),"","error")))</f>
        <v/>
      </c>
      <c r="AU359" s="335" t="str">
        <f>IF(C359="","",IF(AND(フラグ管理用!K359=10,ISBLANK(L359)=FALSE),"",IF(AND(フラグ管理用!K359&lt;10,ISBLANK(L359)=TRUE),"","error")))</f>
        <v/>
      </c>
      <c r="AV359" s="331" t="str">
        <f t="shared" si="99"/>
        <v/>
      </c>
      <c r="AW359" s="331" t="str">
        <f t="shared" si="100"/>
        <v/>
      </c>
      <c r="AX359" s="331" t="str">
        <f>IF(C359="","",IF(AND(フラグ管理用!D359=2,フラグ管理用!G359=1),IF(Q359&lt;&gt;0,"error",""),""))</f>
        <v/>
      </c>
      <c r="AY359" s="331" t="str">
        <f>IF(C359="","",IF(フラグ管理用!G359=2,IF(OR(O359&lt;&gt;0,P359&lt;&gt;0,R359&lt;&gt;0),"error",""),""))</f>
        <v/>
      </c>
      <c r="AZ359" s="331" t="str">
        <f t="shared" si="101"/>
        <v/>
      </c>
      <c r="BA359" s="331" t="str">
        <f t="shared" si="102"/>
        <v/>
      </c>
      <c r="BB359" s="331" t="str">
        <f t="shared" si="103"/>
        <v/>
      </c>
      <c r="BC359" s="331" t="str">
        <f>IF(C359="","",IF(フラグ管理用!Y359=2,IF(AND(フラグ管理用!C359=2,フラグ管理用!V359=1),"","error"),""))</f>
        <v/>
      </c>
      <c r="BD359" s="331" t="str">
        <f t="shared" si="104"/>
        <v/>
      </c>
      <c r="BE359" s="331" t="str">
        <f>IF(C359="","",IF(フラグ管理用!Z359=30,"error",IF(AND(フラグ管理用!AI359="事業始期_通常",フラグ管理用!Z359&lt;18),"error",IF(AND(フラグ管理用!AI359="事業始期_補助",フラグ管理用!Z359&lt;15),"error",""))))</f>
        <v/>
      </c>
      <c r="BF359" s="331" t="str">
        <f t="shared" si="105"/>
        <v/>
      </c>
      <c r="BG359" s="331" t="str">
        <f>IF(C359="","",IF(AND(フラグ管理用!AJ359="事業終期_通常",OR(フラグ管理用!AA359&lt;18,フラグ管理用!AA359&gt;29)),"error",IF(AND(フラグ管理用!AJ359="事業終期_R3基金・R4",フラグ管理用!AA359&lt;18),"error","")))</f>
        <v/>
      </c>
      <c r="BH359" s="331" t="str">
        <f>IF(C359="","",IF(VLOOKUP(Z359,―!$X$2:$Y$31,2,FALSE)&lt;=VLOOKUP(AA359,―!$X$2:$Y$31,2,FALSE),"","error"))</f>
        <v/>
      </c>
      <c r="BI359" s="331" t="str">
        <f t="shared" si="106"/>
        <v/>
      </c>
      <c r="BJ359" s="331" t="str">
        <f t="shared" si="107"/>
        <v/>
      </c>
      <c r="BK359" s="331" t="str">
        <f t="shared" si="108"/>
        <v/>
      </c>
      <c r="BL359" s="331" t="str">
        <f>IF(C359="","",IF(AND(フラグ管理用!AK359="予算区分_地単_通常",フラグ管理用!AF359&gt;4),"error",IF(AND(フラグ管理用!AK359="予算区分_地単_協力金等",フラグ管理用!AF359&gt;9),"error",IF(AND(フラグ管理用!AK359="予算区分_補助",フラグ管理用!AF359&lt;9),"error",""))))</f>
        <v/>
      </c>
      <c r="BM359" s="346" t="str">
        <f>フラグ管理用!AO359</f>
        <v/>
      </c>
    </row>
    <row r="360" spans="1:65">
      <c r="A360" s="21">
        <v>339</v>
      </c>
      <c r="B360" s="35"/>
      <c r="C360" s="44"/>
      <c r="D360" s="44"/>
      <c r="E360" s="55"/>
      <c r="F360" s="67" t="str">
        <f>IF(C360="補",VLOOKUP(E360,'事業名一覧 '!$A$3:$C$55,3,FALSE),"")</f>
        <v/>
      </c>
      <c r="G360" s="81"/>
      <c r="H360" s="81"/>
      <c r="I360" s="81"/>
      <c r="J360" s="81"/>
      <c r="K360" s="81"/>
      <c r="L360" s="55"/>
      <c r="M360" s="132" t="str">
        <f t="shared" si="91"/>
        <v/>
      </c>
      <c r="N360" s="132" t="str">
        <f t="shared" si="92"/>
        <v/>
      </c>
      <c r="O360" s="148"/>
      <c r="P360" s="148"/>
      <c r="Q360" s="148"/>
      <c r="R360" s="148"/>
      <c r="S360" s="148"/>
      <c r="T360" s="148"/>
      <c r="U360" s="55"/>
      <c r="V360" s="81"/>
      <c r="W360" s="81"/>
      <c r="X360" s="81"/>
      <c r="Y360" s="44"/>
      <c r="Z360" s="44"/>
      <c r="AA360" s="44"/>
      <c r="AB360" s="214"/>
      <c r="AC360" s="214"/>
      <c r="AD360" s="55"/>
      <c r="AE360" s="55"/>
      <c r="AF360" s="233"/>
      <c r="AG360" s="251"/>
      <c r="AH360" s="272"/>
      <c r="AI360" s="284"/>
      <c r="AJ360" s="296" t="str">
        <f t="shared" si="93"/>
        <v/>
      </c>
      <c r="AK360" s="304" t="str">
        <f>IF(C360="","",IF(AND(フラグ管理用!B360=2,O360&gt;0),"error",IF(AND(フラグ管理用!B360=1,SUM(P360:R360)&gt;0),"error","")))</f>
        <v/>
      </c>
      <c r="AL360" s="312" t="str">
        <f t="shared" si="94"/>
        <v/>
      </c>
      <c r="AM360" s="320" t="str">
        <f t="shared" si="95"/>
        <v/>
      </c>
      <c r="AN360" s="331" t="str">
        <f>IF(C360="","",IF(フラグ管理用!AP360=1,"",IF(AND(フラグ管理用!C360=1,フラグ管理用!G360=1),"",IF(AND(フラグ管理用!C360=2,フラグ管理用!D360=1,フラグ管理用!G360=1),"",IF(AND(フラグ管理用!C360=2,フラグ管理用!D360=2),"","error")))))</f>
        <v/>
      </c>
      <c r="AO360" s="335" t="str">
        <f t="shared" si="96"/>
        <v/>
      </c>
      <c r="AP360" s="335" t="str">
        <f t="shared" si="97"/>
        <v/>
      </c>
      <c r="AQ360" s="335" t="str">
        <f>IF(C360="","",IF(AND(フラグ管理用!B360=1,フラグ管理用!I360&gt;0),"",IF(AND(フラグ管理用!B360=2,フラグ管理用!I360&gt;14),"","error")))</f>
        <v/>
      </c>
      <c r="AR360" s="335" t="str">
        <f>IF(C360="","",IF(PRODUCT(フラグ管理用!H360:J360)=0,"error",""))</f>
        <v/>
      </c>
      <c r="AS360" s="335" t="str">
        <f t="shared" si="98"/>
        <v/>
      </c>
      <c r="AT360" s="335" t="str">
        <f>IF(C360="","",IF(AND(フラグ管理用!G360=1,フラグ管理用!K360=1),"",IF(AND(フラグ管理用!G360=2,フラグ管理用!K360&gt;1),"","error")))</f>
        <v/>
      </c>
      <c r="AU360" s="335" t="str">
        <f>IF(C360="","",IF(AND(フラグ管理用!K360=10,ISBLANK(L360)=FALSE),"",IF(AND(フラグ管理用!K360&lt;10,ISBLANK(L360)=TRUE),"","error")))</f>
        <v/>
      </c>
      <c r="AV360" s="331" t="str">
        <f t="shared" si="99"/>
        <v/>
      </c>
      <c r="AW360" s="331" t="str">
        <f t="shared" si="100"/>
        <v/>
      </c>
      <c r="AX360" s="331" t="str">
        <f>IF(C360="","",IF(AND(フラグ管理用!D360=2,フラグ管理用!G360=1),IF(Q360&lt;&gt;0,"error",""),""))</f>
        <v/>
      </c>
      <c r="AY360" s="331" t="str">
        <f>IF(C360="","",IF(フラグ管理用!G360=2,IF(OR(O360&lt;&gt;0,P360&lt;&gt;0,R360&lt;&gt;0),"error",""),""))</f>
        <v/>
      </c>
      <c r="AZ360" s="331" t="str">
        <f t="shared" si="101"/>
        <v/>
      </c>
      <c r="BA360" s="331" t="str">
        <f t="shared" si="102"/>
        <v/>
      </c>
      <c r="BB360" s="331" t="str">
        <f t="shared" si="103"/>
        <v/>
      </c>
      <c r="BC360" s="331" t="str">
        <f>IF(C360="","",IF(フラグ管理用!Y360=2,IF(AND(フラグ管理用!C360=2,フラグ管理用!V360=1),"","error"),""))</f>
        <v/>
      </c>
      <c r="BD360" s="331" t="str">
        <f t="shared" si="104"/>
        <v/>
      </c>
      <c r="BE360" s="331" t="str">
        <f>IF(C360="","",IF(フラグ管理用!Z360=30,"error",IF(AND(フラグ管理用!AI360="事業始期_通常",フラグ管理用!Z360&lt;18),"error",IF(AND(フラグ管理用!AI360="事業始期_補助",フラグ管理用!Z360&lt;15),"error",""))))</f>
        <v/>
      </c>
      <c r="BF360" s="331" t="str">
        <f t="shared" si="105"/>
        <v/>
      </c>
      <c r="BG360" s="331" t="str">
        <f>IF(C360="","",IF(AND(フラグ管理用!AJ360="事業終期_通常",OR(フラグ管理用!AA360&lt;18,フラグ管理用!AA360&gt;29)),"error",IF(AND(フラグ管理用!AJ360="事業終期_R3基金・R4",フラグ管理用!AA360&lt;18),"error","")))</f>
        <v/>
      </c>
      <c r="BH360" s="331" t="str">
        <f>IF(C360="","",IF(VLOOKUP(Z360,―!$X$2:$Y$31,2,FALSE)&lt;=VLOOKUP(AA360,―!$X$2:$Y$31,2,FALSE),"","error"))</f>
        <v/>
      </c>
      <c r="BI360" s="331" t="str">
        <f t="shared" si="106"/>
        <v/>
      </c>
      <c r="BJ360" s="331" t="str">
        <f t="shared" si="107"/>
        <v/>
      </c>
      <c r="BK360" s="331" t="str">
        <f t="shared" si="108"/>
        <v/>
      </c>
      <c r="BL360" s="331" t="str">
        <f>IF(C360="","",IF(AND(フラグ管理用!AK360="予算区分_地単_通常",フラグ管理用!AF360&gt;4),"error",IF(AND(フラグ管理用!AK360="予算区分_地単_協力金等",フラグ管理用!AF360&gt;9),"error",IF(AND(フラグ管理用!AK360="予算区分_補助",フラグ管理用!AF360&lt;9),"error",""))))</f>
        <v/>
      </c>
      <c r="BM360" s="346" t="str">
        <f>フラグ管理用!AO360</f>
        <v/>
      </c>
    </row>
    <row r="361" spans="1:65">
      <c r="A361" s="21">
        <v>340</v>
      </c>
      <c r="B361" s="35"/>
      <c r="C361" s="44"/>
      <c r="D361" s="44"/>
      <c r="E361" s="55"/>
      <c r="F361" s="67" t="str">
        <f>IF(C361="補",VLOOKUP(E361,'事業名一覧 '!$A$3:$C$55,3,FALSE),"")</f>
        <v/>
      </c>
      <c r="G361" s="81"/>
      <c r="H361" s="81"/>
      <c r="I361" s="81"/>
      <c r="J361" s="81"/>
      <c r="K361" s="81"/>
      <c r="L361" s="55"/>
      <c r="M361" s="132" t="str">
        <f t="shared" si="91"/>
        <v/>
      </c>
      <c r="N361" s="132" t="str">
        <f t="shared" si="92"/>
        <v/>
      </c>
      <c r="O361" s="148"/>
      <c r="P361" s="148"/>
      <c r="Q361" s="148"/>
      <c r="R361" s="148"/>
      <c r="S361" s="148"/>
      <c r="T361" s="148"/>
      <c r="U361" s="55"/>
      <c r="V361" s="81"/>
      <c r="W361" s="81"/>
      <c r="X361" s="81"/>
      <c r="Y361" s="44"/>
      <c r="Z361" s="44"/>
      <c r="AA361" s="44"/>
      <c r="AB361" s="214"/>
      <c r="AC361" s="214"/>
      <c r="AD361" s="55"/>
      <c r="AE361" s="55"/>
      <c r="AF361" s="233"/>
      <c r="AG361" s="251"/>
      <c r="AH361" s="272"/>
      <c r="AI361" s="284"/>
      <c r="AJ361" s="296" t="str">
        <f t="shared" si="93"/>
        <v/>
      </c>
      <c r="AK361" s="304" t="str">
        <f>IF(C361="","",IF(AND(フラグ管理用!B361=2,O361&gt;0),"error",IF(AND(フラグ管理用!B361=1,SUM(P361:R361)&gt;0),"error","")))</f>
        <v/>
      </c>
      <c r="AL361" s="312" t="str">
        <f t="shared" si="94"/>
        <v/>
      </c>
      <c r="AM361" s="320" t="str">
        <f t="shared" si="95"/>
        <v/>
      </c>
      <c r="AN361" s="331" t="str">
        <f>IF(C361="","",IF(フラグ管理用!AP361=1,"",IF(AND(フラグ管理用!C361=1,フラグ管理用!G361=1),"",IF(AND(フラグ管理用!C361=2,フラグ管理用!D361=1,フラグ管理用!G361=1),"",IF(AND(フラグ管理用!C361=2,フラグ管理用!D361=2),"","error")))))</f>
        <v/>
      </c>
      <c r="AO361" s="335" t="str">
        <f t="shared" si="96"/>
        <v/>
      </c>
      <c r="AP361" s="335" t="str">
        <f t="shared" si="97"/>
        <v/>
      </c>
      <c r="AQ361" s="335" t="str">
        <f>IF(C361="","",IF(AND(フラグ管理用!B361=1,フラグ管理用!I361&gt;0),"",IF(AND(フラグ管理用!B361=2,フラグ管理用!I361&gt;14),"","error")))</f>
        <v/>
      </c>
      <c r="AR361" s="335" t="str">
        <f>IF(C361="","",IF(PRODUCT(フラグ管理用!H361:J361)=0,"error",""))</f>
        <v/>
      </c>
      <c r="AS361" s="335" t="str">
        <f t="shared" si="98"/>
        <v/>
      </c>
      <c r="AT361" s="335" t="str">
        <f>IF(C361="","",IF(AND(フラグ管理用!G361=1,フラグ管理用!K361=1),"",IF(AND(フラグ管理用!G361=2,フラグ管理用!K361&gt;1),"","error")))</f>
        <v/>
      </c>
      <c r="AU361" s="335" t="str">
        <f>IF(C361="","",IF(AND(フラグ管理用!K361=10,ISBLANK(L361)=FALSE),"",IF(AND(フラグ管理用!K361&lt;10,ISBLANK(L361)=TRUE),"","error")))</f>
        <v/>
      </c>
      <c r="AV361" s="331" t="str">
        <f t="shared" si="99"/>
        <v/>
      </c>
      <c r="AW361" s="331" t="str">
        <f t="shared" si="100"/>
        <v/>
      </c>
      <c r="AX361" s="331" t="str">
        <f>IF(C361="","",IF(AND(フラグ管理用!D361=2,フラグ管理用!G361=1),IF(Q361&lt;&gt;0,"error",""),""))</f>
        <v/>
      </c>
      <c r="AY361" s="331" t="str">
        <f>IF(C361="","",IF(フラグ管理用!G361=2,IF(OR(O361&lt;&gt;0,P361&lt;&gt;0,R361&lt;&gt;0),"error",""),""))</f>
        <v/>
      </c>
      <c r="AZ361" s="331" t="str">
        <f t="shared" si="101"/>
        <v/>
      </c>
      <c r="BA361" s="331" t="str">
        <f t="shared" si="102"/>
        <v/>
      </c>
      <c r="BB361" s="331" t="str">
        <f t="shared" si="103"/>
        <v/>
      </c>
      <c r="BC361" s="331" t="str">
        <f>IF(C361="","",IF(フラグ管理用!Y361=2,IF(AND(フラグ管理用!C361=2,フラグ管理用!V361=1),"","error"),""))</f>
        <v/>
      </c>
      <c r="BD361" s="331" t="str">
        <f t="shared" si="104"/>
        <v/>
      </c>
      <c r="BE361" s="331" t="str">
        <f>IF(C361="","",IF(フラグ管理用!Z361=30,"error",IF(AND(フラグ管理用!AI361="事業始期_通常",フラグ管理用!Z361&lt;18),"error",IF(AND(フラグ管理用!AI361="事業始期_補助",フラグ管理用!Z361&lt;15),"error",""))))</f>
        <v/>
      </c>
      <c r="BF361" s="331" t="str">
        <f t="shared" si="105"/>
        <v/>
      </c>
      <c r="BG361" s="331" t="str">
        <f>IF(C361="","",IF(AND(フラグ管理用!AJ361="事業終期_通常",OR(フラグ管理用!AA361&lt;18,フラグ管理用!AA361&gt;29)),"error",IF(AND(フラグ管理用!AJ361="事業終期_R3基金・R4",フラグ管理用!AA361&lt;18),"error","")))</f>
        <v/>
      </c>
      <c r="BH361" s="331" t="str">
        <f>IF(C361="","",IF(VLOOKUP(Z361,―!$X$2:$Y$31,2,FALSE)&lt;=VLOOKUP(AA361,―!$X$2:$Y$31,2,FALSE),"","error"))</f>
        <v/>
      </c>
      <c r="BI361" s="331" t="str">
        <f t="shared" si="106"/>
        <v/>
      </c>
      <c r="BJ361" s="331" t="str">
        <f t="shared" si="107"/>
        <v/>
      </c>
      <c r="BK361" s="331" t="str">
        <f t="shared" si="108"/>
        <v/>
      </c>
      <c r="BL361" s="331" t="str">
        <f>IF(C361="","",IF(AND(フラグ管理用!AK361="予算区分_地単_通常",フラグ管理用!AF361&gt;4),"error",IF(AND(フラグ管理用!AK361="予算区分_地単_協力金等",フラグ管理用!AF361&gt;9),"error",IF(AND(フラグ管理用!AK361="予算区分_補助",フラグ管理用!AF361&lt;9),"error",""))))</f>
        <v/>
      </c>
      <c r="BM361" s="346" t="str">
        <f>フラグ管理用!AO361</f>
        <v/>
      </c>
    </row>
    <row r="362" spans="1:65">
      <c r="A362" s="21">
        <v>341</v>
      </c>
      <c r="B362" s="35"/>
      <c r="C362" s="44"/>
      <c r="D362" s="44"/>
      <c r="E362" s="55"/>
      <c r="F362" s="67" t="str">
        <f>IF(C362="補",VLOOKUP(E362,'事業名一覧 '!$A$3:$C$55,3,FALSE),"")</f>
        <v/>
      </c>
      <c r="G362" s="81"/>
      <c r="H362" s="81"/>
      <c r="I362" s="81"/>
      <c r="J362" s="81"/>
      <c r="K362" s="81"/>
      <c r="L362" s="55"/>
      <c r="M362" s="132" t="str">
        <f t="shared" si="91"/>
        <v/>
      </c>
      <c r="N362" s="132" t="str">
        <f t="shared" si="92"/>
        <v/>
      </c>
      <c r="O362" s="148"/>
      <c r="P362" s="148"/>
      <c r="Q362" s="148"/>
      <c r="R362" s="148"/>
      <c r="S362" s="148"/>
      <c r="T362" s="148"/>
      <c r="U362" s="55"/>
      <c r="V362" s="81"/>
      <c r="W362" s="81"/>
      <c r="X362" s="81"/>
      <c r="Y362" s="44"/>
      <c r="Z362" s="44"/>
      <c r="AA362" s="44"/>
      <c r="AB362" s="214"/>
      <c r="AC362" s="214"/>
      <c r="AD362" s="55"/>
      <c r="AE362" s="55"/>
      <c r="AF362" s="233"/>
      <c r="AG362" s="251"/>
      <c r="AH362" s="272"/>
      <c r="AI362" s="284"/>
      <c r="AJ362" s="296" t="str">
        <f t="shared" si="93"/>
        <v/>
      </c>
      <c r="AK362" s="304" t="str">
        <f>IF(C362="","",IF(AND(フラグ管理用!B362=2,O362&gt;0),"error",IF(AND(フラグ管理用!B362=1,SUM(P362:R362)&gt;0),"error","")))</f>
        <v/>
      </c>
      <c r="AL362" s="312" t="str">
        <f t="shared" si="94"/>
        <v/>
      </c>
      <c r="AM362" s="320" t="str">
        <f t="shared" si="95"/>
        <v/>
      </c>
      <c r="AN362" s="331" t="str">
        <f>IF(C362="","",IF(フラグ管理用!AP362=1,"",IF(AND(フラグ管理用!C362=1,フラグ管理用!G362=1),"",IF(AND(フラグ管理用!C362=2,フラグ管理用!D362=1,フラグ管理用!G362=1),"",IF(AND(フラグ管理用!C362=2,フラグ管理用!D362=2),"","error")))))</f>
        <v/>
      </c>
      <c r="AO362" s="335" t="str">
        <f t="shared" si="96"/>
        <v/>
      </c>
      <c r="AP362" s="335" t="str">
        <f t="shared" si="97"/>
        <v/>
      </c>
      <c r="AQ362" s="335" t="str">
        <f>IF(C362="","",IF(AND(フラグ管理用!B362=1,フラグ管理用!I362&gt;0),"",IF(AND(フラグ管理用!B362=2,フラグ管理用!I362&gt;14),"","error")))</f>
        <v/>
      </c>
      <c r="AR362" s="335" t="str">
        <f>IF(C362="","",IF(PRODUCT(フラグ管理用!H362:J362)=0,"error",""))</f>
        <v/>
      </c>
      <c r="AS362" s="335" t="str">
        <f t="shared" si="98"/>
        <v/>
      </c>
      <c r="AT362" s="335" t="str">
        <f>IF(C362="","",IF(AND(フラグ管理用!G362=1,フラグ管理用!K362=1),"",IF(AND(フラグ管理用!G362=2,フラグ管理用!K362&gt;1),"","error")))</f>
        <v/>
      </c>
      <c r="AU362" s="335" t="str">
        <f>IF(C362="","",IF(AND(フラグ管理用!K362=10,ISBLANK(L362)=FALSE),"",IF(AND(フラグ管理用!K362&lt;10,ISBLANK(L362)=TRUE),"","error")))</f>
        <v/>
      </c>
      <c r="AV362" s="331" t="str">
        <f t="shared" si="99"/>
        <v/>
      </c>
      <c r="AW362" s="331" t="str">
        <f t="shared" si="100"/>
        <v/>
      </c>
      <c r="AX362" s="331" t="str">
        <f>IF(C362="","",IF(AND(フラグ管理用!D362=2,フラグ管理用!G362=1),IF(Q362&lt;&gt;0,"error",""),""))</f>
        <v/>
      </c>
      <c r="AY362" s="331" t="str">
        <f>IF(C362="","",IF(フラグ管理用!G362=2,IF(OR(O362&lt;&gt;0,P362&lt;&gt;0,R362&lt;&gt;0),"error",""),""))</f>
        <v/>
      </c>
      <c r="AZ362" s="331" t="str">
        <f t="shared" si="101"/>
        <v/>
      </c>
      <c r="BA362" s="331" t="str">
        <f t="shared" si="102"/>
        <v/>
      </c>
      <c r="BB362" s="331" t="str">
        <f t="shared" si="103"/>
        <v/>
      </c>
      <c r="BC362" s="331" t="str">
        <f>IF(C362="","",IF(フラグ管理用!Y362=2,IF(AND(フラグ管理用!C362=2,フラグ管理用!V362=1),"","error"),""))</f>
        <v/>
      </c>
      <c r="BD362" s="331" t="str">
        <f t="shared" si="104"/>
        <v/>
      </c>
      <c r="BE362" s="331" t="str">
        <f>IF(C362="","",IF(フラグ管理用!Z362=30,"error",IF(AND(フラグ管理用!AI362="事業始期_通常",フラグ管理用!Z362&lt;18),"error",IF(AND(フラグ管理用!AI362="事業始期_補助",フラグ管理用!Z362&lt;15),"error",""))))</f>
        <v/>
      </c>
      <c r="BF362" s="331" t="str">
        <f t="shared" si="105"/>
        <v/>
      </c>
      <c r="BG362" s="331" t="str">
        <f>IF(C362="","",IF(AND(フラグ管理用!AJ362="事業終期_通常",OR(フラグ管理用!AA362&lt;18,フラグ管理用!AA362&gt;29)),"error",IF(AND(フラグ管理用!AJ362="事業終期_R3基金・R4",フラグ管理用!AA362&lt;18),"error","")))</f>
        <v/>
      </c>
      <c r="BH362" s="331" t="str">
        <f>IF(C362="","",IF(VLOOKUP(Z362,―!$X$2:$Y$31,2,FALSE)&lt;=VLOOKUP(AA362,―!$X$2:$Y$31,2,FALSE),"","error"))</f>
        <v/>
      </c>
      <c r="BI362" s="331" t="str">
        <f t="shared" si="106"/>
        <v/>
      </c>
      <c r="BJ362" s="331" t="str">
        <f t="shared" si="107"/>
        <v/>
      </c>
      <c r="BK362" s="331" t="str">
        <f t="shared" si="108"/>
        <v/>
      </c>
      <c r="BL362" s="331" t="str">
        <f>IF(C362="","",IF(AND(フラグ管理用!AK362="予算区分_地単_通常",フラグ管理用!AF362&gt;4),"error",IF(AND(フラグ管理用!AK362="予算区分_地単_協力金等",フラグ管理用!AF362&gt;9),"error",IF(AND(フラグ管理用!AK362="予算区分_補助",フラグ管理用!AF362&lt;9),"error",""))))</f>
        <v/>
      </c>
      <c r="BM362" s="346" t="str">
        <f>フラグ管理用!AO362</f>
        <v/>
      </c>
    </row>
    <row r="363" spans="1:65">
      <c r="A363" s="21">
        <v>342</v>
      </c>
      <c r="B363" s="35"/>
      <c r="C363" s="44"/>
      <c r="D363" s="44"/>
      <c r="E363" s="55"/>
      <c r="F363" s="67" t="str">
        <f>IF(C363="補",VLOOKUP(E363,'事業名一覧 '!$A$3:$C$55,3,FALSE),"")</f>
        <v/>
      </c>
      <c r="G363" s="81"/>
      <c r="H363" s="81"/>
      <c r="I363" s="81"/>
      <c r="J363" s="81"/>
      <c r="K363" s="81"/>
      <c r="L363" s="55"/>
      <c r="M363" s="132" t="str">
        <f t="shared" si="91"/>
        <v/>
      </c>
      <c r="N363" s="132" t="str">
        <f t="shared" si="92"/>
        <v/>
      </c>
      <c r="O363" s="148"/>
      <c r="P363" s="148"/>
      <c r="Q363" s="148"/>
      <c r="R363" s="148"/>
      <c r="S363" s="148"/>
      <c r="T363" s="148"/>
      <c r="U363" s="55"/>
      <c r="V363" s="81"/>
      <c r="W363" s="81"/>
      <c r="X363" s="81"/>
      <c r="Y363" s="44"/>
      <c r="Z363" s="44"/>
      <c r="AA363" s="44"/>
      <c r="AB363" s="214"/>
      <c r="AC363" s="214"/>
      <c r="AD363" s="55"/>
      <c r="AE363" s="55"/>
      <c r="AF363" s="233"/>
      <c r="AG363" s="251"/>
      <c r="AH363" s="272"/>
      <c r="AI363" s="284"/>
      <c r="AJ363" s="296" t="str">
        <f t="shared" si="93"/>
        <v/>
      </c>
      <c r="AK363" s="304" t="str">
        <f>IF(C363="","",IF(AND(フラグ管理用!B363=2,O363&gt;0),"error",IF(AND(フラグ管理用!B363=1,SUM(P363:R363)&gt;0),"error","")))</f>
        <v/>
      </c>
      <c r="AL363" s="312" t="str">
        <f t="shared" si="94"/>
        <v/>
      </c>
      <c r="AM363" s="320" t="str">
        <f t="shared" si="95"/>
        <v/>
      </c>
      <c r="AN363" s="331" t="str">
        <f>IF(C363="","",IF(フラグ管理用!AP363=1,"",IF(AND(フラグ管理用!C363=1,フラグ管理用!G363=1),"",IF(AND(フラグ管理用!C363=2,フラグ管理用!D363=1,フラグ管理用!G363=1),"",IF(AND(フラグ管理用!C363=2,フラグ管理用!D363=2),"","error")))))</f>
        <v/>
      </c>
      <c r="AO363" s="335" t="str">
        <f t="shared" si="96"/>
        <v/>
      </c>
      <c r="AP363" s="335" t="str">
        <f t="shared" si="97"/>
        <v/>
      </c>
      <c r="AQ363" s="335" t="str">
        <f>IF(C363="","",IF(AND(フラグ管理用!B363=1,フラグ管理用!I363&gt;0),"",IF(AND(フラグ管理用!B363=2,フラグ管理用!I363&gt;14),"","error")))</f>
        <v/>
      </c>
      <c r="AR363" s="335" t="str">
        <f>IF(C363="","",IF(PRODUCT(フラグ管理用!H363:J363)=0,"error",""))</f>
        <v/>
      </c>
      <c r="AS363" s="335" t="str">
        <f t="shared" si="98"/>
        <v/>
      </c>
      <c r="AT363" s="335" t="str">
        <f>IF(C363="","",IF(AND(フラグ管理用!G363=1,フラグ管理用!K363=1),"",IF(AND(フラグ管理用!G363=2,フラグ管理用!K363&gt;1),"","error")))</f>
        <v/>
      </c>
      <c r="AU363" s="335" t="str">
        <f>IF(C363="","",IF(AND(フラグ管理用!K363=10,ISBLANK(L363)=FALSE),"",IF(AND(フラグ管理用!K363&lt;10,ISBLANK(L363)=TRUE),"","error")))</f>
        <v/>
      </c>
      <c r="AV363" s="331" t="str">
        <f t="shared" si="99"/>
        <v/>
      </c>
      <c r="AW363" s="331" t="str">
        <f t="shared" si="100"/>
        <v/>
      </c>
      <c r="AX363" s="331" t="str">
        <f>IF(C363="","",IF(AND(フラグ管理用!D363=2,フラグ管理用!G363=1),IF(Q363&lt;&gt;0,"error",""),""))</f>
        <v/>
      </c>
      <c r="AY363" s="331" t="str">
        <f>IF(C363="","",IF(フラグ管理用!G363=2,IF(OR(O363&lt;&gt;0,P363&lt;&gt;0,R363&lt;&gt;0),"error",""),""))</f>
        <v/>
      </c>
      <c r="AZ363" s="331" t="str">
        <f t="shared" si="101"/>
        <v/>
      </c>
      <c r="BA363" s="331" t="str">
        <f t="shared" si="102"/>
        <v/>
      </c>
      <c r="BB363" s="331" t="str">
        <f t="shared" si="103"/>
        <v/>
      </c>
      <c r="BC363" s="331" t="str">
        <f>IF(C363="","",IF(フラグ管理用!Y363=2,IF(AND(フラグ管理用!C363=2,フラグ管理用!V363=1),"","error"),""))</f>
        <v/>
      </c>
      <c r="BD363" s="331" t="str">
        <f t="shared" si="104"/>
        <v/>
      </c>
      <c r="BE363" s="331" t="str">
        <f>IF(C363="","",IF(フラグ管理用!Z363=30,"error",IF(AND(フラグ管理用!AI363="事業始期_通常",フラグ管理用!Z363&lt;18),"error",IF(AND(フラグ管理用!AI363="事業始期_補助",フラグ管理用!Z363&lt;15),"error",""))))</f>
        <v/>
      </c>
      <c r="BF363" s="331" t="str">
        <f t="shared" si="105"/>
        <v/>
      </c>
      <c r="BG363" s="331" t="str">
        <f>IF(C363="","",IF(AND(フラグ管理用!AJ363="事業終期_通常",OR(フラグ管理用!AA363&lt;18,フラグ管理用!AA363&gt;29)),"error",IF(AND(フラグ管理用!AJ363="事業終期_R3基金・R4",フラグ管理用!AA363&lt;18),"error","")))</f>
        <v/>
      </c>
      <c r="BH363" s="331" t="str">
        <f>IF(C363="","",IF(VLOOKUP(Z363,―!$X$2:$Y$31,2,FALSE)&lt;=VLOOKUP(AA363,―!$X$2:$Y$31,2,FALSE),"","error"))</f>
        <v/>
      </c>
      <c r="BI363" s="331" t="str">
        <f t="shared" si="106"/>
        <v/>
      </c>
      <c r="BJ363" s="331" t="str">
        <f t="shared" si="107"/>
        <v/>
      </c>
      <c r="BK363" s="331" t="str">
        <f t="shared" si="108"/>
        <v/>
      </c>
      <c r="BL363" s="331" t="str">
        <f>IF(C363="","",IF(AND(フラグ管理用!AK363="予算区分_地単_通常",フラグ管理用!AF363&gt;4),"error",IF(AND(フラグ管理用!AK363="予算区分_地単_協力金等",フラグ管理用!AF363&gt;9),"error",IF(AND(フラグ管理用!AK363="予算区分_補助",フラグ管理用!AF363&lt;9),"error",""))))</f>
        <v/>
      </c>
      <c r="BM363" s="346" t="str">
        <f>フラグ管理用!AO363</f>
        <v/>
      </c>
    </row>
    <row r="364" spans="1:65">
      <c r="A364" s="21">
        <v>343</v>
      </c>
      <c r="B364" s="35"/>
      <c r="C364" s="44"/>
      <c r="D364" s="44"/>
      <c r="E364" s="55"/>
      <c r="F364" s="67" t="str">
        <f>IF(C364="補",VLOOKUP(E364,'事業名一覧 '!$A$3:$C$55,3,FALSE),"")</f>
        <v/>
      </c>
      <c r="G364" s="81"/>
      <c r="H364" s="81"/>
      <c r="I364" s="81"/>
      <c r="J364" s="81"/>
      <c r="K364" s="81"/>
      <c r="L364" s="55"/>
      <c r="M364" s="132" t="str">
        <f t="shared" si="91"/>
        <v/>
      </c>
      <c r="N364" s="132" t="str">
        <f t="shared" si="92"/>
        <v/>
      </c>
      <c r="O364" s="148"/>
      <c r="P364" s="148"/>
      <c r="Q364" s="148"/>
      <c r="R364" s="148"/>
      <c r="S364" s="148"/>
      <c r="T364" s="148"/>
      <c r="U364" s="55"/>
      <c r="V364" s="81"/>
      <c r="W364" s="81"/>
      <c r="X364" s="81"/>
      <c r="Y364" s="44"/>
      <c r="Z364" s="44"/>
      <c r="AA364" s="44"/>
      <c r="AB364" s="214"/>
      <c r="AC364" s="214"/>
      <c r="AD364" s="55"/>
      <c r="AE364" s="55"/>
      <c r="AF364" s="233"/>
      <c r="AG364" s="251"/>
      <c r="AH364" s="272"/>
      <c r="AI364" s="284"/>
      <c r="AJ364" s="296" t="str">
        <f t="shared" si="93"/>
        <v/>
      </c>
      <c r="AK364" s="304" t="str">
        <f>IF(C364="","",IF(AND(フラグ管理用!B364=2,O364&gt;0),"error",IF(AND(フラグ管理用!B364=1,SUM(P364:R364)&gt;0),"error","")))</f>
        <v/>
      </c>
      <c r="AL364" s="312" t="str">
        <f t="shared" si="94"/>
        <v/>
      </c>
      <c r="AM364" s="320" t="str">
        <f t="shared" si="95"/>
        <v/>
      </c>
      <c r="AN364" s="331" t="str">
        <f>IF(C364="","",IF(フラグ管理用!AP364=1,"",IF(AND(フラグ管理用!C364=1,フラグ管理用!G364=1),"",IF(AND(フラグ管理用!C364=2,フラグ管理用!D364=1,フラグ管理用!G364=1),"",IF(AND(フラグ管理用!C364=2,フラグ管理用!D364=2),"","error")))))</f>
        <v/>
      </c>
      <c r="AO364" s="335" t="str">
        <f t="shared" si="96"/>
        <v/>
      </c>
      <c r="AP364" s="335" t="str">
        <f t="shared" si="97"/>
        <v/>
      </c>
      <c r="AQ364" s="335" t="str">
        <f>IF(C364="","",IF(AND(フラグ管理用!B364=1,フラグ管理用!I364&gt;0),"",IF(AND(フラグ管理用!B364=2,フラグ管理用!I364&gt;14),"","error")))</f>
        <v/>
      </c>
      <c r="AR364" s="335" t="str">
        <f>IF(C364="","",IF(PRODUCT(フラグ管理用!H364:J364)=0,"error",""))</f>
        <v/>
      </c>
      <c r="AS364" s="335" t="str">
        <f t="shared" si="98"/>
        <v/>
      </c>
      <c r="AT364" s="335" t="str">
        <f>IF(C364="","",IF(AND(フラグ管理用!G364=1,フラグ管理用!K364=1),"",IF(AND(フラグ管理用!G364=2,フラグ管理用!K364&gt;1),"","error")))</f>
        <v/>
      </c>
      <c r="AU364" s="335" t="str">
        <f>IF(C364="","",IF(AND(フラグ管理用!K364=10,ISBLANK(L364)=FALSE),"",IF(AND(フラグ管理用!K364&lt;10,ISBLANK(L364)=TRUE),"","error")))</f>
        <v/>
      </c>
      <c r="AV364" s="331" t="str">
        <f t="shared" si="99"/>
        <v/>
      </c>
      <c r="AW364" s="331" t="str">
        <f t="shared" si="100"/>
        <v/>
      </c>
      <c r="AX364" s="331" t="str">
        <f>IF(C364="","",IF(AND(フラグ管理用!D364=2,フラグ管理用!G364=1),IF(Q364&lt;&gt;0,"error",""),""))</f>
        <v/>
      </c>
      <c r="AY364" s="331" t="str">
        <f>IF(C364="","",IF(フラグ管理用!G364=2,IF(OR(O364&lt;&gt;0,P364&lt;&gt;0,R364&lt;&gt;0),"error",""),""))</f>
        <v/>
      </c>
      <c r="AZ364" s="331" t="str">
        <f t="shared" si="101"/>
        <v/>
      </c>
      <c r="BA364" s="331" t="str">
        <f t="shared" si="102"/>
        <v/>
      </c>
      <c r="BB364" s="331" t="str">
        <f t="shared" si="103"/>
        <v/>
      </c>
      <c r="BC364" s="331" t="str">
        <f>IF(C364="","",IF(フラグ管理用!Y364=2,IF(AND(フラグ管理用!C364=2,フラグ管理用!V364=1),"","error"),""))</f>
        <v/>
      </c>
      <c r="BD364" s="331" t="str">
        <f t="shared" si="104"/>
        <v/>
      </c>
      <c r="BE364" s="331" t="str">
        <f>IF(C364="","",IF(フラグ管理用!Z364=30,"error",IF(AND(フラグ管理用!AI364="事業始期_通常",フラグ管理用!Z364&lt;18),"error",IF(AND(フラグ管理用!AI364="事業始期_補助",フラグ管理用!Z364&lt;15),"error",""))))</f>
        <v/>
      </c>
      <c r="BF364" s="331" t="str">
        <f t="shared" si="105"/>
        <v/>
      </c>
      <c r="BG364" s="331" t="str">
        <f>IF(C364="","",IF(AND(フラグ管理用!AJ364="事業終期_通常",OR(フラグ管理用!AA364&lt;18,フラグ管理用!AA364&gt;29)),"error",IF(AND(フラグ管理用!AJ364="事業終期_R3基金・R4",フラグ管理用!AA364&lt;18),"error","")))</f>
        <v/>
      </c>
      <c r="BH364" s="331" t="str">
        <f>IF(C364="","",IF(VLOOKUP(Z364,―!$X$2:$Y$31,2,FALSE)&lt;=VLOOKUP(AA364,―!$X$2:$Y$31,2,FALSE),"","error"))</f>
        <v/>
      </c>
      <c r="BI364" s="331" t="str">
        <f t="shared" si="106"/>
        <v/>
      </c>
      <c r="BJ364" s="331" t="str">
        <f t="shared" si="107"/>
        <v/>
      </c>
      <c r="BK364" s="331" t="str">
        <f t="shared" si="108"/>
        <v/>
      </c>
      <c r="BL364" s="331" t="str">
        <f>IF(C364="","",IF(AND(フラグ管理用!AK364="予算区分_地単_通常",フラグ管理用!AF364&gt;4),"error",IF(AND(フラグ管理用!AK364="予算区分_地単_協力金等",フラグ管理用!AF364&gt;9),"error",IF(AND(フラグ管理用!AK364="予算区分_補助",フラグ管理用!AF364&lt;9),"error",""))))</f>
        <v/>
      </c>
      <c r="BM364" s="346" t="str">
        <f>フラグ管理用!AO364</f>
        <v/>
      </c>
    </row>
    <row r="365" spans="1:65">
      <c r="A365" s="21">
        <v>344</v>
      </c>
      <c r="B365" s="35"/>
      <c r="C365" s="44"/>
      <c r="D365" s="44"/>
      <c r="E365" s="55"/>
      <c r="F365" s="67" t="str">
        <f>IF(C365="補",VLOOKUP(E365,'事業名一覧 '!$A$3:$C$55,3,FALSE),"")</f>
        <v/>
      </c>
      <c r="G365" s="81"/>
      <c r="H365" s="81"/>
      <c r="I365" s="81"/>
      <c r="J365" s="81"/>
      <c r="K365" s="81"/>
      <c r="L365" s="55"/>
      <c r="M365" s="132" t="str">
        <f t="shared" si="91"/>
        <v/>
      </c>
      <c r="N365" s="132" t="str">
        <f t="shared" si="92"/>
        <v/>
      </c>
      <c r="O365" s="148"/>
      <c r="P365" s="148"/>
      <c r="Q365" s="148"/>
      <c r="R365" s="148"/>
      <c r="S365" s="148"/>
      <c r="T365" s="148"/>
      <c r="U365" s="55"/>
      <c r="V365" s="81"/>
      <c r="W365" s="81"/>
      <c r="X365" s="81"/>
      <c r="Y365" s="44"/>
      <c r="Z365" s="44"/>
      <c r="AA365" s="44"/>
      <c r="AB365" s="214"/>
      <c r="AC365" s="214"/>
      <c r="AD365" s="55"/>
      <c r="AE365" s="55"/>
      <c r="AF365" s="233"/>
      <c r="AG365" s="251"/>
      <c r="AH365" s="272"/>
      <c r="AI365" s="284"/>
      <c r="AJ365" s="296" t="str">
        <f t="shared" si="93"/>
        <v/>
      </c>
      <c r="AK365" s="304" t="str">
        <f>IF(C365="","",IF(AND(フラグ管理用!B365=2,O365&gt;0),"error",IF(AND(フラグ管理用!B365=1,SUM(P365:R365)&gt;0),"error","")))</f>
        <v/>
      </c>
      <c r="AL365" s="312" t="str">
        <f t="shared" si="94"/>
        <v/>
      </c>
      <c r="AM365" s="320" t="str">
        <f t="shared" si="95"/>
        <v/>
      </c>
      <c r="AN365" s="331" t="str">
        <f>IF(C365="","",IF(フラグ管理用!AP365=1,"",IF(AND(フラグ管理用!C365=1,フラグ管理用!G365=1),"",IF(AND(フラグ管理用!C365=2,フラグ管理用!D365=1,フラグ管理用!G365=1),"",IF(AND(フラグ管理用!C365=2,フラグ管理用!D365=2),"","error")))))</f>
        <v/>
      </c>
      <c r="AO365" s="335" t="str">
        <f t="shared" si="96"/>
        <v/>
      </c>
      <c r="AP365" s="335" t="str">
        <f t="shared" si="97"/>
        <v/>
      </c>
      <c r="AQ365" s="335" t="str">
        <f>IF(C365="","",IF(AND(フラグ管理用!B365=1,フラグ管理用!I365&gt;0),"",IF(AND(フラグ管理用!B365=2,フラグ管理用!I365&gt;14),"","error")))</f>
        <v/>
      </c>
      <c r="AR365" s="335" t="str">
        <f>IF(C365="","",IF(PRODUCT(フラグ管理用!H365:J365)=0,"error",""))</f>
        <v/>
      </c>
      <c r="AS365" s="335" t="str">
        <f t="shared" si="98"/>
        <v/>
      </c>
      <c r="AT365" s="335" t="str">
        <f>IF(C365="","",IF(AND(フラグ管理用!G365=1,フラグ管理用!K365=1),"",IF(AND(フラグ管理用!G365=2,フラグ管理用!K365&gt;1),"","error")))</f>
        <v/>
      </c>
      <c r="AU365" s="335" t="str">
        <f>IF(C365="","",IF(AND(フラグ管理用!K365=10,ISBLANK(L365)=FALSE),"",IF(AND(フラグ管理用!K365&lt;10,ISBLANK(L365)=TRUE),"","error")))</f>
        <v/>
      </c>
      <c r="AV365" s="331" t="str">
        <f t="shared" si="99"/>
        <v/>
      </c>
      <c r="AW365" s="331" t="str">
        <f t="shared" si="100"/>
        <v/>
      </c>
      <c r="AX365" s="331" t="str">
        <f>IF(C365="","",IF(AND(フラグ管理用!D365=2,フラグ管理用!G365=1),IF(Q365&lt;&gt;0,"error",""),""))</f>
        <v/>
      </c>
      <c r="AY365" s="331" t="str">
        <f>IF(C365="","",IF(フラグ管理用!G365=2,IF(OR(O365&lt;&gt;0,P365&lt;&gt;0,R365&lt;&gt;0),"error",""),""))</f>
        <v/>
      </c>
      <c r="AZ365" s="331" t="str">
        <f t="shared" si="101"/>
        <v/>
      </c>
      <c r="BA365" s="331" t="str">
        <f t="shared" si="102"/>
        <v/>
      </c>
      <c r="BB365" s="331" t="str">
        <f t="shared" si="103"/>
        <v/>
      </c>
      <c r="BC365" s="331" t="str">
        <f>IF(C365="","",IF(フラグ管理用!Y365=2,IF(AND(フラグ管理用!C365=2,フラグ管理用!V365=1),"","error"),""))</f>
        <v/>
      </c>
      <c r="BD365" s="331" t="str">
        <f t="shared" si="104"/>
        <v/>
      </c>
      <c r="BE365" s="331" t="str">
        <f>IF(C365="","",IF(フラグ管理用!Z365=30,"error",IF(AND(フラグ管理用!AI365="事業始期_通常",フラグ管理用!Z365&lt;18),"error",IF(AND(フラグ管理用!AI365="事業始期_補助",フラグ管理用!Z365&lt;15),"error",""))))</f>
        <v/>
      </c>
      <c r="BF365" s="331" t="str">
        <f t="shared" si="105"/>
        <v/>
      </c>
      <c r="BG365" s="331" t="str">
        <f>IF(C365="","",IF(AND(フラグ管理用!AJ365="事業終期_通常",OR(フラグ管理用!AA365&lt;18,フラグ管理用!AA365&gt;29)),"error",IF(AND(フラグ管理用!AJ365="事業終期_R3基金・R4",フラグ管理用!AA365&lt;18),"error","")))</f>
        <v/>
      </c>
      <c r="BH365" s="331" t="str">
        <f>IF(C365="","",IF(VLOOKUP(Z365,―!$X$2:$Y$31,2,FALSE)&lt;=VLOOKUP(AA365,―!$X$2:$Y$31,2,FALSE),"","error"))</f>
        <v/>
      </c>
      <c r="BI365" s="331" t="str">
        <f t="shared" si="106"/>
        <v/>
      </c>
      <c r="BJ365" s="331" t="str">
        <f t="shared" si="107"/>
        <v/>
      </c>
      <c r="BK365" s="331" t="str">
        <f t="shared" si="108"/>
        <v/>
      </c>
      <c r="BL365" s="331" t="str">
        <f>IF(C365="","",IF(AND(フラグ管理用!AK365="予算区分_地単_通常",フラグ管理用!AF365&gt;4),"error",IF(AND(フラグ管理用!AK365="予算区分_地単_協力金等",フラグ管理用!AF365&gt;9),"error",IF(AND(フラグ管理用!AK365="予算区分_補助",フラグ管理用!AF365&lt;9),"error",""))))</f>
        <v/>
      </c>
      <c r="BM365" s="346" t="str">
        <f>フラグ管理用!AO365</f>
        <v/>
      </c>
    </row>
    <row r="366" spans="1:65">
      <c r="A366" s="21">
        <v>345</v>
      </c>
      <c r="B366" s="35"/>
      <c r="C366" s="44"/>
      <c r="D366" s="44"/>
      <c r="E366" s="55"/>
      <c r="F366" s="67" t="str">
        <f>IF(C366="補",VLOOKUP(E366,'事業名一覧 '!$A$3:$C$55,3,FALSE),"")</f>
        <v/>
      </c>
      <c r="G366" s="81"/>
      <c r="H366" s="81"/>
      <c r="I366" s="81"/>
      <c r="J366" s="81"/>
      <c r="K366" s="81"/>
      <c r="L366" s="55"/>
      <c r="M366" s="132" t="str">
        <f t="shared" si="91"/>
        <v/>
      </c>
      <c r="N366" s="132" t="str">
        <f t="shared" si="92"/>
        <v/>
      </c>
      <c r="O366" s="148"/>
      <c r="P366" s="148"/>
      <c r="Q366" s="148"/>
      <c r="R366" s="148"/>
      <c r="S366" s="148"/>
      <c r="T366" s="148"/>
      <c r="U366" s="55"/>
      <c r="V366" s="81"/>
      <c r="W366" s="81"/>
      <c r="X366" s="81"/>
      <c r="Y366" s="44"/>
      <c r="Z366" s="44"/>
      <c r="AA366" s="44"/>
      <c r="AB366" s="214"/>
      <c r="AC366" s="214"/>
      <c r="AD366" s="55"/>
      <c r="AE366" s="55"/>
      <c r="AF366" s="233"/>
      <c r="AG366" s="251"/>
      <c r="AH366" s="272"/>
      <c r="AI366" s="284"/>
      <c r="AJ366" s="296" t="str">
        <f t="shared" si="93"/>
        <v/>
      </c>
      <c r="AK366" s="304" t="str">
        <f>IF(C366="","",IF(AND(フラグ管理用!B366=2,O366&gt;0),"error",IF(AND(フラグ管理用!B366=1,SUM(P366:R366)&gt;0),"error","")))</f>
        <v/>
      </c>
      <c r="AL366" s="312" t="str">
        <f t="shared" si="94"/>
        <v/>
      </c>
      <c r="AM366" s="320" t="str">
        <f t="shared" si="95"/>
        <v/>
      </c>
      <c r="AN366" s="331" t="str">
        <f>IF(C366="","",IF(フラグ管理用!AP366=1,"",IF(AND(フラグ管理用!C366=1,フラグ管理用!G366=1),"",IF(AND(フラグ管理用!C366=2,フラグ管理用!D366=1,フラグ管理用!G366=1),"",IF(AND(フラグ管理用!C366=2,フラグ管理用!D366=2),"","error")))))</f>
        <v/>
      </c>
      <c r="AO366" s="335" t="str">
        <f t="shared" si="96"/>
        <v/>
      </c>
      <c r="AP366" s="335" t="str">
        <f t="shared" si="97"/>
        <v/>
      </c>
      <c r="AQ366" s="335" t="str">
        <f>IF(C366="","",IF(AND(フラグ管理用!B366=1,フラグ管理用!I366&gt;0),"",IF(AND(フラグ管理用!B366=2,フラグ管理用!I366&gt;14),"","error")))</f>
        <v/>
      </c>
      <c r="AR366" s="335" t="str">
        <f>IF(C366="","",IF(PRODUCT(フラグ管理用!H366:J366)=0,"error",""))</f>
        <v/>
      </c>
      <c r="AS366" s="335" t="str">
        <f t="shared" si="98"/>
        <v/>
      </c>
      <c r="AT366" s="335" t="str">
        <f>IF(C366="","",IF(AND(フラグ管理用!G366=1,フラグ管理用!K366=1),"",IF(AND(フラグ管理用!G366=2,フラグ管理用!K366&gt;1),"","error")))</f>
        <v/>
      </c>
      <c r="AU366" s="335" t="str">
        <f>IF(C366="","",IF(AND(フラグ管理用!K366=10,ISBLANK(L366)=FALSE),"",IF(AND(フラグ管理用!K366&lt;10,ISBLANK(L366)=TRUE),"","error")))</f>
        <v/>
      </c>
      <c r="AV366" s="331" t="str">
        <f t="shared" si="99"/>
        <v/>
      </c>
      <c r="AW366" s="331" t="str">
        <f t="shared" si="100"/>
        <v/>
      </c>
      <c r="AX366" s="331" t="str">
        <f>IF(C366="","",IF(AND(フラグ管理用!D366=2,フラグ管理用!G366=1),IF(Q366&lt;&gt;0,"error",""),""))</f>
        <v/>
      </c>
      <c r="AY366" s="331" t="str">
        <f>IF(C366="","",IF(フラグ管理用!G366=2,IF(OR(O366&lt;&gt;0,P366&lt;&gt;0,R366&lt;&gt;0),"error",""),""))</f>
        <v/>
      </c>
      <c r="AZ366" s="331" t="str">
        <f t="shared" si="101"/>
        <v/>
      </c>
      <c r="BA366" s="331" t="str">
        <f t="shared" si="102"/>
        <v/>
      </c>
      <c r="BB366" s="331" t="str">
        <f t="shared" si="103"/>
        <v/>
      </c>
      <c r="BC366" s="331" t="str">
        <f>IF(C366="","",IF(フラグ管理用!Y366=2,IF(AND(フラグ管理用!C366=2,フラグ管理用!V366=1),"","error"),""))</f>
        <v/>
      </c>
      <c r="BD366" s="331" t="str">
        <f t="shared" si="104"/>
        <v/>
      </c>
      <c r="BE366" s="331" t="str">
        <f>IF(C366="","",IF(フラグ管理用!Z366=30,"error",IF(AND(フラグ管理用!AI366="事業始期_通常",フラグ管理用!Z366&lt;18),"error",IF(AND(フラグ管理用!AI366="事業始期_補助",フラグ管理用!Z366&lt;15),"error",""))))</f>
        <v/>
      </c>
      <c r="BF366" s="331" t="str">
        <f t="shared" si="105"/>
        <v/>
      </c>
      <c r="BG366" s="331" t="str">
        <f>IF(C366="","",IF(AND(フラグ管理用!AJ366="事業終期_通常",OR(フラグ管理用!AA366&lt;18,フラグ管理用!AA366&gt;29)),"error",IF(AND(フラグ管理用!AJ366="事業終期_R3基金・R4",フラグ管理用!AA366&lt;18),"error","")))</f>
        <v/>
      </c>
      <c r="BH366" s="331" t="str">
        <f>IF(C366="","",IF(VLOOKUP(Z366,―!$X$2:$Y$31,2,FALSE)&lt;=VLOOKUP(AA366,―!$X$2:$Y$31,2,FALSE),"","error"))</f>
        <v/>
      </c>
      <c r="BI366" s="331" t="str">
        <f t="shared" si="106"/>
        <v/>
      </c>
      <c r="BJ366" s="331" t="str">
        <f t="shared" si="107"/>
        <v/>
      </c>
      <c r="BK366" s="331" t="str">
        <f t="shared" si="108"/>
        <v/>
      </c>
      <c r="BL366" s="331" t="str">
        <f>IF(C366="","",IF(AND(フラグ管理用!AK366="予算区分_地単_通常",フラグ管理用!AF366&gt;4),"error",IF(AND(フラグ管理用!AK366="予算区分_地単_協力金等",フラグ管理用!AF366&gt;9),"error",IF(AND(フラグ管理用!AK366="予算区分_補助",フラグ管理用!AF366&lt;9),"error",""))))</f>
        <v/>
      </c>
      <c r="BM366" s="346" t="str">
        <f>フラグ管理用!AO366</f>
        <v/>
      </c>
    </row>
    <row r="367" spans="1:65">
      <c r="A367" s="21">
        <v>346</v>
      </c>
      <c r="B367" s="35"/>
      <c r="C367" s="44"/>
      <c r="D367" s="44"/>
      <c r="E367" s="55"/>
      <c r="F367" s="67" t="str">
        <f>IF(C367="補",VLOOKUP(E367,'事業名一覧 '!$A$3:$C$55,3,FALSE),"")</f>
        <v/>
      </c>
      <c r="G367" s="81"/>
      <c r="H367" s="81"/>
      <c r="I367" s="81"/>
      <c r="J367" s="81"/>
      <c r="K367" s="81"/>
      <c r="L367" s="55"/>
      <c r="M367" s="132" t="str">
        <f t="shared" si="91"/>
        <v/>
      </c>
      <c r="N367" s="132" t="str">
        <f t="shared" si="92"/>
        <v/>
      </c>
      <c r="O367" s="148"/>
      <c r="P367" s="148"/>
      <c r="Q367" s="148"/>
      <c r="R367" s="148"/>
      <c r="S367" s="148"/>
      <c r="T367" s="148"/>
      <c r="U367" s="55"/>
      <c r="V367" s="81"/>
      <c r="W367" s="81"/>
      <c r="X367" s="81"/>
      <c r="Y367" s="44"/>
      <c r="Z367" s="44"/>
      <c r="AA367" s="44"/>
      <c r="AB367" s="214"/>
      <c r="AC367" s="214"/>
      <c r="AD367" s="55"/>
      <c r="AE367" s="55"/>
      <c r="AF367" s="233"/>
      <c r="AG367" s="251"/>
      <c r="AH367" s="272"/>
      <c r="AI367" s="284"/>
      <c r="AJ367" s="296" t="str">
        <f t="shared" si="93"/>
        <v/>
      </c>
      <c r="AK367" s="304" t="str">
        <f>IF(C367="","",IF(AND(フラグ管理用!B367=2,O367&gt;0),"error",IF(AND(フラグ管理用!B367=1,SUM(P367:R367)&gt;0),"error","")))</f>
        <v/>
      </c>
      <c r="AL367" s="312" t="str">
        <f t="shared" si="94"/>
        <v/>
      </c>
      <c r="AM367" s="320" t="str">
        <f t="shared" si="95"/>
        <v/>
      </c>
      <c r="AN367" s="331" t="str">
        <f>IF(C367="","",IF(フラグ管理用!AP367=1,"",IF(AND(フラグ管理用!C367=1,フラグ管理用!G367=1),"",IF(AND(フラグ管理用!C367=2,フラグ管理用!D367=1,フラグ管理用!G367=1),"",IF(AND(フラグ管理用!C367=2,フラグ管理用!D367=2),"","error")))))</f>
        <v/>
      </c>
      <c r="AO367" s="335" t="str">
        <f t="shared" si="96"/>
        <v/>
      </c>
      <c r="AP367" s="335" t="str">
        <f t="shared" si="97"/>
        <v/>
      </c>
      <c r="AQ367" s="335" t="str">
        <f>IF(C367="","",IF(AND(フラグ管理用!B367=1,フラグ管理用!I367&gt;0),"",IF(AND(フラグ管理用!B367=2,フラグ管理用!I367&gt;14),"","error")))</f>
        <v/>
      </c>
      <c r="AR367" s="335" t="str">
        <f>IF(C367="","",IF(PRODUCT(フラグ管理用!H367:J367)=0,"error",""))</f>
        <v/>
      </c>
      <c r="AS367" s="335" t="str">
        <f t="shared" si="98"/>
        <v/>
      </c>
      <c r="AT367" s="335" t="str">
        <f>IF(C367="","",IF(AND(フラグ管理用!G367=1,フラグ管理用!K367=1),"",IF(AND(フラグ管理用!G367=2,フラグ管理用!K367&gt;1),"","error")))</f>
        <v/>
      </c>
      <c r="AU367" s="335" t="str">
        <f>IF(C367="","",IF(AND(フラグ管理用!K367=10,ISBLANK(L367)=FALSE),"",IF(AND(フラグ管理用!K367&lt;10,ISBLANK(L367)=TRUE),"","error")))</f>
        <v/>
      </c>
      <c r="AV367" s="331" t="str">
        <f t="shared" si="99"/>
        <v/>
      </c>
      <c r="AW367" s="331" t="str">
        <f t="shared" si="100"/>
        <v/>
      </c>
      <c r="AX367" s="331" t="str">
        <f>IF(C367="","",IF(AND(フラグ管理用!D367=2,フラグ管理用!G367=1),IF(Q367&lt;&gt;0,"error",""),""))</f>
        <v/>
      </c>
      <c r="AY367" s="331" t="str">
        <f>IF(C367="","",IF(フラグ管理用!G367=2,IF(OR(O367&lt;&gt;0,P367&lt;&gt;0,R367&lt;&gt;0),"error",""),""))</f>
        <v/>
      </c>
      <c r="AZ367" s="331" t="str">
        <f t="shared" si="101"/>
        <v/>
      </c>
      <c r="BA367" s="331" t="str">
        <f t="shared" si="102"/>
        <v/>
      </c>
      <c r="BB367" s="331" t="str">
        <f t="shared" si="103"/>
        <v/>
      </c>
      <c r="BC367" s="331" t="str">
        <f>IF(C367="","",IF(フラグ管理用!Y367=2,IF(AND(フラグ管理用!C367=2,フラグ管理用!V367=1),"","error"),""))</f>
        <v/>
      </c>
      <c r="BD367" s="331" t="str">
        <f t="shared" si="104"/>
        <v/>
      </c>
      <c r="BE367" s="331" t="str">
        <f>IF(C367="","",IF(フラグ管理用!Z367=30,"error",IF(AND(フラグ管理用!AI367="事業始期_通常",フラグ管理用!Z367&lt;18),"error",IF(AND(フラグ管理用!AI367="事業始期_補助",フラグ管理用!Z367&lt;15),"error",""))))</f>
        <v/>
      </c>
      <c r="BF367" s="331" t="str">
        <f t="shared" si="105"/>
        <v/>
      </c>
      <c r="BG367" s="331" t="str">
        <f>IF(C367="","",IF(AND(フラグ管理用!AJ367="事業終期_通常",OR(フラグ管理用!AA367&lt;18,フラグ管理用!AA367&gt;29)),"error",IF(AND(フラグ管理用!AJ367="事業終期_R3基金・R4",フラグ管理用!AA367&lt;18),"error","")))</f>
        <v/>
      </c>
      <c r="BH367" s="331" t="str">
        <f>IF(C367="","",IF(VLOOKUP(Z367,―!$X$2:$Y$31,2,FALSE)&lt;=VLOOKUP(AA367,―!$X$2:$Y$31,2,FALSE),"","error"))</f>
        <v/>
      </c>
      <c r="BI367" s="331" t="str">
        <f t="shared" si="106"/>
        <v/>
      </c>
      <c r="BJ367" s="331" t="str">
        <f t="shared" si="107"/>
        <v/>
      </c>
      <c r="BK367" s="331" t="str">
        <f t="shared" si="108"/>
        <v/>
      </c>
      <c r="BL367" s="331" t="str">
        <f>IF(C367="","",IF(AND(フラグ管理用!AK367="予算区分_地単_通常",フラグ管理用!AF367&gt;4),"error",IF(AND(フラグ管理用!AK367="予算区分_地単_協力金等",フラグ管理用!AF367&gt;9),"error",IF(AND(フラグ管理用!AK367="予算区分_補助",フラグ管理用!AF367&lt;9),"error",""))))</f>
        <v/>
      </c>
      <c r="BM367" s="346" t="str">
        <f>フラグ管理用!AO367</f>
        <v/>
      </c>
    </row>
    <row r="368" spans="1:65">
      <c r="A368" s="21">
        <v>347</v>
      </c>
      <c r="B368" s="35"/>
      <c r="C368" s="44"/>
      <c r="D368" s="44"/>
      <c r="E368" s="55"/>
      <c r="F368" s="67" t="str">
        <f>IF(C368="補",VLOOKUP(E368,'事業名一覧 '!$A$3:$C$55,3,FALSE),"")</f>
        <v/>
      </c>
      <c r="G368" s="81"/>
      <c r="H368" s="81"/>
      <c r="I368" s="81"/>
      <c r="J368" s="81"/>
      <c r="K368" s="81"/>
      <c r="L368" s="55"/>
      <c r="M368" s="132" t="str">
        <f t="shared" si="91"/>
        <v/>
      </c>
      <c r="N368" s="132" t="str">
        <f t="shared" si="92"/>
        <v/>
      </c>
      <c r="O368" s="148"/>
      <c r="P368" s="148"/>
      <c r="Q368" s="148"/>
      <c r="R368" s="148"/>
      <c r="S368" s="148"/>
      <c r="T368" s="148"/>
      <c r="U368" s="55"/>
      <c r="V368" s="81"/>
      <c r="W368" s="81"/>
      <c r="X368" s="81"/>
      <c r="Y368" s="44"/>
      <c r="Z368" s="44"/>
      <c r="AA368" s="44"/>
      <c r="AB368" s="214"/>
      <c r="AC368" s="214"/>
      <c r="AD368" s="55"/>
      <c r="AE368" s="55"/>
      <c r="AF368" s="233"/>
      <c r="AG368" s="251"/>
      <c r="AH368" s="272"/>
      <c r="AI368" s="284"/>
      <c r="AJ368" s="296" t="str">
        <f t="shared" si="93"/>
        <v/>
      </c>
      <c r="AK368" s="304" t="str">
        <f>IF(C368="","",IF(AND(フラグ管理用!B368=2,O368&gt;0),"error",IF(AND(フラグ管理用!B368=1,SUM(P368:R368)&gt;0),"error","")))</f>
        <v/>
      </c>
      <c r="AL368" s="312" t="str">
        <f t="shared" si="94"/>
        <v/>
      </c>
      <c r="AM368" s="320" t="str">
        <f t="shared" si="95"/>
        <v/>
      </c>
      <c r="AN368" s="331" t="str">
        <f>IF(C368="","",IF(フラグ管理用!AP368=1,"",IF(AND(フラグ管理用!C368=1,フラグ管理用!G368=1),"",IF(AND(フラグ管理用!C368=2,フラグ管理用!D368=1,フラグ管理用!G368=1),"",IF(AND(フラグ管理用!C368=2,フラグ管理用!D368=2),"","error")))))</f>
        <v/>
      </c>
      <c r="AO368" s="335" t="str">
        <f t="shared" si="96"/>
        <v/>
      </c>
      <c r="AP368" s="335" t="str">
        <f t="shared" si="97"/>
        <v/>
      </c>
      <c r="AQ368" s="335" t="str">
        <f>IF(C368="","",IF(AND(フラグ管理用!B368=1,フラグ管理用!I368&gt;0),"",IF(AND(フラグ管理用!B368=2,フラグ管理用!I368&gt;14),"","error")))</f>
        <v/>
      </c>
      <c r="AR368" s="335" t="str">
        <f>IF(C368="","",IF(PRODUCT(フラグ管理用!H368:J368)=0,"error",""))</f>
        <v/>
      </c>
      <c r="AS368" s="335" t="str">
        <f t="shared" si="98"/>
        <v/>
      </c>
      <c r="AT368" s="335" t="str">
        <f>IF(C368="","",IF(AND(フラグ管理用!G368=1,フラグ管理用!K368=1),"",IF(AND(フラグ管理用!G368=2,フラグ管理用!K368&gt;1),"","error")))</f>
        <v/>
      </c>
      <c r="AU368" s="335" t="str">
        <f>IF(C368="","",IF(AND(フラグ管理用!K368=10,ISBLANK(L368)=FALSE),"",IF(AND(フラグ管理用!K368&lt;10,ISBLANK(L368)=TRUE),"","error")))</f>
        <v/>
      </c>
      <c r="AV368" s="331" t="str">
        <f t="shared" si="99"/>
        <v/>
      </c>
      <c r="AW368" s="331" t="str">
        <f t="shared" si="100"/>
        <v/>
      </c>
      <c r="AX368" s="331" t="str">
        <f>IF(C368="","",IF(AND(フラグ管理用!D368=2,フラグ管理用!G368=1),IF(Q368&lt;&gt;0,"error",""),""))</f>
        <v/>
      </c>
      <c r="AY368" s="331" t="str">
        <f>IF(C368="","",IF(フラグ管理用!G368=2,IF(OR(O368&lt;&gt;0,P368&lt;&gt;0,R368&lt;&gt;0),"error",""),""))</f>
        <v/>
      </c>
      <c r="AZ368" s="331" t="str">
        <f t="shared" si="101"/>
        <v/>
      </c>
      <c r="BA368" s="331" t="str">
        <f t="shared" si="102"/>
        <v/>
      </c>
      <c r="BB368" s="331" t="str">
        <f t="shared" si="103"/>
        <v/>
      </c>
      <c r="BC368" s="331" t="str">
        <f>IF(C368="","",IF(フラグ管理用!Y368=2,IF(AND(フラグ管理用!C368=2,フラグ管理用!V368=1),"","error"),""))</f>
        <v/>
      </c>
      <c r="BD368" s="331" t="str">
        <f t="shared" si="104"/>
        <v/>
      </c>
      <c r="BE368" s="331" t="str">
        <f>IF(C368="","",IF(フラグ管理用!Z368=30,"error",IF(AND(フラグ管理用!AI368="事業始期_通常",フラグ管理用!Z368&lt;18),"error",IF(AND(フラグ管理用!AI368="事業始期_補助",フラグ管理用!Z368&lt;15),"error",""))))</f>
        <v/>
      </c>
      <c r="BF368" s="331" t="str">
        <f t="shared" si="105"/>
        <v/>
      </c>
      <c r="BG368" s="331" t="str">
        <f>IF(C368="","",IF(AND(フラグ管理用!AJ368="事業終期_通常",OR(フラグ管理用!AA368&lt;18,フラグ管理用!AA368&gt;29)),"error",IF(AND(フラグ管理用!AJ368="事業終期_R3基金・R4",フラグ管理用!AA368&lt;18),"error","")))</f>
        <v/>
      </c>
      <c r="BH368" s="331" t="str">
        <f>IF(C368="","",IF(VLOOKUP(Z368,―!$X$2:$Y$31,2,FALSE)&lt;=VLOOKUP(AA368,―!$X$2:$Y$31,2,FALSE),"","error"))</f>
        <v/>
      </c>
      <c r="BI368" s="331" t="str">
        <f t="shared" si="106"/>
        <v/>
      </c>
      <c r="BJ368" s="331" t="str">
        <f t="shared" si="107"/>
        <v/>
      </c>
      <c r="BK368" s="331" t="str">
        <f t="shared" si="108"/>
        <v/>
      </c>
      <c r="BL368" s="331" t="str">
        <f>IF(C368="","",IF(AND(フラグ管理用!AK368="予算区分_地単_通常",フラグ管理用!AF368&gt;4),"error",IF(AND(フラグ管理用!AK368="予算区分_地単_協力金等",フラグ管理用!AF368&gt;9),"error",IF(AND(フラグ管理用!AK368="予算区分_補助",フラグ管理用!AF368&lt;9),"error",""))))</f>
        <v/>
      </c>
      <c r="BM368" s="346" t="str">
        <f>フラグ管理用!AO368</f>
        <v/>
      </c>
    </row>
    <row r="369" spans="1:65">
      <c r="A369" s="21">
        <v>348</v>
      </c>
      <c r="B369" s="35"/>
      <c r="C369" s="44"/>
      <c r="D369" s="44"/>
      <c r="E369" s="55"/>
      <c r="F369" s="67" t="str">
        <f>IF(C369="補",VLOOKUP(E369,'事業名一覧 '!$A$3:$C$55,3,FALSE),"")</f>
        <v/>
      </c>
      <c r="G369" s="81"/>
      <c r="H369" s="81"/>
      <c r="I369" s="81"/>
      <c r="J369" s="81"/>
      <c r="K369" s="81"/>
      <c r="L369" s="55"/>
      <c r="M369" s="132" t="str">
        <f t="shared" si="91"/>
        <v/>
      </c>
      <c r="N369" s="132" t="str">
        <f t="shared" si="92"/>
        <v/>
      </c>
      <c r="O369" s="148"/>
      <c r="P369" s="148"/>
      <c r="Q369" s="148"/>
      <c r="R369" s="148"/>
      <c r="S369" s="148"/>
      <c r="T369" s="148"/>
      <c r="U369" s="55"/>
      <c r="V369" s="81"/>
      <c r="W369" s="81"/>
      <c r="X369" s="81"/>
      <c r="Y369" s="44"/>
      <c r="Z369" s="44"/>
      <c r="AA369" s="44"/>
      <c r="AB369" s="214"/>
      <c r="AC369" s="214"/>
      <c r="AD369" s="55"/>
      <c r="AE369" s="55"/>
      <c r="AF369" s="233"/>
      <c r="AG369" s="251"/>
      <c r="AH369" s="272"/>
      <c r="AI369" s="284"/>
      <c r="AJ369" s="296" t="str">
        <f t="shared" si="93"/>
        <v/>
      </c>
      <c r="AK369" s="304" t="str">
        <f>IF(C369="","",IF(AND(フラグ管理用!B369=2,O369&gt;0),"error",IF(AND(フラグ管理用!B369=1,SUM(P369:R369)&gt;0),"error","")))</f>
        <v/>
      </c>
      <c r="AL369" s="312" t="str">
        <f t="shared" si="94"/>
        <v/>
      </c>
      <c r="AM369" s="320" t="str">
        <f t="shared" si="95"/>
        <v/>
      </c>
      <c r="AN369" s="331" t="str">
        <f>IF(C369="","",IF(フラグ管理用!AP369=1,"",IF(AND(フラグ管理用!C369=1,フラグ管理用!G369=1),"",IF(AND(フラグ管理用!C369=2,フラグ管理用!D369=1,フラグ管理用!G369=1),"",IF(AND(フラグ管理用!C369=2,フラグ管理用!D369=2),"","error")))))</f>
        <v/>
      </c>
      <c r="AO369" s="335" t="str">
        <f t="shared" si="96"/>
        <v/>
      </c>
      <c r="AP369" s="335" t="str">
        <f t="shared" si="97"/>
        <v/>
      </c>
      <c r="AQ369" s="335" t="str">
        <f>IF(C369="","",IF(AND(フラグ管理用!B369=1,フラグ管理用!I369&gt;0),"",IF(AND(フラグ管理用!B369=2,フラグ管理用!I369&gt;14),"","error")))</f>
        <v/>
      </c>
      <c r="AR369" s="335" t="str">
        <f>IF(C369="","",IF(PRODUCT(フラグ管理用!H369:J369)=0,"error",""))</f>
        <v/>
      </c>
      <c r="AS369" s="335" t="str">
        <f t="shared" si="98"/>
        <v/>
      </c>
      <c r="AT369" s="335" t="str">
        <f>IF(C369="","",IF(AND(フラグ管理用!G369=1,フラグ管理用!K369=1),"",IF(AND(フラグ管理用!G369=2,フラグ管理用!K369&gt;1),"","error")))</f>
        <v/>
      </c>
      <c r="AU369" s="335" t="str">
        <f>IF(C369="","",IF(AND(フラグ管理用!K369=10,ISBLANK(L369)=FALSE),"",IF(AND(フラグ管理用!K369&lt;10,ISBLANK(L369)=TRUE),"","error")))</f>
        <v/>
      </c>
      <c r="AV369" s="331" t="str">
        <f t="shared" si="99"/>
        <v/>
      </c>
      <c r="AW369" s="331" t="str">
        <f t="shared" si="100"/>
        <v/>
      </c>
      <c r="AX369" s="331" t="str">
        <f>IF(C369="","",IF(AND(フラグ管理用!D369=2,フラグ管理用!G369=1),IF(Q369&lt;&gt;0,"error",""),""))</f>
        <v/>
      </c>
      <c r="AY369" s="331" t="str">
        <f>IF(C369="","",IF(フラグ管理用!G369=2,IF(OR(O369&lt;&gt;0,P369&lt;&gt;0,R369&lt;&gt;0),"error",""),""))</f>
        <v/>
      </c>
      <c r="AZ369" s="331" t="str">
        <f t="shared" si="101"/>
        <v/>
      </c>
      <c r="BA369" s="331" t="str">
        <f t="shared" si="102"/>
        <v/>
      </c>
      <c r="BB369" s="331" t="str">
        <f t="shared" si="103"/>
        <v/>
      </c>
      <c r="BC369" s="331" t="str">
        <f>IF(C369="","",IF(フラグ管理用!Y369=2,IF(AND(フラグ管理用!C369=2,フラグ管理用!V369=1),"","error"),""))</f>
        <v/>
      </c>
      <c r="BD369" s="331" t="str">
        <f t="shared" si="104"/>
        <v/>
      </c>
      <c r="BE369" s="331" t="str">
        <f>IF(C369="","",IF(フラグ管理用!Z369=30,"error",IF(AND(フラグ管理用!AI369="事業始期_通常",フラグ管理用!Z369&lt;18),"error",IF(AND(フラグ管理用!AI369="事業始期_補助",フラグ管理用!Z369&lt;15),"error",""))))</f>
        <v/>
      </c>
      <c r="BF369" s="331" t="str">
        <f t="shared" si="105"/>
        <v/>
      </c>
      <c r="BG369" s="331" t="str">
        <f>IF(C369="","",IF(AND(フラグ管理用!AJ369="事業終期_通常",OR(フラグ管理用!AA369&lt;18,フラグ管理用!AA369&gt;29)),"error",IF(AND(フラグ管理用!AJ369="事業終期_R3基金・R4",フラグ管理用!AA369&lt;18),"error","")))</f>
        <v/>
      </c>
      <c r="BH369" s="331" t="str">
        <f>IF(C369="","",IF(VLOOKUP(Z369,―!$X$2:$Y$31,2,FALSE)&lt;=VLOOKUP(AA369,―!$X$2:$Y$31,2,FALSE),"","error"))</f>
        <v/>
      </c>
      <c r="BI369" s="331" t="str">
        <f t="shared" si="106"/>
        <v/>
      </c>
      <c r="BJ369" s="331" t="str">
        <f t="shared" si="107"/>
        <v/>
      </c>
      <c r="BK369" s="331" t="str">
        <f t="shared" si="108"/>
        <v/>
      </c>
      <c r="BL369" s="331" t="str">
        <f>IF(C369="","",IF(AND(フラグ管理用!AK369="予算区分_地単_通常",フラグ管理用!AF369&gt;4),"error",IF(AND(フラグ管理用!AK369="予算区分_地単_協力金等",フラグ管理用!AF369&gt;9),"error",IF(AND(フラグ管理用!AK369="予算区分_補助",フラグ管理用!AF369&lt;9),"error",""))))</f>
        <v/>
      </c>
      <c r="BM369" s="346" t="str">
        <f>フラグ管理用!AO369</f>
        <v/>
      </c>
    </row>
    <row r="370" spans="1:65">
      <c r="A370" s="21">
        <v>349</v>
      </c>
      <c r="B370" s="35"/>
      <c r="C370" s="44"/>
      <c r="D370" s="44"/>
      <c r="E370" s="55"/>
      <c r="F370" s="67" t="str">
        <f>IF(C370="補",VLOOKUP(E370,'事業名一覧 '!$A$3:$C$55,3,FALSE),"")</f>
        <v/>
      </c>
      <c r="G370" s="81"/>
      <c r="H370" s="81"/>
      <c r="I370" s="81"/>
      <c r="J370" s="81"/>
      <c r="K370" s="81"/>
      <c r="L370" s="55"/>
      <c r="M370" s="132" t="str">
        <f t="shared" si="91"/>
        <v/>
      </c>
      <c r="N370" s="132" t="str">
        <f t="shared" si="92"/>
        <v/>
      </c>
      <c r="O370" s="148"/>
      <c r="P370" s="148"/>
      <c r="Q370" s="148"/>
      <c r="R370" s="148"/>
      <c r="S370" s="148"/>
      <c r="T370" s="148"/>
      <c r="U370" s="55"/>
      <c r="V370" s="81"/>
      <c r="W370" s="81"/>
      <c r="X370" s="81"/>
      <c r="Y370" s="44"/>
      <c r="Z370" s="44"/>
      <c r="AA370" s="44"/>
      <c r="AB370" s="214"/>
      <c r="AC370" s="214"/>
      <c r="AD370" s="55"/>
      <c r="AE370" s="55"/>
      <c r="AF370" s="233"/>
      <c r="AG370" s="251"/>
      <c r="AH370" s="272"/>
      <c r="AI370" s="284"/>
      <c r="AJ370" s="296" t="str">
        <f t="shared" si="93"/>
        <v/>
      </c>
      <c r="AK370" s="304" t="str">
        <f>IF(C370="","",IF(AND(フラグ管理用!B370=2,O370&gt;0),"error",IF(AND(フラグ管理用!B370=1,SUM(P370:R370)&gt;0),"error","")))</f>
        <v/>
      </c>
      <c r="AL370" s="312" t="str">
        <f t="shared" si="94"/>
        <v/>
      </c>
      <c r="AM370" s="320" t="str">
        <f t="shared" si="95"/>
        <v/>
      </c>
      <c r="AN370" s="331" t="str">
        <f>IF(C370="","",IF(フラグ管理用!AP370=1,"",IF(AND(フラグ管理用!C370=1,フラグ管理用!G370=1),"",IF(AND(フラグ管理用!C370=2,フラグ管理用!D370=1,フラグ管理用!G370=1),"",IF(AND(フラグ管理用!C370=2,フラグ管理用!D370=2),"","error")))))</f>
        <v/>
      </c>
      <c r="AO370" s="335" t="str">
        <f t="shared" si="96"/>
        <v/>
      </c>
      <c r="AP370" s="335" t="str">
        <f t="shared" si="97"/>
        <v/>
      </c>
      <c r="AQ370" s="335" t="str">
        <f>IF(C370="","",IF(AND(フラグ管理用!B370=1,フラグ管理用!I370&gt;0),"",IF(AND(フラグ管理用!B370=2,フラグ管理用!I370&gt;14),"","error")))</f>
        <v/>
      </c>
      <c r="AR370" s="335" t="str">
        <f>IF(C370="","",IF(PRODUCT(フラグ管理用!H370:J370)=0,"error",""))</f>
        <v/>
      </c>
      <c r="AS370" s="335" t="str">
        <f t="shared" si="98"/>
        <v/>
      </c>
      <c r="AT370" s="335" t="str">
        <f>IF(C370="","",IF(AND(フラグ管理用!G370=1,フラグ管理用!K370=1),"",IF(AND(フラグ管理用!G370=2,フラグ管理用!K370&gt;1),"","error")))</f>
        <v/>
      </c>
      <c r="AU370" s="335" t="str">
        <f>IF(C370="","",IF(AND(フラグ管理用!K370=10,ISBLANK(L370)=FALSE),"",IF(AND(フラグ管理用!K370&lt;10,ISBLANK(L370)=TRUE),"","error")))</f>
        <v/>
      </c>
      <c r="AV370" s="331" t="str">
        <f t="shared" si="99"/>
        <v/>
      </c>
      <c r="AW370" s="331" t="str">
        <f t="shared" si="100"/>
        <v/>
      </c>
      <c r="AX370" s="331" t="str">
        <f>IF(C370="","",IF(AND(フラグ管理用!D370=2,フラグ管理用!G370=1),IF(Q370&lt;&gt;0,"error",""),""))</f>
        <v/>
      </c>
      <c r="AY370" s="331" t="str">
        <f>IF(C370="","",IF(フラグ管理用!G370=2,IF(OR(O370&lt;&gt;0,P370&lt;&gt;0,R370&lt;&gt;0),"error",""),""))</f>
        <v/>
      </c>
      <c r="AZ370" s="331" t="str">
        <f t="shared" si="101"/>
        <v/>
      </c>
      <c r="BA370" s="331" t="str">
        <f t="shared" si="102"/>
        <v/>
      </c>
      <c r="BB370" s="331" t="str">
        <f t="shared" si="103"/>
        <v/>
      </c>
      <c r="BC370" s="331" t="str">
        <f>IF(C370="","",IF(フラグ管理用!Y370=2,IF(AND(フラグ管理用!C370=2,フラグ管理用!V370=1),"","error"),""))</f>
        <v/>
      </c>
      <c r="BD370" s="331" t="str">
        <f t="shared" si="104"/>
        <v/>
      </c>
      <c r="BE370" s="331" t="str">
        <f>IF(C370="","",IF(フラグ管理用!Z370=30,"error",IF(AND(フラグ管理用!AI370="事業始期_通常",フラグ管理用!Z370&lt;18),"error",IF(AND(フラグ管理用!AI370="事業始期_補助",フラグ管理用!Z370&lt;15),"error",""))))</f>
        <v/>
      </c>
      <c r="BF370" s="331" t="str">
        <f t="shared" si="105"/>
        <v/>
      </c>
      <c r="BG370" s="331" t="str">
        <f>IF(C370="","",IF(AND(フラグ管理用!AJ370="事業終期_通常",OR(フラグ管理用!AA370&lt;18,フラグ管理用!AA370&gt;29)),"error",IF(AND(フラグ管理用!AJ370="事業終期_R3基金・R4",フラグ管理用!AA370&lt;18),"error","")))</f>
        <v/>
      </c>
      <c r="BH370" s="331" t="str">
        <f>IF(C370="","",IF(VLOOKUP(Z370,―!$X$2:$Y$31,2,FALSE)&lt;=VLOOKUP(AA370,―!$X$2:$Y$31,2,FALSE),"","error"))</f>
        <v/>
      </c>
      <c r="BI370" s="331" t="str">
        <f t="shared" si="106"/>
        <v/>
      </c>
      <c r="BJ370" s="331" t="str">
        <f t="shared" si="107"/>
        <v/>
      </c>
      <c r="BK370" s="331" t="str">
        <f t="shared" si="108"/>
        <v/>
      </c>
      <c r="BL370" s="331" t="str">
        <f>IF(C370="","",IF(AND(フラグ管理用!AK370="予算区分_地単_通常",フラグ管理用!AF370&gt;4),"error",IF(AND(フラグ管理用!AK370="予算区分_地単_協力金等",フラグ管理用!AF370&gt;9),"error",IF(AND(フラグ管理用!AK370="予算区分_補助",フラグ管理用!AF370&lt;9),"error",""))))</f>
        <v/>
      </c>
      <c r="BM370" s="346" t="str">
        <f>フラグ管理用!AO370</f>
        <v/>
      </c>
    </row>
    <row r="371" spans="1:65">
      <c r="A371" s="21">
        <v>350</v>
      </c>
      <c r="B371" s="35"/>
      <c r="C371" s="44"/>
      <c r="D371" s="44"/>
      <c r="E371" s="55"/>
      <c r="F371" s="67" t="str">
        <f>IF(C371="補",VLOOKUP(E371,'事業名一覧 '!$A$3:$C$55,3,FALSE),"")</f>
        <v/>
      </c>
      <c r="G371" s="81"/>
      <c r="H371" s="81"/>
      <c r="I371" s="81"/>
      <c r="J371" s="81"/>
      <c r="K371" s="81"/>
      <c r="L371" s="55"/>
      <c r="M371" s="132" t="str">
        <f t="shared" si="91"/>
        <v/>
      </c>
      <c r="N371" s="132" t="str">
        <f t="shared" si="92"/>
        <v/>
      </c>
      <c r="O371" s="148"/>
      <c r="P371" s="148"/>
      <c r="Q371" s="148"/>
      <c r="R371" s="148"/>
      <c r="S371" s="148"/>
      <c r="T371" s="148"/>
      <c r="U371" s="55"/>
      <c r="V371" s="81"/>
      <c r="W371" s="81"/>
      <c r="X371" s="81"/>
      <c r="Y371" s="44"/>
      <c r="Z371" s="44"/>
      <c r="AA371" s="44"/>
      <c r="AB371" s="214"/>
      <c r="AC371" s="214"/>
      <c r="AD371" s="55"/>
      <c r="AE371" s="55"/>
      <c r="AF371" s="233"/>
      <c r="AG371" s="251"/>
      <c r="AH371" s="272"/>
      <c r="AI371" s="284"/>
      <c r="AJ371" s="296" t="str">
        <f t="shared" si="93"/>
        <v/>
      </c>
      <c r="AK371" s="304" t="str">
        <f>IF(C371="","",IF(AND(フラグ管理用!B371=2,O371&gt;0),"error",IF(AND(フラグ管理用!B371=1,SUM(P371:R371)&gt;0),"error","")))</f>
        <v/>
      </c>
      <c r="AL371" s="312" t="str">
        <f t="shared" si="94"/>
        <v/>
      </c>
      <c r="AM371" s="320" t="str">
        <f t="shared" si="95"/>
        <v/>
      </c>
      <c r="AN371" s="331" t="str">
        <f>IF(C371="","",IF(フラグ管理用!AP371=1,"",IF(AND(フラグ管理用!C371=1,フラグ管理用!G371=1),"",IF(AND(フラグ管理用!C371=2,フラグ管理用!D371=1,フラグ管理用!G371=1),"",IF(AND(フラグ管理用!C371=2,フラグ管理用!D371=2),"","error")))))</f>
        <v/>
      </c>
      <c r="AO371" s="335" t="str">
        <f t="shared" si="96"/>
        <v/>
      </c>
      <c r="AP371" s="335" t="str">
        <f t="shared" si="97"/>
        <v/>
      </c>
      <c r="AQ371" s="335" t="str">
        <f>IF(C371="","",IF(AND(フラグ管理用!B371=1,フラグ管理用!I371&gt;0),"",IF(AND(フラグ管理用!B371=2,フラグ管理用!I371&gt;14),"","error")))</f>
        <v/>
      </c>
      <c r="AR371" s="335" t="str">
        <f>IF(C371="","",IF(PRODUCT(フラグ管理用!H371:J371)=0,"error",""))</f>
        <v/>
      </c>
      <c r="AS371" s="335" t="str">
        <f t="shared" si="98"/>
        <v/>
      </c>
      <c r="AT371" s="335" t="str">
        <f>IF(C371="","",IF(AND(フラグ管理用!G371=1,フラグ管理用!K371=1),"",IF(AND(フラグ管理用!G371=2,フラグ管理用!K371&gt;1),"","error")))</f>
        <v/>
      </c>
      <c r="AU371" s="335" t="str">
        <f>IF(C371="","",IF(AND(フラグ管理用!K371=10,ISBLANK(L371)=FALSE),"",IF(AND(フラグ管理用!K371&lt;10,ISBLANK(L371)=TRUE),"","error")))</f>
        <v/>
      </c>
      <c r="AV371" s="331" t="str">
        <f t="shared" si="99"/>
        <v/>
      </c>
      <c r="AW371" s="331" t="str">
        <f t="shared" si="100"/>
        <v/>
      </c>
      <c r="AX371" s="331" t="str">
        <f>IF(C371="","",IF(AND(フラグ管理用!D371=2,フラグ管理用!G371=1),IF(Q371&lt;&gt;0,"error",""),""))</f>
        <v/>
      </c>
      <c r="AY371" s="331" t="str">
        <f>IF(C371="","",IF(フラグ管理用!G371=2,IF(OR(O371&lt;&gt;0,P371&lt;&gt;0,R371&lt;&gt;0),"error",""),""))</f>
        <v/>
      </c>
      <c r="AZ371" s="331" t="str">
        <f t="shared" si="101"/>
        <v/>
      </c>
      <c r="BA371" s="331" t="str">
        <f t="shared" si="102"/>
        <v/>
      </c>
      <c r="BB371" s="331" t="str">
        <f t="shared" si="103"/>
        <v/>
      </c>
      <c r="BC371" s="331" t="str">
        <f>IF(C371="","",IF(フラグ管理用!Y371=2,IF(AND(フラグ管理用!C371=2,フラグ管理用!V371=1),"","error"),""))</f>
        <v/>
      </c>
      <c r="BD371" s="331" t="str">
        <f t="shared" si="104"/>
        <v/>
      </c>
      <c r="BE371" s="331" t="str">
        <f>IF(C371="","",IF(フラグ管理用!Z371=30,"error",IF(AND(フラグ管理用!AI371="事業始期_通常",フラグ管理用!Z371&lt;18),"error",IF(AND(フラグ管理用!AI371="事業始期_補助",フラグ管理用!Z371&lt;15),"error",""))))</f>
        <v/>
      </c>
      <c r="BF371" s="331" t="str">
        <f t="shared" si="105"/>
        <v/>
      </c>
      <c r="BG371" s="331" t="str">
        <f>IF(C371="","",IF(AND(フラグ管理用!AJ371="事業終期_通常",OR(フラグ管理用!AA371&lt;18,フラグ管理用!AA371&gt;29)),"error",IF(AND(フラグ管理用!AJ371="事業終期_R3基金・R4",フラグ管理用!AA371&lt;18),"error","")))</f>
        <v/>
      </c>
      <c r="BH371" s="331" t="str">
        <f>IF(C371="","",IF(VLOOKUP(Z371,―!$X$2:$Y$31,2,FALSE)&lt;=VLOOKUP(AA371,―!$X$2:$Y$31,2,FALSE),"","error"))</f>
        <v/>
      </c>
      <c r="BI371" s="331" t="str">
        <f t="shared" si="106"/>
        <v/>
      </c>
      <c r="BJ371" s="331" t="str">
        <f t="shared" si="107"/>
        <v/>
      </c>
      <c r="BK371" s="331" t="str">
        <f t="shared" si="108"/>
        <v/>
      </c>
      <c r="BL371" s="331" t="str">
        <f>IF(C371="","",IF(AND(フラグ管理用!AK371="予算区分_地単_通常",フラグ管理用!AF371&gt;4),"error",IF(AND(フラグ管理用!AK371="予算区分_地単_協力金等",フラグ管理用!AF371&gt;9),"error",IF(AND(フラグ管理用!AK371="予算区分_補助",フラグ管理用!AF371&lt;9),"error",""))))</f>
        <v/>
      </c>
      <c r="BM371" s="346" t="str">
        <f>フラグ管理用!AO371</f>
        <v/>
      </c>
    </row>
    <row r="372" spans="1:65">
      <c r="A372" s="21">
        <v>351</v>
      </c>
      <c r="B372" s="35"/>
      <c r="C372" s="44"/>
      <c r="D372" s="44"/>
      <c r="E372" s="55"/>
      <c r="F372" s="67" t="str">
        <f>IF(C372="補",VLOOKUP(E372,'事業名一覧 '!$A$3:$C$55,3,FALSE),"")</f>
        <v/>
      </c>
      <c r="G372" s="81"/>
      <c r="H372" s="81"/>
      <c r="I372" s="81"/>
      <c r="J372" s="81"/>
      <c r="K372" s="81"/>
      <c r="L372" s="55"/>
      <c r="M372" s="132" t="str">
        <f t="shared" si="91"/>
        <v/>
      </c>
      <c r="N372" s="132" t="str">
        <f t="shared" si="92"/>
        <v/>
      </c>
      <c r="O372" s="148"/>
      <c r="P372" s="148"/>
      <c r="Q372" s="148"/>
      <c r="R372" s="148"/>
      <c r="S372" s="148"/>
      <c r="T372" s="148"/>
      <c r="U372" s="55"/>
      <c r="V372" s="81"/>
      <c r="W372" s="81"/>
      <c r="X372" s="81"/>
      <c r="Y372" s="44"/>
      <c r="Z372" s="44"/>
      <c r="AA372" s="44"/>
      <c r="AB372" s="214"/>
      <c r="AC372" s="214"/>
      <c r="AD372" s="55"/>
      <c r="AE372" s="55"/>
      <c r="AF372" s="233"/>
      <c r="AG372" s="251"/>
      <c r="AH372" s="272"/>
      <c r="AI372" s="284"/>
      <c r="AJ372" s="296" t="str">
        <f t="shared" si="93"/>
        <v/>
      </c>
      <c r="AK372" s="304" t="str">
        <f>IF(C372="","",IF(AND(フラグ管理用!B372=2,O372&gt;0),"error",IF(AND(フラグ管理用!B372=1,SUM(P372:R372)&gt;0),"error","")))</f>
        <v/>
      </c>
      <c r="AL372" s="312" t="str">
        <f t="shared" si="94"/>
        <v/>
      </c>
      <c r="AM372" s="320" t="str">
        <f t="shared" si="95"/>
        <v/>
      </c>
      <c r="AN372" s="331" t="str">
        <f>IF(C372="","",IF(フラグ管理用!AP372=1,"",IF(AND(フラグ管理用!C372=1,フラグ管理用!G372=1),"",IF(AND(フラグ管理用!C372=2,フラグ管理用!D372=1,フラグ管理用!G372=1),"",IF(AND(フラグ管理用!C372=2,フラグ管理用!D372=2),"","error")))))</f>
        <v/>
      </c>
      <c r="AO372" s="335" t="str">
        <f t="shared" si="96"/>
        <v/>
      </c>
      <c r="AP372" s="335" t="str">
        <f t="shared" si="97"/>
        <v/>
      </c>
      <c r="AQ372" s="335" t="str">
        <f>IF(C372="","",IF(AND(フラグ管理用!B372=1,フラグ管理用!I372&gt;0),"",IF(AND(フラグ管理用!B372=2,フラグ管理用!I372&gt;14),"","error")))</f>
        <v/>
      </c>
      <c r="AR372" s="335" t="str">
        <f>IF(C372="","",IF(PRODUCT(フラグ管理用!H372:J372)=0,"error",""))</f>
        <v/>
      </c>
      <c r="AS372" s="335" t="str">
        <f t="shared" si="98"/>
        <v/>
      </c>
      <c r="AT372" s="335" t="str">
        <f>IF(C372="","",IF(AND(フラグ管理用!G372=1,フラグ管理用!K372=1),"",IF(AND(フラグ管理用!G372=2,フラグ管理用!K372&gt;1),"","error")))</f>
        <v/>
      </c>
      <c r="AU372" s="335" t="str">
        <f>IF(C372="","",IF(AND(フラグ管理用!K372=10,ISBLANK(L372)=FALSE),"",IF(AND(フラグ管理用!K372&lt;10,ISBLANK(L372)=TRUE),"","error")))</f>
        <v/>
      </c>
      <c r="AV372" s="331" t="str">
        <f t="shared" si="99"/>
        <v/>
      </c>
      <c r="AW372" s="331" t="str">
        <f t="shared" si="100"/>
        <v/>
      </c>
      <c r="AX372" s="331" t="str">
        <f>IF(C372="","",IF(AND(フラグ管理用!D372=2,フラグ管理用!G372=1),IF(Q372&lt;&gt;0,"error",""),""))</f>
        <v/>
      </c>
      <c r="AY372" s="331" t="str">
        <f>IF(C372="","",IF(フラグ管理用!G372=2,IF(OR(O372&lt;&gt;0,P372&lt;&gt;0,R372&lt;&gt;0),"error",""),""))</f>
        <v/>
      </c>
      <c r="AZ372" s="331" t="str">
        <f t="shared" si="101"/>
        <v/>
      </c>
      <c r="BA372" s="331" t="str">
        <f t="shared" si="102"/>
        <v/>
      </c>
      <c r="BB372" s="331" t="str">
        <f t="shared" si="103"/>
        <v/>
      </c>
      <c r="BC372" s="331" t="str">
        <f>IF(C372="","",IF(フラグ管理用!Y372=2,IF(AND(フラグ管理用!C372=2,フラグ管理用!V372=1),"","error"),""))</f>
        <v/>
      </c>
      <c r="BD372" s="331" t="str">
        <f t="shared" si="104"/>
        <v/>
      </c>
      <c r="BE372" s="331" t="str">
        <f>IF(C372="","",IF(フラグ管理用!Z372=30,"error",IF(AND(フラグ管理用!AI372="事業始期_通常",フラグ管理用!Z372&lt;18),"error",IF(AND(フラグ管理用!AI372="事業始期_補助",フラグ管理用!Z372&lt;15),"error",""))))</f>
        <v/>
      </c>
      <c r="BF372" s="331" t="str">
        <f t="shared" si="105"/>
        <v/>
      </c>
      <c r="BG372" s="331" t="str">
        <f>IF(C372="","",IF(AND(フラグ管理用!AJ372="事業終期_通常",OR(フラグ管理用!AA372&lt;18,フラグ管理用!AA372&gt;29)),"error",IF(AND(フラグ管理用!AJ372="事業終期_R3基金・R4",フラグ管理用!AA372&lt;18),"error","")))</f>
        <v/>
      </c>
      <c r="BH372" s="331" t="str">
        <f>IF(C372="","",IF(VLOOKUP(Z372,―!$X$2:$Y$31,2,FALSE)&lt;=VLOOKUP(AA372,―!$X$2:$Y$31,2,FALSE),"","error"))</f>
        <v/>
      </c>
      <c r="BI372" s="331" t="str">
        <f t="shared" si="106"/>
        <v/>
      </c>
      <c r="BJ372" s="331" t="str">
        <f t="shared" si="107"/>
        <v/>
      </c>
      <c r="BK372" s="331" t="str">
        <f t="shared" si="108"/>
        <v/>
      </c>
      <c r="BL372" s="331" t="str">
        <f>IF(C372="","",IF(AND(フラグ管理用!AK372="予算区分_地単_通常",フラグ管理用!AF372&gt;4),"error",IF(AND(フラグ管理用!AK372="予算区分_地単_協力金等",フラグ管理用!AF372&gt;9),"error",IF(AND(フラグ管理用!AK372="予算区分_補助",フラグ管理用!AF372&lt;9),"error",""))))</f>
        <v/>
      </c>
      <c r="BM372" s="346" t="str">
        <f>フラグ管理用!AO372</f>
        <v/>
      </c>
    </row>
    <row r="373" spans="1:65">
      <c r="A373" s="21">
        <v>352</v>
      </c>
      <c r="B373" s="35"/>
      <c r="C373" s="44"/>
      <c r="D373" s="44"/>
      <c r="E373" s="55"/>
      <c r="F373" s="67" t="str">
        <f>IF(C373="補",VLOOKUP(E373,'事業名一覧 '!$A$3:$C$55,3,FALSE),"")</f>
        <v/>
      </c>
      <c r="G373" s="81"/>
      <c r="H373" s="81"/>
      <c r="I373" s="81"/>
      <c r="J373" s="81"/>
      <c r="K373" s="81"/>
      <c r="L373" s="55"/>
      <c r="M373" s="132" t="str">
        <f t="shared" si="91"/>
        <v/>
      </c>
      <c r="N373" s="132" t="str">
        <f t="shared" si="92"/>
        <v/>
      </c>
      <c r="O373" s="148"/>
      <c r="P373" s="148"/>
      <c r="Q373" s="148"/>
      <c r="R373" s="148"/>
      <c r="S373" s="148"/>
      <c r="T373" s="148"/>
      <c r="U373" s="55"/>
      <c r="V373" s="81"/>
      <c r="W373" s="81"/>
      <c r="X373" s="81"/>
      <c r="Y373" s="44"/>
      <c r="Z373" s="44"/>
      <c r="AA373" s="44"/>
      <c r="AB373" s="214"/>
      <c r="AC373" s="214"/>
      <c r="AD373" s="55"/>
      <c r="AE373" s="55"/>
      <c r="AF373" s="233"/>
      <c r="AG373" s="251"/>
      <c r="AH373" s="272"/>
      <c r="AI373" s="284"/>
      <c r="AJ373" s="296" t="str">
        <f t="shared" si="93"/>
        <v/>
      </c>
      <c r="AK373" s="304" t="str">
        <f>IF(C373="","",IF(AND(フラグ管理用!B373=2,O373&gt;0),"error",IF(AND(フラグ管理用!B373=1,SUM(P373:R373)&gt;0),"error","")))</f>
        <v/>
      </c>
      <c r="AL373" s="312" t="str">
        <f t="shared" si="94"/>
        <v/>
      </c>
      <c r="AM373" s="320" t="str">
        <f t="shared" si="95"/>
        <v/>
      </c>
      <c r="AN373" s="331" t="str">
        <f>IF(C373="","",IF(フラグ管理用!AP373=1,"",IF(AND(フラグ管理用!C373=1,フラグ管理用!G373=1),"",IF(AND(フラグ管理用!C373=2,フラグ管理用!D373=1,フラグ管理用!G373=1),"",IF(AND(フラグ管理用!C373=2,フラグ管理用!D373=2),"","error")))))</f>
        <v/>
      </c>
      <c r="AO373" s="335" t="str">
        <f t="shared" si="96"/>
        <v/>
      </c>
      <c r="AP373" s="335" t="str">
        <f t="shared" si="97"/>
        <v/>
      </c>
      <c r="AQ373" s="335" t="str">
        <f>IF(C373="","",IF(AND(フラグ管理用!B373=1,フラグ管理用!I373&gt;0),"",IF(AND(フラグ管理用!B373=2,フラグ管理用!I373&gt;14),"","error")))</f>
        <v/>
      </c>
      <c r="AR373" s="335" t="str">
        <f>IF(C373="","",IF(PRODUCT(フラグ管理用!H373:J373)=0,"error",""))</f>
        <v/>
      </c>
      <c r="AS373" s="335" t="str">
        <f t="shared" si="98"/>
        <v/>
      </c>
      <c r="AT373" s="335" t="str">
        <f>IF(C373="","",IF(AND(フラグ管理用!G373=1,フラグ管理用!K373=1),"",IF(AND(フラグ管理用!G373=2,フラグ管理用!K373&gt;1),"","error")))</f>
        <v/>
      </c>
      <c r="AU373" s="335" t="str">
        <f>IF(C373="","",IF(AND(フラグ管理用!K373=10,ISBLANK(L373)=FALSE),"",IF(AND(フラグ管理用!K373&lt;10,ISBLANK(L373)=TRUE),"","error")))</f>
        <v/>
      </c>
      <c r="AV373" s="331" t="str">
        <f t="shared" si="99"/>
        <v/>
      </c>
      <c r="AW373" s="331" t="str">
        <f t="shared" si="100"/>
        <v/>
      </c>
      <c r="AX373" s="331" t="str">
        <f>IF(C373="","",IF(AND(フラグ管理用!D373=2,フラグ管理用!G373=1),IF(Q373&lt;&gt;0,"error",""),""))</f>
        <v/>
      </c>
      <c r="AY373" s="331" t="str">
        <f>IF(C373="","",IF(フラグ管理用!G373=2,IF(OR(O373&lt;&gt;0,P373&lt;&gt;0,R373&lt;&gt;0),"error",""),""))</f>
        <v/>
      </c>
      <c r="AZ373" s="331" t="str">
        <f t="shared" si="101"/>
        <v/>
      </c>
      <c r="BA373" s="331" t="str">
        <f t="shared" si="102"/>
        <v/>
      </c>
      <c r="BB373" s="331" t="str">
        <f t="shared" si="103"/>
        <v/>
      </c>
      <c r="BC373" s="331" t="str">
        <f>IF(C373="","",IF(フラグ管理用!Y373=2,IF(AND(フラグ管理用!C373=2,フラグ管理用!V373=1),"","error"),""))</f>
        <v/>
      </c>
      <c r="BD373" s="331" t="str">
        <f t="shared" si="104"/>
        <v/>
      </c>
      <c r="BE373" s="331" t="str">
        <f>IF(C373="","",IF(フラグ管理用!Z373=30,"error",IF(AND(フラグ管理用!AI373="事業始期_通常",フラグ管理用!Z373&lt;18),"error",IF(AND(フラグ管理用!AI373="事業始期_補助",フラグ管理用!Z373&lt;15),"error",""))))</f>
        <v/>
      </c>
      <c r="BF373" s="331" t="str">
        <f t="shared" si="105"/>
        <v/>
      </c>
      <c r="BG373" s="331" t="str">
        <f>IF(C373="","",IF(AND(フラグ管理用!AJ373="事業終期_通常",OR(フラグ管理用!AA373&lt;18,フラグ管理用!AA373&gt;29)),"error",IF(AND(フラグ管理用!AJ373="事業終期_R3基金・R4",フラグ管理用!AA373&lt;18),"error","")))</f>
        <v/>
      </c>
      <c r="BH373" s="331" t="str">
        <f>IF(C373="","",IF(VLOOKUP(Z373,―!$X$2:$Y$31,2,FALSE)&lt;=VLOOKUP(AA373,―!$X$2:$Y$31,2,FALSE),"","error"))</f>
        <v/>
      </c>
      <c r="BI373" s="331" t="str">
        <f t="shared" si="106"/>
        <v/>
      </c>
      <c r="BJ373" s="331" t="str">
        <f t="shared" si="107"/>
        <v/>
      </c>
      <c r="BK373" s="331" t="str">
        <f t="shared" si="108"/>
        <v/>
      </c>
      <c r="BL373" s="331" t="str">
        <f>IF(C373="","",IF(AND(フラグ管理用!AK373="予算区分_地単_通常",フラグ管理用!AF373&gt;4),"error",IF(AND(フラグ管理用!AK373="予算区分_地単_協力金等",フラグ管理用!AF373&gt;9),"error",IF(AND(フラグ管理用!AK373="予算区分_補助",フラグ管理用!AF373&lt;9),"error",""))))</f>
        <v/>
      </c>
      <c r="BM373" s="346" t="str">
        <f>フラグ管理用!AO373</f>
        <v/>
      </c>
    </row>
    <row r="374" spans="1:65">
      <c r="A374" s="21">
        <v>353</v>
      </c>
      <c r="B374" s="35"/>
      <c r="C374" s="44"/>
      <c r="D374" s="44"/>
      <c r="E374" s="55"/>
      <c r="F374" s="67" t="str">
        <f>IF(C374="補",VLOOKUP(E374,'事業名一覧 '!$A$3:$C$55,3,FALSE),"")</f>
        <v/>
      </c>
      <c r="G374" s="81"/>
      <c r="H374" s="81"/>
      <c r="I374" s="81"/>
      <c r="J374" s="81"/>
      <c r="K374" s="81"/>
      <c r="L374" s="55"/>
      <c r="M374" s="132" t="str">
        <f t="shared" si="91"/>
        <v/>
      </c>
      <c r="N374" s="132" t="str">
        <f t="shared" si="92"/>
        <v/>
      </c>
      <c r="O374" s="148"/>
      <c r="P374" s="148"/>
      <c r="Q374" s="148"/>
      <c r="R374" s="148"/>
      <c r="S374" s="148"/>
      <c r="T374" s="148"/>
      <c r="U374" s="55"/>
      <c r="V374" s="81"/>
      <c r="W374" s="81"/>
      <c r="X374" s="81"/>
      <c r="Y374" s="44"/>
      <c r="Z374" s="44"/>
      <c r="AA374" s="44"/>
      <c r="AB374" s="214"/>
      <c r="AC374" s="214"/>
      <c r="AD374" s="55"/>
      <c r="AE374" s="55"/>
      <c r="AF374" s="233"/>
      <c r="AG374" s="251"/>
      <c r="AH374" s="272"/>
      <c r="AI374" s="284"/>
      <c r="AJ374" s="296" t="str">
        <f t="shared" si="93"/>
        <v/>
      </c>
      <c r="AK374" s="304" t="str">
        <f>IF(C374="","",IF(AND(フラグ管理用!B374=2,O374&gt;0),"error",IF(AND(フラグ管理用!B374=1,SUM(P374:R374)&gt;0),"error","")))</f>
        <v/>
      </c>
      <c r="AL374" s="312" t="str">
        <f t="shared" si="94"/>
        <v/>
      </c>
      <c r="AM374" s="320" t="str">
        <f t="shared" si="95"/>
        <v/>
      </c>
      <c r="AN374" s="331" t="str">
        <f>IF(C374="","",IF(フラグ管理用!AP374=1,"",IF(AND(フラグ管理用!C374=1,フラグ管理用!G374=1),"",IF(AND(フラグ管理用!C374=2,フラグ管理用!D374=1,フラグ管理用!G374=1),"",IF(AND(フラグ管理用!C374=2,フラグ管理用!D374=2),"","error")))))</f>
        <v/>
      </c>
      <c r="AO374" s="335" t="str">
        <f t="shared" si="96"/>
        <v/>
      </c>
      <c r="AP374" s="335" t="str">
        <f t="shared" si="97"/>
        <v/>
      </c>
      <c r="AQ374" s="335" t="str">
        <f>IF(C374="","",IF(AND(フラグ管理用!B374=1,フラグ管理用!I374&gt;0),"",IF(AND(フラグ管理用!B374=2,フラグ管理用!I374&gt;14),"","error")))</f>
        <v/>
      </c>
      <c r="AR374" s="335" t="str">
        <f>IF(C374="","",IF(PRODUCT(フラグ管理用!H374:J374)=0,"error",""))</f>
        <v/>
      </c>
      <c r="AS374" s="335" t="str">
        <f t="shared" si="98"/>
        <v/>
      </c>
      <c r="AT374" s="335" t="str">
        <f>IF(C374="","",IF(AND(フラグ管理用!G374=1,フラグ管理用!K374=1),"",IF(AND(フラグ管理用!G374=2,フラグ管理用!K374&gt;1),"","error")))</f>
        <v/>
      </c>
      <c r="AU374" s="335" t="str">
        <f>IF(C374="","",IF(AND(フラグ管理用!K374=10,ISBLANK(L374)=FALSE),"",IF(AND(フラグ管理用!K374&lt;10,ISBLANK(L374)=TRUE),"","error")))</f>
        <v/>
      </c>
      <c r="AV374" s="331" t="str">
        <f t="shared" si="99"/>
        <v/>
      </c>
      <c r="AW374" s="331" t="str">
        <f t="shared" si="100"/>
        <v/>
      </c>
      <c r="AX374" s="331" t="str">
        <f>IF(C374="","",IF(AND(フラグ管理用!D374=2,フラグ管理用!G374=1),IF(Q374&lt;&gt;0,"error",""),""))</f>
        <v/>
      </c>
      <c r="AY374" s="331" t="str">
        <f>IF(C374="","",IF(フラグ管理用!G374=2,IF(OR(O374&lt;&gt;0,P374&lt;&gt;0,R374&lt;&gt;0),"error",""),""))</f>
        <v/>
      </c>
      <c r="AZ374" s="331" t="str">
        <f t="shared" si="101"/>
        <v/>
      </c>
      <c r="BA374" s="331" t="str">
        <f t="shared" si="102"/>
        <v/>
      </c>
      <c r="BB374" s="331" t="str">
        <f t="shared" si="103"/>
        <v/>
      </c>
      <c r="BC374" s="331" t="str">
        <f>IF(C374="","",IF(フラグ管理用!Y374=2,IF(AND(フラグ管理用!C374=2,フラグ管理用!V374=1),"","error"),""))</f>
        <v/>
      </c>
      <c r="BD374" s="331" t="str">
        <f t="shared" si="104"/>
        <v/>
      </c>
      <c r="BE374" s="331" t="str">
        <f>IF(C374="","",IF(フラグ管理用!Z374=30,"error",IF(AND(フラグ管理用!AI374="事業始期_通常",フラグ管理用!Z374&lt;18),"error",IF(AND(フラグ管理用!AI374="事業始期_補助",フラグ管理用!Z374&lt;15),"error",""))))</f>
        <v/>
      </c>
      <c r="BF374" s="331" t="str">
        <f t="shared" si="105"/>
        <v/>
      </c>
      <c r="BG374" s="331" t="str">
        <f>IF(C374="","",IF(AND(フラグ管理用!AJ374="事業終期_通常",OR(フラグ管理用!AA374&lt;18,フラグ管理用!AA374&gt;29)),"error",IF(AND(フラグ管理用!AJ374="事業終期_R3基金・R4",フラグ管理用!AA374&lt;18),"error","")))</f>
        <v/>
      </c>
      <c r="BH374" s="331" t="str">
        <f>IF(C374="","",IF(VLOOKUP(Z374,―!$X$2:$Y$31,2,FALSE)&lt;=VLOOKUP(AA374,―!$X$2:$Y$31,2,FALSE),"","error"))</f>
        <v/>
      </c>
      <c r="BI374" s="331" t="str">
        <f t="shared" si="106"/>
        <v/>
      </c>
      <c r="BJ374" s="331" t="str">
        <f t="shared" si="107"/>
        <v/>
      </c>
      <c r="BK374" s="331" t="str">
        <f t="shared" si="108"/>
        <v/>
      </c>
      <c r="BL374" s="331" t="str">
        <f>IF(C374="","",IF(AND(フラグ管理用!AK374="予算区分_地単_通常",フラグ管理用!AF374&gt;4),"error",IF(AND(フラグ管理用!AK374="予算区分_地単_協力金等",フラグ管理用!AF374&gt;9),"error",IF(AND(フラグ管理用!AK374="予算区分_補助",フラグ管理用!AF374&lt;9),"error",""))))</f>
        <v/>
      </c>
      <c r="BM374" s="346" t="str">
        <f>フラグ管理用!AO374</f>
        <v/>
      </c>
    </row>
    <row r="375" spans="1:65">
      <c r="A375" s="21">
        <v>354</v>
      </c>
      <c r="B375" s="35"/>
      <c r="C375" s="44"/>
      <c r="D375" s="44"/>
      <c r="E375" s="55"/>
      <c r="F375" s="67" t="str">
        <f>IF(C375="補",VLOOKUP(E375,'事業名一覧 '!$A$3:$C$55,3,FALSE),"")</f>
        <v/>
      </c>
      <c r="G375" s="81"/>
      <c r="H375" s="81"/>
      <c r="I375" s="81"/>
      <c r="J375" s="81"/>
      <c r="K375" s="81"/>
      <c r="L375" s="55"/>
      <c r="M375" s="132" t="str">
        <f t="shared" si="91"/>
        <v/>
      </c>
      <c r="N375" s="132" t="str">
        <f t="shared" si="92"/>
        <v/>
      </c>
      <c r="O375" s="148"/>
      <c r="P375" s="148"/>
      <c r="Q375" s="148"/>
      <c r="R375" s="148"/>
      <c r="S375" s="148"/>
      <c r="T375" s="148"/>
      <c r="U375" s="55"/>
      <c r="V375" s="81"/>
      <c r="W375" s="81"/>
      <c r="X375" s="81"/>
      <c r="Y375" s="44"/>
      <c r="Z375" s="44"/>
      <c r="AA375" s="44"/>
      <c r="AB375" s="214"/>
      <c r="AC375" s="214"/>
      <c r="AD375" s="55"/>
      <c r="AE375" s="55"/>
      <c r="AF375" s="233"/>
      <c r="AG375" s="251"/>
      <c r="AH375" s="272"/>
      <c r="AI375" s="284"/>
      <c r="AJ375" s="296" t="str">
        <f t="shared" si="93"/>
        <v/>
      </c>
      <c r="AK375" s="304" t="str">
        <f>IF(C375="","",IF(AND(フラグ管理用!B375=2,O375&gt;0),"error",IF(AND(フラグ管理用!B375=1,SUM(P375:R375)&gt;0),"error","")))</f>
        <v/>
      </c>
      <c r="AL375" s="312" t="str">
        <f t="shared" si="94"/>
        <v/>
      </c>
      <c r="AM375" s="320" t="str">
        <f t="shared" si="95"/>
        <v/>
      </c>
      <c r="AN375" s="331" t="str">
        <f>IF(C375="","",IF(フラグ管理用!AP375=1,"",IF(AND(フラグ管理用!C375=1,フラグ管理用!G375=1),"",IF(AND(フラグ管理用!C375=2,フラグ管理用!D375=1,フラグ管理用!G375=1),"",IF(AND(フラグ管理用!C375=2,フラグ管理用!D375=2),"","error")))))</f>
        <v/>
      </c>
      <c r="AO375" s="335" t="str">
        <f t="shared" si="96"/>
        <v/>
      </c>
      <c r="AP375" s="335" t="str">
        <f t="shared" si="97"/>
        <v/>
      </c>
      <c r="AQ375" s="335" t="str">
        <f>IF(C375="","",IF(AND(フラグ管理用!B375=1,フラグ管理用!I375&gt;0),"",IF(AND(フラグ管理用!B375=2,フラグ管理用!I375&gt;14),"","error")))</f>
        <v/>
      </c>
      <c r="AR375" s="335" t="str">
        <f>IF(C375="","",IF(PRODUCT(フラグ管理用!H375:J375)=0,"error",""))</f>
        <v/>
      </c>
      <c r="AS375" s="335" t="str">
        <f t="shared" si="98"/>
        <v/>
      </c>
      <c r="AT375" s="335" t="str">
        <f>IF(C375="","",IF(AND(フラグ管理用!G375=1,フラグ管理用!K375=1),"",IF(AND(フラグ管理用!G375=2,フラグ管理用!K375&gt;1),"","error")))</f>
        <v/>
      </c>
      <c r="AU375" s="335" t="str">
        <f>IF(C375="","",IF(AND(フラグ管理用!K375=10,ISBLANK(L375)=FALSE),"",IF(AND(フラグ管理用!K375&lt;10,ISBLANK(L375)=TRUE),"","error")))</f>
        <v/>
      </c>
      <c r="AV375" s="331" t="str">
        <f t="shared" si="99"/>
        <v/>
      </c>
      <c r="AW375" s="331" t="str">
        <f t="shared" si="100"/>
        <v/>
      </c>
      <c r="AX375" s="331" t="str">
        <f>IF(C375="","",IF(AND(フラグ管理用!D375=2,フラグ管理用!G375=1),IF(Q375&lt;&gt;0,"error",""),""))</f>
        <v/>
      </c>
      <c r="AY375" s="331" t="str">
        <f>IF(C375="","",IF(フラグ管理用!G375=2,IF(OR(O375&lt;&gt;0,P375&lt;&gt;0,R375&lt;&gt;0),"error",""),""))</f>
        <v/>
      </c>
      <c r="AZ375" s="331" t="str">
        <f t="shared" si="101"/>
        <v/>
      </c>
      <c r="BA375" s="331" t="str">
        <f t="shared" si="102"/>
        <v/>
      </c>
      <c r="BB375" s="331" t="str">
        <f t="shared" si="103"/>
        <v/>
      </c>
      <c r="BC375" s="331" t="str">
        <f>IF(C375="","",IF(フラグ管理用!Y375=2,IF(AND(フラグ管理用!C375=2,フラグ管理用!V375=1),"","error"),""))</f>
        <v/>
      </c>
      <c r="BD375" s="331" t="str">
        <f t="shared" si="104"/>
        <v/>
      </c>
      <c r="BE375" s="331" t="str">
        <f>IF(C375="","",IF(フラグ管理用!Z375=30,"error",IF(AND(フラグ管理用!AI375="事業始期_通常",フラグ管理用!Z375&lt;18),"error",IF(AND(フラグ管理用!AI375="事業始期_補助",フラグ管理用!Z375&lt;15),"error",""))))</f>
        <v/>
      </c>
      <c r="BF375" s="331" t="str">
        <f t="shared" si="105"/>
        <v/>
      </c>
      <c r="BG375" s="331" t="str">
        <f>IF(C375="","",IF(AND(フラグ管理用!AJ375="事業終期_通常",OR(フラグ管理用!AA375&lt;18,フラグ管理用!AA375&gt;29)),"error",IF(AND(フラグ管理用!AJ375="事業終期_R3基金・R4",フラグ管理用!AA375&lt;18),"error","")))</f>
        <v/>
      </c>
      <c r="BH375" s="331" t="str">
        <f>IF(C375="","",IF(VLOOKUP(Z375,―!$X$2:$Y$31,2,FALSE)&lt;=VLOOKUP(AA375,―!$X$2:$Y$31,2,FALSE),"","error"))</f>
        <v/>
      </c>
      <c r="BI375" s="331" t="str">
        <f t="shared" si="106"/>
        <v/>
      </c>
      <c r="BJ375" s="331" t="str">
        <f t="shared" si="107"/>
        <v/>
      </c>
      <c r="BK375" s="331" t="str">
        <f t="shared" si="108"/>
        <v/>
      </c>
      <c r="BL375" s="331" t="str">
        <f>IF(C375="","",IF(AND(フラグ管理用!AK375="予算区分_地単_通常",フラグ管理用!AF375&gt;4),"error",IF(AND(フラグ管理用!AK375="予算区分_地単_協力金等",フラグ管理用!AF375&gt;9),"error",IF(AND(フラグ管理用!AK375="予算区分_補助",フラグ管理用!AF375&lt;9),"error",""))))</f>
        <v/>
      </c>
      <c r="BM375" s="346" t="str">
        <f>フラグ管理用!AO375</f>
        <v/>
      </c>
    </row>
    <row r="376" spans="1:65">
      <c r="A376" s="21">
        <v>355</v>
      </c>
      <c r="B376" s="35"/>
      <c r="C376" s="44"/>
      <c r="D376" s="44"/>
      <c r="E376" s="55"/>
      <c r="F376" s="67" t="str">
        <f>IF(C376="補",VLOOKUP(E376,'事業名一覧 '!$A$3:$C$55,3,FALSE),"")</f>
        <v/>
      </c>
      <c r="G376" s="81"/>
      <c r="H376" s="81"/>
      <c r="I376" s="81"/>
      <c r="J376" s="81"/>
      <c r="K376" s="81"/>
      <c r="L376" s="55"/>
      <c r="M376" s="132" t="str">
        <f t="shared" si="91"/>
        <v/>
      </c>
      <c r="N376" s="132" t="str">
        <f t="shared" si="92"/>
        <v/>
      </c>
      <c r="O376" s="148"/>
      <c r="P376" s="148"/>
      <c r="Q376" s="148"/>
      <c r="R376" s="148"/>
      <c r="S376" s="148"/>
      <c r="T376" s="148"/>
      <c r="U376" s="55"/>
      <c r="V376" s="81"/>
      <c r="W376" s="81"/>
      <c r="X376" s="81"/>
      <c r="Y376" s="44"/>
      <c r="Z376" s="44"/>
      <c r="AA376" s="44"/>
      <c r="AB376" s="214"/>
      <c r="AC376" s="214"/>
      <c r="AD376" s="55"/>
      <c r="AE376" s="55"/>
      <c r="AF376" s="233"/>
      <c r="AG376" s="251"/>
      <c r="AH376" s="272"/>
      <c r="AI376" s="284"/>
      <c r="AJ376" s="296" t="str">
        <f t="shared" si="93"/>
        <v/>
      </c>
      <c r="AK376" s="304" t="str">
        <f>IF(C376="","",IF(AND(フラグ管理用!B376=2,O376&gt;0),"error",IF(AND(フラグ管理用!B376=1,SUM(P376:R376)&gt;0),"error","")))</f>
        <v/>
      </c>
      <c r="AL376" s="312" t="str">
        <f t="shared" si="94"/>
        <v/>
      </c>
      <c r="AM376" s="320" t="str">
        <f t="shared" si="95"/>
        <v/>
      </c>
      <c r="AN376" s="331" t="str">
        <f>IF(C376="","",IF(フラグ管理用!AP376=1,"",IF(AND(フラグ管理用!C376=1,フラグ管理用!G376=1),"",IF(AND(フラグ管理用!C376=2,フラグ管理用!D376=1,フラグ管理用!G376=1),"",IF(AND(フラグ管理用!C376=2,フラグ管理用!D376=2),"","error")))))</f>
        <v/>
      </c>
      <c r="AO376" s="335" t="str">
        <f t="shared" si="96"/>
        <v/>
      </c>
      <c r="AP376" s="335" t="str">
        <f t="shared" si="97"/>
        <v/>
      </c>
      <c r="AQ376" s="335" t="str">
        <f>IF(C376="","",IF(AND(フラグ管理用!B376=1,フラグ管理用!I376&gt;0),"",IF(AND(フラグ管理用!B376=2,フラグ管理用!I376&gt;14),"","error")))</f>
        <v/>
      </c>
      <c r="AR376" s="335" t="str">
        <f>IF(C376="","",IF(PRODUCT(フラグ管理用!H376:J376)=0,"error",""))</f>
        <v/>
      </c>
      <c r="AS376" s="335" t="str">
        <f t="shared" si="98"/>
        <v/>
      </c>
      <c r="AT376" s="335" t="str">
        <f>IF(C376="","",IF(AND(フラグ管理用!G376=1,フラグ管理用!K376=1),"",IF(AND(フラグ管理用!G376=2,フラグ管理用!K376&gt;1),"","error")))</f>
        <v/>
      </c>
      <c r="AU376" s="335" t="str">
        <f>IF(C376="","",IF(AND(フラグ管理用!K376=10,ISBLANK(L376)=FALSE),"",IF(AND(フラグ管理用!K376&lt;10,ISBLANK(L376)=TRUE),"","error")))</f>
        <v/>
      </c>
      <c r="AV376" s="331" t="str">
        <f t="shared" si="99"/>
        <v/>
      </c>
      <c r="AW376" s="331" t="str">
        <f t="shared" si="100"/>
        <v/>
      </c>
      <c r="AX376" s="331" t="str">
        <f>IF(C376="","",IF(AND(フラグ管理用!D376=2,フラグ管理用!G376=1),IF(Q376&lt;&gt;0,"error",""),""))</f>
        <v/>
      </c>
      <c r="AY376" s="331" t="str">
        <f>IF(C376="","",IF(フラグ管理用!G376=2,IF(OR(O376&lt;&gt;0,P376&lt;&gt;0,R376&lt;&gt;0),"error",""),""))</f>
        <v/>
      </c>
      <c r="AZ376" s="331" t="str">
        <f t="shared" si="101"/>
        <v/>
      </c>
      <c r="BA376" s="331" t="str">
        <f t="shared" si="102"/>
        <v/>
      </c>
      <c r="BB376" s="331" t="str">
        <f t="shared" si="103"/>
        <v/>
      </c>
      <c r="BC376" s="331" t="str">
        <f>IF(C376="","",IF(フラグ管理用!Y376=2,IF(AND(フラグ管理用!C376=2,フラグ管理用!V376=1),"","error"),""))</f>
        <v/>
      </c>
      <c r="BD376" s="331" t="str">
        <f t="shared" si="104"/>
        <v/>
      </c>
      <c r="BE376" s="331" t="str">
        <f>IF(C376="","",IF(フラグ管理用!Z376=30,"error",IF(AND(フラグ管理用!AI376="事業始期_通常",フラグ管理用!Z376&lt;18),"error",IF(AND(フラグ管理用!AI376="事業始期_補助",フラグ管理用!Z376&lt;15),"error",""))))</f>
        <v/>
      </c>
      <c r="BF376" s="331" t="str">
        <f t="shared" si="105"/>
        <v/>
      </c>
      <c r="BG376" s="331" t="str">
        <f>IF(C376="","",IF(AND(フラグ管理用!AJ376="事業終期_通常",OR(フラグ管理用!AA376&lt;18,フラグ管理用!AA376&gt;29)),"error",IF(AND(フラグ管理用!AJ376="事業終期_R3基金・R4",フラグ管理用!AA376&lt;18),"error","")))</f>
        <v/>
      </c>
      <c r="BH376" s="331" t="str">
        <f>IF(C376="","",IF(VLOOKUP(Z376,―!$X$2:$Y$31,2,FALSE)&lt;=VLOOKUP(AA376,―!$X$2:$Y$31,2,FALSE),"","error"))</f>
        <v/>
      </c>
      <c r="BI376" s="331" t="str">
        <f t="shared" si="106"/>
        <v/>
      </c>
      <c r="BJ376" s="331" t="str">
        <f t="shared" si="107"/>
        <v/>
      </c>
      <c r="BK376" s="331" t="str">
        <f t="shared" si="108"/>
        <v/>
      </c>
      <c r="BL376" s="331" t="str">
        <f>IF(C376="","",IF(AND(フラグ管理用!AK376="予算区分_地単_通常",フラグ管理用!AF376&gt;4),"error",IF(AND(フラグ管理用!AK376="予算区分_地単_協力金等",フラグ管理用!AF376&gt;9),"error",IF(AND(フラグ管理用!AK376="予算区分_補助",フラグ管理用!AF376&lt;9),"error",""))))</f>
        <v/>
      </c>
      <c r="BM376" s="346" t="str">
        <f>フラグ管理用!AO376</f>
        <v/>
      </c>
    </row>
    <row r="377" spans="1:65">
      <c r="A377" s="21">
        <v>356</v>
      </c>
      <c r="B377" s="35"/>
      <c r="C377" s="44"/>
      <c r="D377" s="44"/>
      <c r="E377" s="55"/>
      <c r="F377" s="67" t="str">
        <f>IF(C377="補",VLOOKUP(E377,'事業名一覧 '!$A$3:$C$55,3,FALSE),"")</f>
        <v/>
      </c>
      <c r="G377" s="81"/>
      <c r="H377" s="81"/>
      <c r="I377" s="81"/>
      <c r="J377" s="81"/>
      <c r="K377" s="81"/>
      <c r="L377" s="55"/>
      <c r="M377" s="132" t="str">
        <f t="shared" si="91"/>
        <v/>
      </c>
      <c r="N377" s="132" t="str">
        <f t="shared" si="92"/>
        <v/>
      </c>
      <c r="O377" s="148"/>
      <c r="P377" s="148"/>
      <c r="Q377" s="148"/>
      <c r="R377" s="148"/>
      <c r="S377" s="148"/>
      <c r="T377" s="148"/>
      <c r="U377" s="55"/>
      <c r="V377" s="81"/>
      <c r="W377" s="81"/>
      <c r="X377" s="81"/>
      <c r="Y377" s="44"/>
      <c r="Z377" s="44"/>
      <c r="AA377" s="44"/>
      <c r="AB377" s="214"/>
      <c r="AC377" s="214"/>
      <c r="AD377" s="55"/>
      <c r="AE377" s="55"/>
      <c r="AF377" s="233"/>
      <c r="AG377" s="251"/>
      <c r="AH377" s="272"/>
      <c r="AI377" s="284"/>
      <c r="AJ377" s="296" t="str">
        <f t="shared" si="93"/>
        <v/>
      </c>
      <c r="AK377" s="304" t="str">
        <f>IF(C377="","",IF(AND(フラグ管理用!B377=2,O377&gt;0),"error",IF(AND(フラグ管理用!B377=1,SUM(P377:R377)&gt;0),"error","")))</f>
        <v/>
      </c>
      <c r="AL377" s="312" t="str">
        <f t="shared" si="94"/>
        <v/>
      </c>
      <c r="AM377" s="320" t="str">
        <f t="shared" si="95"/>
        <v/>
      </c>
      <c r="AN377" s="331" t="str">
        <f>IF(C377="","",IF(フラグ管理用!AP377=1,"",IF(AND(フラグ管理用!C377=1,フラグ管理用!G377=1),"",IF(AND(フラグ管理用!C377=2,フラグ管理用!D377=1,フラグ管理用!G377=1),"",IF(AND(フラグ管理用!C377=2,フラグ管理用!D377=2),"","error")))))</f>
        <v/>
      </c>
      <c r="AO377" s="335" t="str">
        <f t="shared" si="96"/>
        <v/>
      </c>
      <c r="AP377" s="335" t="str">
        <f t="shared" si="97"/>
        <v/>
      </c>
      <c r="AQ377" s="335" t="str">
        <f>IF(C377="","",IF(AND(フラグ管理用!B377=1,フラグ管理用!I377&gt;0),"",IF(AND(フラグ管理用!B377=2,フラグ管理用!I377&gt;14),"","error")))</f>
        <v/>
      </c>
      <c r="AR377" s="335" t="str">
        <f>IF(C377="","",IF(PRODUCT(フラグ管理用!H377:J377)=0,"error",""))</f>
        <v/>
      </c>
      <c r="AS377" s="335" t="str">
        <f t="shared" si="98"/>
        <v/>
      </c>
      <c r="AT377" s="335" t="str">
        <f>IF(C377="","",IF(AND(フラグ管理用!G377=1,フラグ管理用!K377=1),"",IF(AND(フラグ管理用!G377=2,フラグ管理用!K377&gt;1),"","error")))</f>
        <v/>
      </c>
      <c r="AU377" s="335" t="str">
        <f>IF(C377="","",IF(AND(フラグ管理用!K377=10,ISBLANK(L377)=FALSE),"",IF(AND(フラグ管理用!K377&lt;10,ISBLANK(L377)=TRUE),"","error")))</f>
        <v/>
      </c>
      <c r="AV377" s="331" t="str">
        <f t="shared" si="99"/>
        <v/>
      </c>
      <c r="AW377" s="331" t="str">
        <f t="shared" si="100"/>
        <v/>
      </c>
      <c r="AX377" s="331" t="str">
        <f>IF(C377="","",IF(AND(フラグ管理用!D377=2,フラグ管理用!G377=1),IF(Q377&lt;&gt;0,"error",""),""))</f>
        <v/>
      </c>
      <c r="AY377" s="331" t="str">
        <f>IF(C377="","",IF(フラグ管理用!G377=2,IF(OR(O377&lt;&gt;0,P377&lt;&gt;0,R377&lt;&gt;0),"error",""),""))</f>
        <v/>
      </c>
      <c r="AZ377" s="331" t="str">
        <f t="shared" si="101"/>
        <v/>
      </c>
      <c r="BA377" s="331" t="str">
        <f t="shared" si="102"/>
        <v/>
      </c>
      <c r="BB377" s="331" t="str">
        <f t="shared" si="103"/>
        <v/>
      </c>
      <c r="BC377" s="331" t="str">
        <f>IF(C377="","",IF(フラグ管理用!Y377=2,IF(AND(フラグ管理用!C377=2,フラグ管理用!V377=1),"","error"),""))</f>
        <v/>
      </c>
      <c r="BD377" s="331" t="str">
        <f t="shared" si="104"/>
        <v/>
      </c>
      <c r="BE377" s="331" t="str">
        <f>IF(C377="","",IF(フラグ管理用!Z377=30,"error",IF(AND(フラグ管理用!AI377="事業始期_通常",フラグ管理用!Z377&lt;18),"error",IF(AND(フラグ管理用!AI377="事業始期_補助",フラグ管理用!Z377&lt;15),"error",""))))</f>
        <v/>
      </c>
      <c r="BF377" s="331" t="str">
        <f t="shared" si="105"/>
        <v/>
      </c>
      <c r="BG377" s="331" t="str">
        <f>IF(C377="","",IF(AND(フラグ管理用!AJ377="事業終期_通常",OR(フラグ管理用!AA377&lt;18,フラグ管理用!AA377&gt;29)),"error",IF(AND(フラグ管理用!AJ377="事業終期_R3基金・R4",フラグ管理用!AA377&lt;18),"error","")))</f>
        <v/>
      </c>
      <c r="BH377" s="331" t="str">
        <f>IF(C377="","",IF(VLOOKUP(Z377,―!$X$2:$Y$31,2,FALSE)&lt;=VLOOKUP(AA377,―!$X$2:$Y$31,2,FALSE),"","error"))</f>
        <v/>
      </c>
      <c r="BI377" s="331" t="str">
        <f t="shared" si="106"/>
        <v/>
      </c>
      <c r="BJ377" s="331" t="str">
        <f t="shared" si="107"/>
        <v/>
      </c>
      <c r="BK377" s="331" t="str">
        <f t="shared" si="108"/>
        <v/>
      </c>
      <c r="BL377" s="331" t="str">
        <f>IF(C377="","",IF(AND(フラグ管理用!AK377="予算区分_地単_通常",フラグ管理用!AF377&gt;4),"error",IF(AND(フラグ管理用!AK377="予算区分_地単_協力金等",フラグ管理用!AF377&gt;9),"error",IF(AND(フラグ管理用!AK377="予算区分_補助",フラグ管理用!AF377&lt;9),"error",""))))</f>
        <v/>
      </c>
      <c r="BM377" s="346" t="str">
        <f>フラグ管理用!AO377</f>
        <v/>
      </c>
    </row>
    <row r="378" spans="1:65">
      <c r="A378" s="21">
        <v>357</v>
      </c>
      <c r="B378" s="35"/>
      <c r="C378" s="44"/>
      <c r="D378" s="44"/>
      <c r="E378" s="55"/>
      <c r="F378" s="67" t="str">
        <f>IF(C378="補",VLOOKUP(E378,'事業名一覧 '!$A$3:$C$55,3,FALSE),"")</f>
        <v/>
      </c>
      <c r="G378" s="81"/>
      <c r="H378" s="81"/>
      <c r="I378" s="81"/>
      <c r="J378" s="81"/>
      <c r="K378" s="81"/>
      <c r="L378" s="55"/>
      <c r="M378" s="132" t="str">
        <f t="shared" si="91"/>
        <v/>
      </c>
      <c r="N378" s="132" t="str">
        <f t="shared" si="92"/>
        <v/>
      </c>
      <c r="O378" s="148"/>
      <c r="P378" s="148"/>
      <c r="Q378" s="148"/>
      <c r="R378" s="148"/>
      <c r="S378" s="148"/>
      <c r="T378" s="148"/>
      <c r="U378" s="55"/>
      <c r="V378" s="81"/>
      <c r="W378" s="81"/>
      <c r="X378" s="81"/>
      <c r="Y378" s="44"/>
      <c r="Z378" s="44"/>
      <c r="AA378" s="44"/>
      <c r="AB378" s="214"/>
      <c r="AC378" s="214"/>
      <c r="AD378" s="55"/>
      <c r="AE378" s="55"/>
      <c r="AF378" s="233"/>
      <c r="AG378" s="251"/>
      <c r="AH378" s="272"/>
      <c r="AI378" s="284"/>
      <c r="AJ378" s="296" t="str">
        <f t="shared" si="93"/>
        <v/>
      </c>
      <c r="AK378" s="304" t="str">
        <f>IF(C378="","",IF(AND(フラグ管理用!B378=2,O378&gt;0),"error",IF(AND(フラグ管理用!B378=1,SUM(P378:R378)&gt;0),"error","")))</f>
        <v/>
      </c>
      <c r="AL378" s="312" t="str">
        <f t="shared" si="94"/>
        <v/>
      </c>
      <c r="AM378" s="320" t="str">
        <f t="shared" si="95"/>
        <v/>
      </c>
      <c r="AN378" s="331" t="str">
        <f>IF(C378="","",IF(フラグ管理用!AP378=1,"",IF(AND(フラグ管理用!C378=1,フラグ管理用!G378=1),"",IF(AND(フラグ管理用!C378=2,フラグ管理用!D378=1,フラグ管理用!G378=1),"",IF(AND(フラグ管理用!C378=2,フラグ管理用!D378=2),"","error")))))</f>
        <v/>
      </c>
      <c r="AO378" s="335" t="str">
        <f t="shared" si="96"/>
        <v/>
      </c>
      <c r="AP378" s="335" t="str">
        <f t="shared" si="97"/>
        <v/>
      </c>
      <c r="AQ378" s="335" t="str">
        <f>IF(C378="","",IF(AND(フラグ管理用!B378=1,フラグ管理用!I378&gt;0),"",IF(AND(フラグ管理用!B378=2,フラグ管理用!I378&gt;14),"","error")))</f>
        <v/>
      </c>
      <c r="AR378" s="335" t="str">
        <f>IF(C378="","",IF(PRODUCT(フラグ管理用!H378:J378)=0,"error",""))</f>
        <v/>
      </c>
      <c r="AS378" s="335" t="str">
        <f t="shared" si="98"/>
        <v/>
      </c>
      <c r="AT378" s="335" t="str">
        <f>IF(C378="","",IF(AND(フラグ管理用!G378=1,フラグ管理用!K378=1),"",IF(AND(フラグ管理用!G378=2,フラグ管理用!K378&gt;1),"","error")))</f>
        <v/>
      </c>
      <c r="AU378" s="335" t="str">
        <f>IF(C378="","",IF(AND(フラグ管理用!K378=10,ISBLANK(L378)=FALSE),"",IF(AND(フラグ管理用!K378&lt;10,ISBLANK(L378)=TRUE),"","error")))</f>
        <v/>
      </c>
      <c r="AV378" s="331" t="str">
        <f t="shared" si="99"/>
        <v/>
      </c>
      <c r="AW378" s="331" t="str">
        <f t="shared" si="100"/>
        <v/>
      </c>
      <c r="AX378" s="331" t="str">
        <f>IF(C378="","",IF(AND(フラグ管理用!D378=2,フラグ管理用!G378=1),IF(Q378&lt;&gt;0,"error",""),""))</f>
        <v/>
      </c>
      <c r="AY378" s="331" t="str">
        <f>IF(C378="","",IF(フラグ管理用!G378=2,IF(OR(O378&lt;&gt;0,P378&lt;&gt;0,R378&lt;&gt;0),"error",""),""))</f>
        <v/>
      </c>
      <c r="AZ378" s="331" t="str">
        <f t="shared" si="101"/>
        <v/>
      </c>
      <c r="BA378" s="331" t="str">
        <f t="shared" si="102"/>
        <v/>
      </c>
      <c r="BB378" s="331" t="str">
        <f t="shared" si="103"/>
        <v/>
      </c>
      <c r="BC378" s="331" t="str">
        <f>IF(C378="","",IF(フラグ管理用!Y378=2,IF(AND(フラグ管理用!C378=2,フラグ管理用!V378=1),"","error"),""))</f>
        <v/>
      </c>
      <c r="BD378" s="331" t="str">
        <f t="shared" si="104"/>
        <v/>
      </c>
      <c r="BE378" s="331" t="str">
        <f>IF(C378="","",IF(フラグ管理用!Z378=30,"error",IF(AND(フラグ管理用!AI378="事業始期_通常",フラグ管理用!Z378&lt;18),"error",IF(AND(フラグ管理用!AI378="事業始期_補助",フラグ管理用!Z378&lt;15),"error",""))))</f>
        <v/>
      </c>
      <c r="BF378" s="331" t="str">
        <f t="shared" si="105"/>
        <v/>
      </c>
      <c r="BG378" s="331" t="str">
        <f>IF(C378="","",IF(AND(フラグ管理用!AJ378="事業終期_通常",OR(フラグ管理用!AA378&lt;18,フラグ管理用!AA378&gt;29)),"error",IF(AND(フラグ管理用!AJ378="事業終期_R3基金・R4",フラグ管理用!AA378&lt;18),"error","")))</f>
        <v/>
      </c>
      <c r="BH378" s="331" t="str">
        <f>IF(C378="","",IF(VLOOKUP(Z378,―!$X$2:$Y$31,2,FALSE)&lt;=VLOOKUP(AA378,―!$X$2:$Y$31,2,FALSE),"","error"))</f>
        <v/>
      </c>
      <c r="BI378" s="331" t="str">
        <f t="shared" si="106"/>
        <v/>
      </c>
      <c r="BJ378" s="331" t="str">
        <f t="shared" si="107"/>
        <v/>
      </c>
      <c r="BK378" s="331" t="str">
        <f t="shared" si="108"/>
        <v/>
      </c>
      <c r="BL378" s="331" t="str">
        <f>IF(C378="","",IF(AND(フラグ管理用!AK378="予算区分_地単_通常",フラグ管理用!AF378&gt;4),"error",IF(AND(フラグ管理用!AK378="予算区分_地単_協力金等",フラグ管理用!AF378&gt;9),"error",IF(AND(フラグ管理用!AK378="予算区分_補助",フラグ管理用!AF378&lt;9),"error",""))))</f>
        <v/>
      </c>
      <c r="BM378" s="346" t="str">
        <f>フラグ管理用!AO378</f>
        <v/>
      </c>
    </row>
    <row r="379" spans="1:65">
      <c r="A379" s="21">
        <v>358</v>
      </c>
      <c r="B379" s="35"/>
      <c r="C379" s="44"/>
      <c r="D379" s="44"/>
      <c r="E379" s="55"/>
      <c r="F379" s="67" t="str">
        <f>IF(C379="補",VLOOKUP(E379,'事業名一覧 '!$A$3:$C$55,3,FALSE),"")</f>
        <v/>
      </c>
      <c r="G379" s="81"/>
      <c r="H379" s="81"/>
      <c r="I379" s="81"/>
      <c r="J379" s="81"/>
      <c r="K379" s="81"/>
      <c r="L379" s="55"/>
      <c r="M379" s="132" t="str">
        <f t="shared" si="91"/>
        <v/>
      </c>
      <c r="N379" s="132" t="str">
        <f t="shared" si="92"/>
        <v/>
      </c>
      <c r="O379" s="148"/>
      <c r="P379" s="148"/>
      <c r="Q379" s="148"/>
      <c r="R379" s="148"/>
      <c r="S379" s="148"/>
      <c r="T379" s="148"/>
      <c r="U379" s="55"/>
      <c r="V379" s="81"/>
      <c r="W379" s="81"/>
      <c r="X379" s="81"/>
      <c r="Y379" s="44"/>
      <c r="Z379" s="44"/>
      <c r="AA379" s="44"/>
      <c r="AB379" s="214"/>
      <c r="AC379" s="214"/>
      <c r="AD379" s="55"/>
      <c r="AE379" s="55"/>
      <c r="AF379" s="233"/>
      <c r="AG379" s="251"/>
      <c r="AH379" s="272"/>
      <c r="AI379" s="284"/>
      <c r="AJ379" s="296" t="str">
        <f t="shared" si="93"/>
        <v/>
      </c>
      <c r="AK379" s="304" t="str">
        <f>IF(C379="","",IF(AND(フラグ管理用!B379=2,O379&gt;0),"error",IF(AND(フラグ管理用!B379=1,SUM(P379:R379)&gt;0),"error","")))</f>
        <v/>
      </c>
      <c r="AL379" s="312" t="str">
        <f t="shared" si="94"/>
        <v/>
      </c>
      <c r="AM379" s="320" t="str">
        <f t="shared" si="95"/>
        <v/>
      </c>
      <c r="AN379" s="331" t="str">
        <f>IF(C379="","",IF(フラグ管理用!AP379=1,"",IF(AND(フラグ管理用!C379=1,フラグ管理用!G379=1),"",IF(AND(フラグ管理用!C379=2,フラグ管理用!D379=1,フラグ管理用!G379=1),"",IF(AND(フラグ管理用!C379=2,フラグ管理用!D379=2),"","error")))))</f>
        <v/>
      </c>
      <c r="AO379" s="335" t="str">
        <f t="shared" si="96"/>
        <v/>
      </c>
      <c r="AP379" s="335" t="str">
        <f t="shared" si="97"/>
        <v/>
      </c>
      <c r="AQ379" s="335" t="str">
        <f>IF(C379="","",IF(AND(フラグ管理用!B379=1,フラグ管理用!I379&gt;0),"",IF(AND(フラグ管理用!B379=2,フラグ管理用!I379&gt;14),"","error")))</f>
        <v/>
      </c>
      <c r="AR379" s="335" t="str">
        <f>IF(C379="","",IF(PRODUCT(フラグ管理用!H379:J379)=0,"error",""))</f>
        <v/>
      </c>
      <c r="AS379" s="335" t="str">
        <f t="shared" si="98"/>
        <v/>
      </c>
      <c r="AT379" s="335" t="str">
        <f>IF(C379="","",IF(AND(フラグ管理用!G379=1,フラグ管理用!K379=1),"",IF(AND(フラグ管理用!G379=2,フラグ管理用!K379&gt;1),"","error")))</f>
        <v/>
      </c>
      <c r="AU379" s="335" t="str">
        <f>IF(C379="","",IF(AND(フラグ管理用!K379=10,ISBLANK(L379)=FALSE),"",IF(AND(フラグ管理用!K379&lt;10,ISBLANK(L379)=TRUE),"","error")))</f>
        <v/>
      </c>
      <c r="AV379" s="331" t="str">
        <f t="shared" si="99"/>
        <v/>
      </c>
      <c r="AW379" s="331" t="str">
        <f t="shared" si="100"/>
        <v/>
      </c>
      <c r="AX379" s="331" t="str">
        <f>IF(C379="","",IF(AND(フラグ管理用!D379=2,フラグ管理用!G379=1),IF(Q379&lt;&gt;0,"error",""),""))</f>
        <v/>
      </c>
      <c r="AY379" s="331" t="str">
        <f>IF(C379="","",IF(フラグ管理用!G379=2,IF(OR(O379&lt;&gt;0,P379&lt;&gt;0,R379&lt;&gt;0),"error",""),""))</f>
        <v/>
      </c>
      <c r="AZ379" s="331" t="str">
        <f t="shared" si="101"/>
        <v/>
      </c>
      <c r="BA379" s="331" t="str">
        <f t="shared" si="102"/>
        <v/>
      </c>
      <c r="BB379" s="331" t="str">
        <f t="shared" si="103"/>
        <v/>
      </c>
      <c r="BC379" s="331" t="str">
        <f>IF(C379="","",IF(フラグ管理用!Y379=2,IF(AND(フラグ管理用!C379=2,フラグ管理用!V379=1),"","error"),""))</f>
        <v/>
      </c>
      <c r="BD379" s="331" t="str">
        <f t="shared" si="104"/>
        <v/>
      </c>
      <c r="BE379" s="331" t="str">
        <f>IF(C379="","",IF(フラグ管理用!Z379=30,"error",IF(AND(フラグ管理用!AI379="事業始期_通常",フラグ管理用!Z379&lt;18),"error",IF(AND(フラグ管理用!AI379="事業始期_補助",フラグ管理用!Z379&lt;15),"error",""))))</f>
        <v/>
      </c>
      <c r="BF379" s="331" t="str">
        <f t="shared" si="105"/>
        <v/>
      </c>
      <c r="BG379" s="331" t="str">
        <f>IF(C379="","",IF(AND(フラグ管理用!AJ379="事業終期_通常",OR(フラグ管理用!AA379&lt;18,フラグ管理用!AA379&gt;29)),"error",IF(AND(フラグ管理用!AJ379="事業終期_R3基金・R4",フラグ管理用!AA379&lt;18),"error","")))</f>
        <v/>
      </c>
      <c r="BH379" s="331" t="str">
        <f>IF(C379="","",IF(VLOOKUP(Z379,―!$X$2:$Y$31,2,FALSE)&lt;=VLOOKUP(AA379,―!$X$2:$Y$31,2,FALSE),"","error"))</f>
        <v/>
      </c>
      <c r="BI379" s="331" t="str">
        <f t="shared" si="106"/>
        <v/>
      </c>
      <c r="BJ379" s="331" t="str">
        <f t="shared" si="107"/>
        <v/>
      </c>
      <c r="BK379" s="331" t="str">
        <f t="shared" si="108"/>
        <v/>
      </c>
      <c r="BL379" s="331" t="str">
        <f>IF(C379="","",IF(AND(フラグ管理用!AK379="予算区分_地単_通常",フラグ管理用!AF379&gt;4),"error",IF(AND(フラグ管理用!AK379="予算区分_地単_協力金等",フラグ管理用!AF379&gt;9),"error",IF(AND(フラグ管理用!AK379="予算区分_補助",フラグ管理用!AF379&lt;9),"error",""))))</f>
        <v/>
      </c>
      <c r="BM379" s="346" t="str">
        <f>フラグ管理用!AO379</f>
        <v/>
      </c>
    </row>
    <row r="380" spans="1:65">
      <c r="A380" s="21">
        <v>359</v>
      </c>
      <c r="B380" s="35"/>
      <c r="C380" s="44"/>
      <c r="D380" s="44"/>
      <c r="E380" s="55"/>
      <c r="F380" s="67" t="str">
        <f>IF(C380="補",VLOOKUP(E380,'事業名一覧 '!$A$3:$C$55,3,FALSE),"")</f>
        <v/>
      </c>
      <c r="G380" s="81"/>
      <c r="H380" s="81"/>
      <c r="I380" s="81"/>
      <c r="J380" s="81"/>
      <c r="K380" s="81"/>
      <c r="L380" s="55"/>
      <c r="M380" s="132" t="str">
        <f t="shared" si="91"/>
        <v/>
      </c>
      <c r="N380" s="132" t="str">
        <f t="shared" si="92"/>
        <v/>
      </c>
      <c r="O380" s="148"/>
      <c r="P380" s="148"/>
      <c r="Q380" s="148"/>
      <c r="R380" s="148"/>
      <c r="S380" s="148"/>
      <c r="T380" s="148"/>
      <c r="U380" s="55"/>
      <c r="V380" s="81"/>
      <c r="W380" s="81"/>
      <c r="X380" s="81"/>
      <c r="Y380" s="44"/>
      <c r="Z380" s="44"/>
      <c r="AA380" s="44"/>
      <c r="AB380" s="214"/>
      <c r="AC380" s="214"/>
      <c r="AD380" s="55"/>
      <c r="AE380" s="55"/>
      <c r="AF380" s="233"/>
      <c r="AG380" s="251"/>
      <c r="AH380" s="272"/>
      <c r="AI380" s="284"/>
      <c r="AJ380" s="296" t="str">
        <f t="shared" si="93"/>
        <v/>
      </c>
      <c r="AK380" s="304" t="str">
        <f>IF(C380="","",IF(AND(フラグ管理用!B380=2,O380&gt;0),"error",IF(AND(フラグ管理用!B380=1,SUM(P380:R380)&gt;0),"error","")))</f>
        <v/>
      </c>
      <c r="AL380" s="312" t="str">
        <f t="shared" si="94"/>
        <v/>
      </c>
      <c r="AM380" s="320" t="str">
        <f t="shared" si="95"/>
        <v/>
      </c>
      <c r="AN380" s="331" t="str">
        <f>IF(C380="","",IF(フラグ管理用!AP380=1,"",IF(AND(フラグ管理用!C380=1,フラグ管理用!G380=1),"",IF(AND(フラグ管理用!C380=2,フラグ管理用!D380=1,フラグ管理用!G380=1),"",IF(AND(フラグ管理用!C380=2,フラグ管理用!D380=2),"","error")))))</f>
        <v/>
      </c>
      <c r="AO380" s="335" t="str">
        <f t="shared" si="96"/>
        <v/>
      </c>
      <c r="AP380" s="335" t="str">
        <f t="shared" si="97"/>
        <v/>
      </c>
      <c r="AQ380" s="335" t="str">
        <f>IF(C380="","",IF(AND(フラグ管理用!B380=1,フラグ管理用!I380&gt;0),"",IF(AND(フラグ管理用!B380=2,フラグ管理用!I380&gt;14),"","error")))</f>
        <v/>
      </c>
      <c r="AR380" s="335" t="str">
        <f>IF(C380="","",IF(PRODUCT(フラグ管理用!H380:J380)=0,"error",""))</f>
        <v/>
      </c>
      <c r="AS380" s="335" t="str">
        <f t="shared" si="98"/>
        <v/>
      </c>
      <c r="AT380" s="335" t="str">
        <f>IF(C380="","",IF(AND(フラグ管理用!G380=1,フラグ管理用!K380=1),"",IF(AND(フラグ管理用!G380=2,フラグ管理用!K380&gt;1),"","error")))</f>
        <v/>
      </c>
      <c r="AU380" s="335" t="str">
        <f>IF(C380="","",IF(AND(フラグ管理用!K380=10,ISBLANK(L380)=FALSE),"",IF(AND(フラグ管理用!K380&lt;10,ISBLANK(L380)=TRUE),"","error")))</f>
        <v/>
      </c>
      <c r="AV380" s="331" t="str">
        <f t="shared" si="99"/>
        <v/>
      </c>
      <c r="AW380" s="331" t="str">
        <f t="shared" si="100"/>
        <v/>
      </c>
      <c r="AX380" s="331" t="str">
        <f>IF(C380="","",IF(AND(フラグ管理用!D380=2,フラグ管理用!G380=1),IF(Q380&lt;&gt;0,"error",""),""))</f>
        <v/>
      </c>
      <c r="AY380" s="331" t="str">
        <f>IF(C380="","",IF(フラグ管理用!G380=2,IF(OR(O380&lt;&gt;0,P380&lt;&gt;0,R380&lt;&gt;0),"error",""),""))</f>
        <v/>
      </c>
      <c r="AZ380" s="331" t="str">
        <f t="shared" si="101"/>
        <v/>
      </c>
      <c r="BA380" s="331" t="str">
        <f t="shared" si="102"/>
        <v/>
      </c>
      <c r="BB380" s="331" t="str">
        <f t="shared" si="103"/>
        <v/>
      </c>
      <c r="BC380" s="331" t="str">
        <f>IF(C380="","",IF(フラグ管理用!Y380=2,IF(AND(フラグ管理用!C380=2,フラグ管理用!V380=1),"","error"),""))</f>
        <v/>
      </c>
      <c r="BD380" s="331" t="str">
        <f t="shared" si="104"/>
        <v/>
      </c>
      <c r="BE380" s="331" t="str">
        <f>IF(C380="","",IF(フラグ管理用!Z380=30,"error",IF(AND(フラグ管理用!AI380="事業始期_通常",フラグ管理用!Z380&lt;18),"error",IF(AND(フラグ管理用!AI380="事業始期_補助",フラグ管理用!Z380&lt;15),"error",""))))</f>
        <v/>
      </c>
      <c r="BF380" s="331" t="str">
        <f t="shared" si="105"/>
        <v/>
      </c>
      <c r="BG380" s="331" t="str">
        <f>IF(C380="","",IF(AND(フラグ管理用!AJ380="事業終期_通常",OR(フラグ管理用!AA380&lt;18,フラグ管理用!AA380&gt;29)),"error",IF(AND(フラグ管理用!AJ380="事業終期_R3基金・R4",フラグ管理用!AA380&lt;18),"error","")))</f>
        <v/>
      </c>
      <c r="BH380" s="331" t="str">
        <f>IF(C380="","",IF(VLOOKUP(Z380,―!$X$2:$Y$31,2,FALSE)&lt;=VLOOKUP(AA380,―!$X$2:$Y$31,2,FALSE),"","error"))</f>
        <v/>
      </c>
      <c r="BI380" s="331" t="str">
        <f t="shared" si="106"/>
        <v/>
      </c>
      <c r="BJ380" s="331" t="str">
        <f t="shared" si="107"/>
        <v/>
      </c>
      <c r="BK380" s="331" t="str">
        <f t="shared" si="108"/>
        <v/>
      </c>
      <c r="BL380" s="331" t="str">
        <f>IF(C380="","",IF(AND(フラグ管理用!AK380="予算区分_地単_通常",フラグ管理用!AF380&gt;4),"error",IF(AND(フラグ管理用!AK380="予算区分_地単_協力金等",フラグ管理用!AF380&gt;9),"error",IF(AND(フラグ管理用!AK380="予算区分_補助",フラグ管理用!AF380&lt;9),"error",""))))</f>
        <v/>
      </c>
      <c r="BM380" s="346" t="str">
        <f>フラグ管理用!AO380</f>
        <v/>
      </c>
    </row>
    <row r="381" spans="1:65">
      <c r="A381" s="21">
        <v>360</v>
      </c>
      <c r="B381" s="35"/>
      <c r="C381" s="44"/>
      <c r="D381" s="44"/>
      <c r="E381" s="55"/>
      <c r="F381" s="67" t="str">
        <f>IF(C381="補",VLOOKUP(E381,'事業名一覧 '!$A$3:$C$55,3,FALSE),"")</f>
        <v/>
      </c>
      <c r="G381" s="81"/>
      <c r="H381" s="81"/>
      <c r="I381" s="81"/>
      <c r="J381" s="81"/>
      <c r="K381" s="81"/>
      <c r="L381" s="55"/>
      <c r="M381" s="132" t="str">
        <f t="shared" si="91"/>
        <v/>
      </c>
      <c r="N381" s="132" t="str">
        <f t="shared" si="92"/>
        <v/>
      </c>
      <c r="O381" s="148"/>
      <c r="P381" s="148"/>
      <c r="Q381" s="148"/>
      <c r="R381" s="148"/>
      <c r="S381" s="148"/>
      <c r="T381" s="148"/>
      <c r="U381" s="55"/>
      <c r="V381" s="81"/>
      <c r="W381" s="81"/>
      <c r="X381" s="81"/>
      <c r="Y381" s="44"/>
      <c r="Z381" s="44"/>
      <c r="AA381" s="44"/>
      <c r="AB381" s="214"/>
      <c r="AC381" s="214"/>
      <c r="AD381" s="55"/>
      <c r="AE381" s="55"/>
      <c r="AF381" s="233"/>
      <c r="AG381" s="251"/>
      <c r="AH381" s="272"/>
      <c r="AI381" s="284"/>
      <c r="AJ381" s="296" t="str">
        <f t="shared" si="93"/>
        <v/>
      </c>
      <c r="AK381" s="304" t="str">
        <f>IF(C381="","",IF(AND(フラグ管理用!B381=2,O381&gt;0),"error",IF(AND(フラグ管理用!B381=1,SUM(P381:R381)&gt;0),"error","")))</f>
        <v/>
      </c>
      <c r="AL381" s="312" t="str">
        <f t="shared" si="94"/>
        <v/>
      </c>
      <c r="AM381" s="320" t="str">
        <f t="shared" si="95"/>
        <v/>
      </c>
      <c r="AN381" s="331" t="str">
        <f>IF(C381="","",IF(フラグ管理用!AP381=1,"",IF(AND(フラグ管理用!C381=1,フラグ管理用!G381=1),"",IF(AND(フラグ管理用!C381=2,フラグ管理用!D381=1,フラグ管理用!G381=1),"",IF(AND(フラグ管理用!C381=2,フラグ管理用!D381=2),"","error")))))</f>
        <v/>
      </c>
      <c r="AO381" s="335" t="str">
        <f t="shared" si="96"/>
        <v/>
      </c>
      <c r="AP381" s="335" t="str">
        <f t="shared" si="97"/>
        <v/>
      </c>
      <c r="AQ381" s="335" t="str">
        <f>IF(C381="","",IF(AND(フラグ管理用!B381=1,フラグ管理用!I381&gt;0),"",IF(AND(フラグ管理用!B381=2,フラグ管理用!I381&gt;14),"","error")))</f>
        <v/>
      </c>
      <c r="AR381" s="335" t="str">
        <f>IF(C381="","",IF(PRODUCT(フラグ管理用!H381:J381)=0,"error",""))</f>
        <v/>
      </c>
      <c r="AS381" s="335" t="str">
        <f t="shared" si="98"/>
        <v/>
      </c>
      <c r="AT381" s="335" t="str">
        <f>IF(C381="","",IF(AND(フラグ管理用!G381=1,フラグ管理用!K381=1),"",IF(AND(フラグ管理用!G381=2,フラグ管理用!K381&gt;1),"","error")))</f>
        <v/>
      </c>
      <c r="AU381" s="335" t="str">
        <f>IF(C381="","",IF(AND(フラグ管理用!K381=10,ISBLANK(L381)=FALSE),"",IF(AND(フラグ管理用!K381&lt;10,ISBLANK(L381)=TRUE),"","error")))</f>
        <v/>
      </c>
      <c r="AV381" s="331" t="str">
        <f t="shared" si="99"/>
        <v/>
      </c>
      <c r="AW381" s="331" t="str">
        <f t="shared" si="100"/>
        <v/>
      </c>
      <c r="AX381" s="331" t="str">
        <f>IF(C381="","",IF(AND(フラグ管理用!D381=2,フラグ管理用!G381=1),IF(Q381&lt;&gt;0,"error",""),""))</f>
        <v/>
      </c>
      <c r="AY381" s="331" t="str">
        <f>IF(C381="","",IF(フラグ管理用!G381=2,IF(OR(O381&lt;&gt;0,P381&lt;&gt;0,R381&lt;&gt;0),"error",""),""))</f>
        <v/>
      </c>
      <c r="AZ381" s="331" t="str">
        <f t="shared" si="101"/>
        <v/>
      </c>
      <c r="BA381" s="331" t="str">
        <f t="shared" si="102"/>
        <v/>
      </c>
      <c r="BB381" s="331" t="str">
        <f t="shared" si="103"/>
        <v/>
      </c>
      <c r="BC381" s="331" t="str">
        <f>IF(C381="","",IF(フラグ管理用!Y381=2,IF(AND(フラグ管理用!C381=2,フラグ管理用!V381=1),"","error"),""))</f>
        <v/>
      </c>
      <c r="BD381" s="331" t="str">
        <f t="shared" si="104"/>
        <v/>
      </c>
      <c r="BE381" s="331" t="str">
        <f>IF(C381="","",IF(フラグ管理用!Z381=30,"error",IF(AND(フラグ管理用!AI381="事業始期_通常",フラグ管理用!Z381&lt;18),"error",IF(AND(フラグ管理用!AI381="事業始期_補助",フラグ管理用!Z381&lt;15),"error",""))))</f>
        <v/>
      </c>
      <c r="BF381" s="331" t="str">
        <f t="shared" si="105"/>
        <v/>
      </c>
      <c r="BG381" s="331" t="str">
        <f>IF(C381="","",IF(AND(フラグ管理用!AJ381="事業終期_通常",OR(フラグ管理用!AA381&lt;18,フラグ管理用!AA381&gt;29)),"error",IF(AND(フラグ管理用!AJ381="事業終期_R3基金・R4",フラグ管理用!AA381&lt;18),"error","")))</f>
        <v/>
      </c>
      <c r="BH381" s="331" t="str">
        <f>IF(C381="","",IF(VLOOKUP(Z381,―!$X$2:$Y$31,2,FALSE)&lt;=VLOOKUP(AA381,―!$X$2:$Y$31,2,FALSE),"","error"))</f>
        <v/>
      </c>
      <c r="BI381" s="331" t="str">
        <f t="shared" si="106"/>
        <v/>
      </c>
      <c r="BJ381" s="331" t="str">
        <f t="shared" si="107"/>
        <v/>
      </c>
      <c r="BK381" s="331" t="str">
        <f t="shared" si="108"/>
        <v/>
      </c>
      <c r="BL381" s="331" t="str">
        <f>IF(C381="","",IF(AND(フラグ管理用!AK381="予算区分_地単_通常",フラグ管理用!AF381&gt;4),"error",IF(AND(フラグ管理用!AK381="予算区分_地単_協力金等",フラグ管理用!AF381&gt;9),"error",IF(AND(フラグ管理用!AK381="予算区分_補助",フラグ管理用!AF381&lt;9),"error",""))))</f>
        <v/>
      </c>
      <c r="BM381" s="346" t="str">
        <f>フラグ管理用!AO381</f>
        <v/>
      </c>
    </row>
    <row r="382" spans="1:65">
      <c r="A382" s="21">
        <v>361</v>
      </c>
      <c r="B382" s="35"/>
      <c r="C382" s="44"/>
      <c r="D382" s="44"/>
      <c r="E382" s="55"/>
      <c r="F382" s="67" t="str">
        <f>IF(C382="補",VLOOKUP(E382,'事業名一覧 '!$A$3:$C$55,3,FALSE),"")</f>
        <v/>
      </c>
      <c r="G382" s="81"/>
      <c r="H382" s="81"/>
      <c r="I382" s="81"/>
      <c r="J382" s="81"/>
      <c r="K382" s="81"/>
      <c r="L382" s="55"/>
      <c r="M382" s="132" t="str">
        <f t="shared" si="91"/>
        <v/>
      </c>
      <c r="N382" s="132" t="str">
        <f t="shared" si="92"/>
        <v/>
      </c>
      <c r="O382" s="148"/>
      <c r="P382" s="148"/>
      <c r="Q382" s="148"/>
      <c r="R382" s="148"/>
      <c r="S382" s="148"/>
      <c r="T382" s="148"/>
      <c r="U382" s="55"/>
      <c r="V382" s="81"/>
      <c r="W382" s="81"/>
      <c r="X382" s="81"/>
      <c r="Y382" s="44"/>
      <c r="Z382" s="44"/>
      <c r="AA382" s="44"/>
      <c r="AB382" s="214"/>
      <c r="AC382" s="214"/>
      <c r="AD382" s="55"/>
      <c r="AE382" s="55"/>
      <c r="AF382" s="233"/>
      <c r="AG382" s="251"/>
      <c r="AH382" s="272"/>
      <c r="AI382" s="284"/>
      <c r="AJ382" s="296" t="str">
        <f t="shared" si="93"/>
        <v/>
      </c>
      <c r="AK382" s="304" t="str">
        <f>IF(C382="","",IF(AND(フラグ管理用!B382=2,O382&gt;0),"error",IF(AND(フラグ管理用!B382=1,SUM(P382:R382)&gt;0),"error","")))</f>
        <v/>
      </c>
      <c r="AL382" s="312" t="str">
        <f t="shared" si="94"/>
        <v/>
      </c>
      <c r="AM382" s="320" t="str">
        <f t="shared" si="95"/>
        <v/>
      </c>
      <c r="AN382" s="331" t="str">
        <f>IF(C382="","",IF(フラグ管理用!AP382=1,"",IF(AND(フラグ管理用!C382=1,フラグ管理用!G382=1),"",IF(AND(フラグ管理用!C382=2,フラグ管理用!D382=1,フラグ管理用!G382=1),"",IF(AND(フラグ管理用!C382=2,フラグ管理用!D382=2),"","error")))))</f>
        <v/>
      </c>
      <c r="AO382" s="335" t="str">
        <f t="shared" si="96"/>
        <v/>
      </c>
      <c r="AP382" s="335" t="str">
        <f t="shared" si="97"/>
        <v/>
      </c>
      <c r="AQ382" s="335" t="str">
        <f>IF(C382="","",IF(AND(フラグ管理用!B382=1,フラグ管理用!I382&gt;0),"",IF(AND(フラグ管理用!B382=2,フラグ管理用!I382&gt;14),"","error")))</f>
        <v/>
      </c>
      <c r="AR382" s="335" t="str">
        <f>IF(C382="","",IF(PRODUCT(フラグ管理用!H382:J382)=0,"error",""))</f>
        <v/>
      </c>
      <c r="AS382" s="335" t="str">
        <f t="shared" si="98"/>
        <v/>
      </c>
      <c r="AT382" s="335" t="str">
        <f>IF(C382="","",IF(AND(フラグ管理用!G382=1,フラグ管理用!K382=1),"",IF(AND(フラグ管理用!G382=2,フラグ管理用!K382&gt;1),"","error")))</f>
        <v/>
      </c>
      <c r="AU382" s="335" t="str">
        <f>IF(C382="","",IF(AND(フラグ管理用!K382=10,ISBLANK(L382)=FALSE),"",IF(AND(フラグ管理用!K382&lt;10,ISBLANK(L382)=TRUE),"","error")))</f>
        <v/>
      </c>
      <c r="AV382" s="331" t="str">
        <f t="shared" si="99"/>
        <v/>
      </c>
      <c r="AW382" s="331" t="str">
        <f t="shared" si="100"/>
        <v/>
      </c>
      <c r="AX382" s="331" t="str">
        <f>IF(C382="","",IF(AND(フラグ管理用!D382=2,フラグ管理用!G382=1),IF(Q382&lt;&gt;0,"error",""),""))</f>
        <v/>
      </c>
      <c r="AY382" s="331" t="str">
        <f>IF(C382="","",IF(フラグ管理用!G382=2,IF(OR(O382&lt;&gt;0,P382&lt;&gt;0,R382&lt;&gt;0),"error",""),""))</f>
        <v/>
      </c>
      <c r="AZ382" s="331" t="str">
        <f t="shared" si="101"/>
        <v/>
      </c>
      <c r="BA382" s="331" t="str">
        <f t="shared" si="102"/>
        <v/>
      </c>
      <c r="BB382" s="331" t="str">
        <f t="shared" si="103"/>
        <v/>
      </c>
      <c r="BC382" s="331" t="str">
        <f>IF(C382="","",IF(フラグ管理用!Y382=2,IF(AND(フラグ管理用!C382=2,フラグ管理用!V382=1),"","error"),""))</f>
        <v/>
      </c>
      <c r="BD382" s="331" t="str">
        <f t="shared" si="104"/>
        <v/>
      </c>
      <c r="BE382" s="331" t="str">
        <f>IF(C382="","",IF(フラグ管理用!Z382=30,"error",IF(AND(フラグ管理用!AI382="事業始期_通常",フラグ管理用!Z382&lt;18),"error",IF(AND(フラグ管理用!AI382="事業始期_補助",フラグ管理用!Z382&lt;15),"error",""))))</f>
        <v/>
      </c>
      <c r="BF382" s="331" t="str">
        <f t="shared" si="105"/>
        <v/>
      </c>
      <c r="BG382" s="331" t="str">
        <f>IF(C382="","",IF(AND(フラグ管理用!AJ382="事業終期_通常",OR(フラグ管理用!AA382&lt;18,フラグ管理用!AA382&gt;29)),"error",IF(AND(フラグ管理用!AJ382="事業終期_R3基金・R4",フラグ管理用!AA382&lt;18),"error","")))</f>
        <v/>
      </c>
      <c r="BH382" s="331" t="str">
        <f>IF(C382="","",IF(VLOOKUP(Z382,―!$X$2:$Y$31,2,FALSE)&lt;=VLOOKUP(AA382,―!$X$2:$Y$31,2,FALSE),"","error"))</f>
        <v/>
      </c>
      <c r="BI382" s="331" t="str">
        <f t="shared" si="106"/>
        <v/>
      </c>
      <c r="BJ382" s="331" t="str">
        <f t="shared" si="107"/>
        <v/>
      </c>
      <c r="BK382" s="331" t="str">
        <f t="shared" si="108"/>
        <v/>
      </c>
      <c r="BL382" s="331" t="str">
        <f>IF(C382="","",IF(AND(フラグ管理用!AK382="予算区分_地単_通常",フラグ管理用!AF382&gt;4),"error",IF(AND(フラグ管理用!AK382="予算区分_地単_協力金等",フラグ管理用!AF382&gt;9),"error",IF(AND(フラグ管理用!AK382="予算区分_補助",フラグ管理用!AF382&lt;9),"error",""))))</f>
        <v/>
      </c>
      <c r="BM382" s="346" t="str">
        <f>フラグ管理用!AO382</f>
        <v/>
      </c>
    </row>
    <row r="383" spans="1:65">
      <c r="A383" s="21">
        <v>362</v>
      </c>
      <c r="B383" s="35"/>
      <c r="C383" s="44"/>
      <c r="D383" s="44"/>
      <c r="E383" s="55"/>
      <c r="F383" s="67" t="str">
        <f>IF(C383="補",VLOOKUP(E383,'事業名一覧 '!$A$3:$C$55,3,FALSE),"")</f>
        <v/>
      </c>
      <c r="G383" s="81"/>
      <c r="H383" s="81"/>
      <c r="I383" s="81"/>
      <c r="J383" s="81"/>
      <c r="K383" s="81"/>
      <c r="L383" s="55"/>
      <c r="M383" s="132" t="str">
        <f t="shared" si="91"/>
        <v/>
      </c>
      <c r="N383" s="132" t="str">
        <f t="shared" si="92"/>
        <v/>
      </c>
      <c r="O383" s="148"/>
      <c r="P383" s="148"/>
      <c r="Q383" s="148"/>
      <c r="R383" s="148"/>
      <c r="S383" s="148"/>
      <c r="T383" s="148"/>
      <c r="U383" s="55"/>
      <c r="V383" s="81"/>
      <c r="W383" s="81"/>
      <c r="X383" s="81"/>
      <c r="Y383" s="44"/>
      <c r="Z383" s="44"/>
      <c r="AA383" s="44"/>
      <c r="AB383" s="214"/>
      <c r="AC383" s="214"/>
      <c r="AD383" s="55"/>
      <c r="AE383" s="55"/>
      <c r="AF383" s="233"/>
      <c r="AG383" s="251"/>
      <c r="AH383" s="272"/>
      <c r="AI383" s="284"/>
      <c r="AJ383" s="296" t="str">
        <f t="shared" si="93"/>
        <v/>
      </c>
      <c r="AK383" s="304" t="str">
        <f>IF(C383="","",IF(AND(フラグ管理用!B383=2,O383&gt;0),"error",IF(AND(フラグ管理用!B383=1,SUM(P383:R383)&gt;0),"error","")))</f>
        <v/>
      </c>
      <c r="AL383" s="312" t="str">
        <f t="shared" si="94"/>
        <v/>
      </c>
      <c r="AM383" s="320" t="str">
        <f t="shared" si="95"/>
        <v/>
      </c>
      <c r="AN383" s="331" t="str">
        <f>IF(C383="","",IF(フラグ管理用!AP383=1,"",IF(AND(フラグ管理用!C383=1,フラグ管理用!G383=1),"",IF(AND(フラグ管理用!C383=2,フラグ管理用!D383=1,フラグ管理用!G383=1),"",IF(AND(フラグ管理用!C383=2,フラグ管理用!D383=2),"","error")))))</f>
        <v/>
      </c>
      <c r="AO383" s="335" t="str">
        <f t="shared" si="96"/>
        <v/>
      </c>
      <c r="AP383" s="335" t="str">
        <f t="shared" si="97"/>
        <v/>
      </c>
      <c r="AQ383" s="335" t="str">
        <f>IF(C383="","",IF(AND(フラグ管理用!B383=1,フラグ管理用!I383&gt;0),"",IF(AND(フラグ管理用!B383=2,フラグ管理用!I383&gt;14),"","error")))</f>
        <v/>
      </c>
      <c r="AR383" s="335" t="str">
        <f>IF(C383="","",IF(PRODUCT(フラグ管理用!H383:J383)=0,"error",""))</f>
        <v/>
      </c>
      <c r="AS383" s="335" t="str">
        <f t="shared" si="98"/>
        <v/>
      </c>
      <c r="AT383" s="335" t="str">
        <f>IF(C383="","",IF(AND(フラグ管理用!G383=1,フラグ管理用!K383=1),"",IF(AND(フラグ管理用!G383=2,フラグ管理用!K383&gt;1),"","error")))</f>
        <v/>
      </c>
      <c r="AU383" s="335" t="str">
        <f>IF(C383="","",IF(AND(フラグ管理用!K383=10,ISBLANK(L383)=FALSE),"",IF(AND(フラグ管理用!K383&lt;10,ISBLANK(L383)=TRUE),"","error")))</f>
        <v/>
      </c>
      <c r="AV383" s="331" t="str">
        <f t="shared" si="99"/>
        <v/>
      </c>
      <c r="AW383" s="331" t="str">
        <f t="shared" si="100"/>
        <v/>
      </c>
      <c r="AX383" s="331" t="str">
        <f>IF(C383="","",IF(AND(フラグ管理用!D383=2,フラグ管理用!G383=1),IF(Q383&lt;&gt;0,"error",""),""))</f>
        <v/>
      </c>
      <c r="AY383" s="331" t="str">
        <f>IF(C383="","",IF(フラグ管理用!G383=2,IF(OR(O383&lt;&gt;0,P383&lt;&gt;0,R383&lt;&gt;0),"error",""),""))</f>
        <v/>
      </c>
      <c r="AZ383" s="331" t="str">
        <f t="shared" si="101"/>
        <v/>
      </c>
      <c r="BA383" s="331" t="str">
        <f t="shared" si="102"/>
        <v/>
      </c>
      <c r="BB383" s="331" t="str">
        <f t="shared" si="103"/>
        <v/>
      </c>
      <c r="BC383" s="331" t="str">
        <f>IF(C383="","",IF(フラグ管理用!Y383=2,IF(AND(フラグ管理用!C383=2,フラグ管理用!V383=1),"","error"),""))</f>
        <v/>
      </c>
      <c r="BD383" s="331" t="str">
        <f t="shared" si="104"/>
        <v/>
      </c>
      <c r="BE383" s="331" t="str">
        <f>IF(C383="","",IF(フラグ管理用!Z383=30,"error",IF(AND(フラグ管理用!AI383="事業始期_通常",フラグ管理用!Z383&lt;18),"error",IF(AND(フラグ管理用!AI383="事業始期_補助",フラグ管理用!Z383&lt;15),"error",""))))</f>
        <v/>
      </c>
      <c r="BF383" s="331" t="str">
        <f t="shared" si="105"/>
        <v/>
      </c>
      <c r="BG383" s="331" t="str">
        <f>IF(C383="","",IF(AND(フラグ管理用!AJ383="事業終期_通常",OR(フラグ管理用!AA383&lt;18,フラグ管理用!AA383&gt;29)),"error",IF(AND(フラグ管理用!AJ383="事業終期_R3基金・R4",フラグ管理用!AA383&lt;18),"error","")))</f>
        <v/>
      </c>
      <c r="BH383" s="331" t="str">
        <f>IF(C383="","",IF(VLOOKUP(Z383,―!$X$2:$Y$31,2,FALSE)&lt;=VLOOKUP(AA383,―!$X$2:$Y$31,2,FALSE),"","error"))</f>
        <v/>
      </c>
      <c r="BI383" s="331" t="str">
        <f t="shared" si="106"/>
        <v/>
      </c>
      <c r="BJ383" s="331" t="str">
        <f t="shared" si="107"/>
        <v/>
      </c>
      <c r="BK383" s="331" t="str">
        <f t="shared" si="108"/>
        <v/>
      </c>
      <c r="BL383" s="331" t="str">
        <f>IF(C383="","",IF(AND(フラグ管理用!AK383="予算区分_地単_通常",フラグ管理用!AF383&gt;4),"error",IF(AND(フラグ管理用!AK383="予算区分_地単_協力金等",フラグ管理用!AF383&gt;9),"error",IF(AND(フラグ管理用!AK383="予算区分_補助",フラグ管理用!AF383&lt;9),"error",""))))</f>
        <v/>
      </c>
      <c r="BM383" s="346" t="str">
        <f>フラグ管理用!AO383</f>
        <v/>
      </c>
    </row>
    <row r="384" spans="1:65">
      <c r="A384" s="21">
        <v>363</v>
      </c>
      <c r="B384" s="35"/>
      <c r="C384" s="44"/>
      <c r="D384" s="44"/>
      <c r="E384" s="55"/>
      <c r="F384" s="67" t="str">
        <f>IF(C384="補",VLOOKUP(E384,'事業名一覧 '!$A$3:$C$55,3,FALSE),"")</f>
        <v/>
      </c>
      <c r="G384" s="81"/>
      <c r="H384" s="81"/>
      <c r="I384" s="81"/>
      <c r="J384" s="81"/>
      <c r="K384" s="81"/>
      <c r="L384" s="55"/>
      <c r="M384" s="132" t="str">
        <f t="shared" si="91"/>
        <v/>
      </c>
      <c r="N384" s="132" t="str">
        <f t="shared" si="92"/>
        <v/>
      </c>
      <c r="O384" s="148"/>
      <c r="P384" s="148"/>
      <c r="Q384" s="148"/>
      <c r="R384" s="148"/>
      <c r="S384" s="148"/>
      <c r="T384" s="148"/>
      <c r="U384" s="55"/>
      <c r="V384" s="81"/>
      <c r="W384" s="81"/>
      <c r="X384" s="81"/>
      <c r="Y384" s="44"/>
      <c r="Z384" s="44"/>
      <c r="AA384" s="44"/>
      <c r="AB384" s="214"/>
      <c r="AC384" s="214"/>
      <c r="AD384" s="55"/>
      <c r="AE384" s="55"/>
      <c r="AF384" s="233"/>
      <c r="AG384" s="251"/>
      <c r="AH384" s="272"/>
      <c r="AI384" s="284"/>
      <c r="AJ384" s="296" t="str">
        <f t="shared" si="93"/>
        <v/>
      </c>
      <c r="AK384" s="304" t="str">
        <f>IF(C384="","",IF(AND(フラグ管理用!B384=2,O384&gt;0),"error",IF(AND(フラグ管理用!B384=1,SUM(P384:R384)&gt;0),"error","")))</f>
        <v/>
      </c>
      <c r="AL384" s="312" t="str">
        <f t="shared" si="94"/>
        <v/>
      </c>
      <c r="AM384" s="320" t="str">
        <f t="shared" si="95"/>
        <v/>
      </c>
      <c r="AN384" s="331" t="str">
        <f>IF(C384="","",IF(フラグ管理用!AP384=1,"",IF(AND(フラグ管理用!C384=1,フラグ管理用!G384=1),"",IF(AND(フラグ管理用!C384=2,フラグ管理用!D384=1,フラグ管理用!G384=1),"",IF(AND(フラグ管理用!C384=2,フラグ管理用!D384=2),"","error")))))</f>
        <v/>
      </c>
      <c r="AO384" s="335" t="str">
        <f t="shared" si="96"/>
        <v/>
      </c>
      <c r="AP384" s="335" t="str">
        <f t="shared" si="97"/>
        <v/>
      </c>
      <c r="AQ384" s="335" t="str">
        <f>IF(C384="","",IF(AND(フラグ管理用!B384=1,フラグ管理用!I384&gt;0),"",IF(AND(フラグ管理用!B384=2,フラグ管理用!I384&gt;14),"","error")))</f>
        <v/>
      </c>
      <c r="AR384" s="335" t="str">
        <f>IF(C384="","",IF(PRODUCT(フラグ管理用!H384:J384)=0,"error",""))</f>
        <v/>
      </c>
      <c r="AS384" s="335" t="str">
        <f t="shared" si="98"/>
        <v/>
      </c>
      <c r="AT384" s="335" t="str">
        <f>IF(C384="","",IF(AND(フラグ管理用!G384=1,フラグ管理用!K384=1),"",IF(AND(フラグ管理用!G384=2,フラグ管理用!K384&gt;1),"","error")))</f>
        <v/>
      </c>
      <c r="AU384" s="335" t="str">
        <f>IF(C384="","",IF(AND(フラグ管理用!K384=10,ISBLANK(L384)=FALSE),"",IF(AND(フラグ管理用!K384&lt;10,ISBLANK(L384)=TRUE),"","error")))</f>
        <v/>
      </c>
      <c r="AV384" s="331" t="str">
        <f t="shared" si="99"/>
        <v/>
      </c>
      <c r="AW384" s="331" t="str">
        <f t="shared" si="100"/>
        <v/>
      </c>
      <c r="AX384" s="331" t="str">
        <f>IF(C384="","",IF(AND(フラグ管理用!D384=2,フラグ管理用!G384=1),IF(Q384&lt;&gt;0,"error",""),""))</f>
        <v/>
      </c>
      <c r="AY384" s="331" t="str">
        <f>IF(C384="","",IF(フラグ管理用!G384=2,IF(OR(O384&lt;&gt;0,P384&lt;&gt;0,R384&lt;&gt;0),"error",""),""))</f>
        <v/>
      </c>
      <c r="AZ384" s="331" t="str">
        <f t="shared" si="101"/>
        <v/>
      </c>
      <c r="BA384" s="331" t="str">
        <f t="shared" si="102"/>
        <v/>
      </c>
      <c r="BB384" s="331" t="str">
        <f t="shared" si="103"/>
        <v/>
      </c>
      <c r="BC384" s="331" t="str">
        <f>IF(C384="","",IF(フラグ管理用!Y384=2,IF(AND(フラグ管理用!C384=2,フラグ管理用!V384=1),"","error"),""))</f>
        <v/>
      </c>
      <c r="BD384" s="331" t="str">
        <f t="shared" si="104"/>
        <v/>
      </c>
      <c r="BE384" s="331" t="str">
        <f>IF(C384="","",IF(フラグ管理用!Z384=30,"error",IF(AND(フラグ管理用!AI384="事業始期_通常",フラグ管理用!Z384&lt;18),"error",IF(AND(フラグ管理用!AI384="事業始期_補助",フラグ管理用!Z384&lt;15),"error",""))))</f>
        <v/>
      </c>
      <c r="BF384" s="331" t="str">
        <f t="shared" si="105"/>
        <v/>
      </c>
      <c r="BG384" s="331" t="str">
        <f>IF(C384="","",IF(AND(フラグ管理用!AJ384="事業終期_通常",OR(フラグ管理用!AA384&lt;18,フラグ管理用!AA384&gt;29)),"error",IF(AND(フラグ管理用!AJ384="事業終期_R3基金・R4",フラグ管理用!AA384&lt;18),"error","")))</f>
        <v/>
      </c>
      <c r="BH384" s="331" t="str">
        <f>IF(C384="","",IF(VLOOKUP(Z384,―!$X$2:$Y$31,2,FALSE)&lt;=VLOOKUP(AA384,―!$X$2:$Y$31,2,FALSE),"","error"))</f>
        <v/>
      </c>
      <c r="BI384" s="331" t="str">
        <f t="shared" si="106"/>
        <v/>
      </c>
      <c r="BJ384" s="331" t="str">
        <f t="shared" si="107"/>
        <v/>
      </c>
      <c r="BK384" s="331" t="str">
        <f t="shared" si="108"/>
        <v/>
      </c>
      <c r="BL384" s="331" t="str">
        <f>IF(C384="","",IF(AND(フラグ管理用!AK384="予算区分_地単_通常",フラグ管理用!AF384&gt;4),"error",IF(AND(フラグ管理用!AK384="予算区分_地単_協力金等",フラグ管理用!AF384&gt;9),"error",IF(AND(フラグ管理用!AK384="予算区分_補助",フラグ管理用!AF384&lt;9),"error",""))))</f>
        <v/>
      </c>
      <c r="BM384" s="346" t="str">
        <f>フラグ管理用!AO384</f>
        <v/>
      </c>
    </row>
    <row r="385" spans="1:65">
      <c r="A385" s="21">
        <v>364</v>
      </c>
      <c r="B385" s="35"/>
      <c r="C385" s="44"/>
      <c r="D385" s="44"/>
      <c r="E385" s="55"/>
      <c r="F385" s="67" t="str">
        <f>IF(C385="補",VLOOKUP(E385,'事業名一覧 '!$A$3:$C$55,3,FALSE),"")</f>
        <v/>
      </c>
      <c r="G385" s="81"/>
      <c r="H385" s="81"/>
      <c r="I385" s="81"/>
      <c r="J385" s="81"/>
      <c r="K385" s="81"/>
      <c r="L385" s="55"/>
      <c r="M385" s="132" t="str">
        <f t="shared" si="91"/>
        <v/>
      </c>
      <c r="N385" s="132" t="str">
        <f t="shared" si="92"/>
        <v/>
      </c>
      <c r="O385" s="148"/>
      <c r="P385" s="148"/>
      <c r="Q385" s="148"/>
      <c r="R385" s="148"/>
      <c r="S385" s="148"/>
      <c r="T385" s="148"/>
      <c r="U385" s="55"/>
      <c r="V385" s="81"/>
      <c r="W385" s="81"/>
      <c r="X385" s="81"/>
      <c r="Y385" s="44"/>
      <c r="Z385" s="44"/>
      <c r="AA385" s="44"/>
      <c r="AB385" s="214"/>
      <c r="AC385" s="214"/>
      <c r="AD385" s="55"/>
      <c r="AE385" s="55"/>
      <c r="AF385" s="233"/>
      <c r="AG385" s="251"/>
      <c r="AH385" s="272"/>
      <c r="AI385" s="284"/>
      <c r="AJ385" s="296" t="str">
        <f t="shared" si="93"/>
        <v/>
      </c>
      <c r="AK385" s="304" t="str">
        <f>IF(C385="","",IF(AND(フラグ管理用!B385=2,O385&gt;0),"error",IF(AND(フラグ管理用!B385=1,SUM(P385:R385)&gt;0),"error","")))</f>
        <v/>
      </c>
      <c r="AL385" s="312" t="str">
        <f t="shared" si="94"/>
        <v/>
      </c>
      <c r="AM385" s="320" t="str">
        <f t="shared" si="95"/>
        <v/>
      </c>
      <c r="AN385" s="331" t="str">
        <f>IF(C385="","",IF(フラグ管理用!AP385=1,"",IF(AND(フラグ管理用!C385=1,フラグ管理用!G385=1),"",IF(AND(フラグ管理用!C385=2,フラグ管理用!D385=1,フラグ管理用!G385=1),"",IF(AND(フラグ管理用!C385=2,フラグ管理用!D385=2),"","error")))))</f>
        <v/>
      </c>
      <c r="AO385" s="335" t="str">
        <f t="shared" si="96"/>
        <v/>
      </c>
      <c r="AP385" s="335" t="str">
        <f t="shared" si="97"/>
        <v/>
      </c>
      <c r="AQ385" s="335" t="str">
        <f>IF(C385="","",IF(AND(フラグ管理用!B385=1,フラグ管理用!I385&gt;0),"",IF(AND(フラグ管理用!B385=2,フラグ管理用!I385&gt;14),"","error")))</f>
        <v/>
      </c>
      <c r="AR385" s="335" t="str">
        <f>IF(C385="","",IF(PRODUCT(フラグ管理用!H385:J385)=0,"error",""))</f>
        <v/>
      </c>
      <c r="AS385" s="335" t="str">
        <f t="shared" si="98"/>
        <v/>
      </c>
      <c r="AT385" s="335" t="str">
        <f>IF(C385="","",IF(AND(フラグ管理用!G385=1,フラグ管理用!K385=1),"",IF(AND(フラグ管理用!G385=2,フラグ管理用!K385&gt;1),"","error")))</f>
        <v/>
      </c>
      <c r="AU385" s="335" t="str">
        <f>IF(C385="","",IF(AND(フラグ管理用!K385=10,ISBLANK(L385)=FALSE),"",IF(AND(フラグ管理用!K385&lt;10,ISBLANK(L385)=TRUE),"","error")))</f>
        <v/>
      </c>
      <c r="AV385" s="331" t="str">
        <f t="shared" si="99"/>
        <v/>
      </c>
      <c r="AW385" s="331" t="str">
        <f t="shared" si="100"/>
        <v/>
      </c>
      <c r="AX385" s="331" t="str">
        <f>IF(C385="","",IF(AND(フラグ管理用!D385=2,フラグ管理用!G385=1),IF(Q385&lt;&gt;0,"error",""),""))</f>
        <v/>
      </c>
      <c r="AY385" s="331" t="str">
        <f>IF(C385="","",IF(フラグ管理用!G385=2,IF(OR(O385&lt;&gt;0,P385&lt;&gt;0,R385&lt;&gt;0),"error",""),""))</f>
        <v/>
      </c>
      <c r="AZ385" s="331" t="str">
        <f t="shared" si="101"/>
        <v/>
      </c>
      <c r="BA385" s="331" t="str">
        <f t="shared" si="102"/>
        <v/>
      </c>
      <c r="BB385" s="331" t="str">
        <f t="shared" si="103"/>
        <v/>
      </c>
      <c r="BC385" s="331" t="str">
        <f>IF(C385="","",IF(フラグ管理用!Y385=2,IF(AND(フラグ管理用!C385=2,フラグ管理用!V385=1),"","error"),""))</f>
        <v/>
      </c>
      <c r="BD385" s="331" t="str">
        <f t="shared" si="104"/>
        <v/>
      </c>
      <c r="BE385" s="331" t="str">
        <f>IF(C385="","",IF(フラグ管理用!Z385=30,"error",IF(AND(フラグ管理用!AI385="事業始期_通常",フラグ管理用!Z385&lt;18),"error",IF(AND(フラグ管理用!AI385="事業始期_補助",フラグ管理用!Z385&lt;15),"error",""))))</f>
        <v/>
      </c>
      <c r="BF385" s="331" t="str">
        <f t="shared" si="105"/>
        <v/>
      </c>
      <c r="BG385" s="331" t="str">
        <f>IF(C385="","",IF(AND(フラグ管理用!AJ385="事業終期_通常",OR(フラグ管理用!AA385&lt;18,フラグ管理用!AA385&gt;29)),"error",IF(AND(フラグ管理用!AJ385="事業終期_R3基金・R4",フラグ管理用!AA385&lt;18),"error","")))</f>
        <v/>
      </c>
      <c r="BH385" s="331" t="str">
        <f>IF(C385="","",IF(VLOOKUP(Z385,―!$X$2:$Y$31,2,FALSE)&lt;=VLOOKUP(AA385,―!$X$2:$Y$31,2,FALSE),"","error"))</f>
        <v/>
      </c>
      <c r="BI385" s="331" t="str">
        <f t="shared" si="106"/>
        <v/>
      </c>
      <c r="BJ385" s="331" t="str">
        <f t="shared" si="107"/>
        <v/>
      </c>
      <c r="BK385" s="331" t="str">
        <f t="shared" si="108"/>
        <v/>
      </c>
      <c r="BL385" s="331" t="str">
        <f>IF(C385="","",IF(AND(フラグ管理用!AK385="予算区分_地単_通常",フラグ管理用!AF385&gt;4),"error",IF(AND(フラグ管理用!AK385="予算区分_地単_協力金等",フラグ管理用!AF385&gt;9),"error",IF(AND(フラグ管理用!AK385="予算区分_補助",フラグ管理用!AF385&lt;9),"error",""))))</f>
        <v/>
      </c>
      <c r="BM385" s="346" t="str">
        <f>フラグ管理用!AO385</f>
        <v/>
      </c>
    </row>
    <row r="386" spans="1:65">
      <c r="A386" s="21">
        <v>365</v>
      </c>
      <c r="B386" s="35"/>
      <c r="C386" s="44"/>
      <c r="D386" s="44"/>
      <c r="E386" s="55"/>
      <c r="F386" s="67" t="str">
        <f>IF(C386="補",VLOOKUP(E386,'事業名一覧 '!$A$3:$C$55,3,FALSE),"")</f>
        <v/>
      </c>
      <c r="G386" s="81"/>
      <c r="H386" s="81"/>
      <c r="I386" s="81"/>
      <c r="J386" s="81"/>
      <c r="K386" s="81"/>
      <c r="L386" s="55"/>
      <c r="M386" s="132" t="str">
        <f t="shared" si="91"/>
        <v/>
      </c>
      <c r="N386" s="132" t="str">
        <f t="shared" si="92"/>
        <v/>
      </c>
      <c r="O386" s="148"/>
      <c r="P386" s="148"/>
      <c r="Q386" s="148"/>
      <c r="R386" s="148"/>
      <c r="S386" s="148"/>
      <c r="T386" s="148"/>
      <c r="U386" s="55"/>
      <c r="V386" s="81"/>
      <c r="W386" s="81"/>
      <c r="X386" s="81"/>
      <c r="Y386" s="44"/>
      <c r="Z386" s="44"/>
      <c r="AA386" s="44"/>
      <c r="AB386" s="214"/>
      <c r="AC386" s="214"/>
      <c r="AD386" s="55"/>
      <c r="AE386" s="55"/>
      <c r="AF386" s="233"/>
      <c r="AG386" s="251"/>
      <c r="AH386" s="272"/>
      <c r="AI386" s="284"/>
      <c r="AJ386" s="296" t="str">
        <f t="shared" si="93"/>
        <v/>
      </c>
      <c r="AK386" s="304" t="str">
        <f>IF(C386="","",IF(AND(フラグ管理用!B386=2,O386&gt;0),"error",IF(AND(フラグ管理用!B386=1,SUM(P386:R386)&gt;0),"error","")))</f>
        <v/>
      </c>
      <c r="AL386" s="312" t="str">
        <f t="shared" si="94"/>
        <v/>
      </c>
      <c r="AM386" s="320" t="str">
        <f t="shared" si="95"/>
        <v/>
      </c>
      <c r="AN386" s="331" t="str">
        <f>IF(C386="","",IF(フラグ管理用!AP386=1,"",IF(AND(フラグ管理用!C386=1,フラグ管理用!G386=1),"",IF(AND(フラグ管理用!C386=2,フラグ管理用!D386=1,フラグ管理用!G386=1),"",IF(AND(フラグ管理用!C386=2,フラグ管理用!D386=2),"","error")))))</f>
        <v/>
      </c>
      <c r="AO386" s="335" t="str">
        <f t="shared" si="96"/>
        <v/>
      </c>
      <c r="AP386" s="335" t="str">
        <f t="shared" si="97"/>
        <v/>
      </c>
      <c r="AQ386" s="335" t="str">
        <f>IF(C386="","",IF(AND(フラグ管理用!B386=1,フラグ管理用!I386&gt;0),"",IF(AND(フラグ管理用!B386=2,フラグ管理用!I386&gt;14),"","error")))</f>
        <v/>
      </c>
      <c r="AR386" s="335" t="str">
        <f>IF(C386="","",IF(PRODUCT(フラグ管理用!H386:J386)=0,"error",""))</f>
        <v/>
      </c>
      <c r="AS386" s="335" t="str">
        <f t="shared" si="98"/>
        <v/>
      </c>
      <c r="AT386" s="335" t="str">
        <f>IF(C386="","",IF(AND(フラグ管理用!G386=1,フラグ管理用!K386=1),"",IF(AND(フラグ管理用!G386=2,フラグ管理用!K386&gt;1),"","error")))</f>
        <v/>
      </c>
      <c r="AU386" s="335" t="str">
        <f>IF(C386="","",IF(AND(フラグ管理用!K386=10,ISBLANK(L386)=FALSE),"",IF(AND(フラグ管理用!K386&lt;10,ISBLANK(L386)=TRUE),"","error")))</f>
        <v/>
      </c>
      <c r="AV386" s="331" t="str">
        <f t="shared" si="99"/>
        <v/>
      </c>
      <c r="AW386" s="331" t="str">
        <f t="shared" si="100"/>
        <v/>
      </c>
      <c r="AX386" s="331" t="str">
        <f>IF(C386="","",IF(AND(フラグ管理用!D386=2,フラグ管理用!G386=1),IF(Q386&lt;&gt;0,"error",""),""))</f>
        <v/>
      </c>
      <c r="AY386" s="331" t="str">
        <f>IF(C386="","",IF(フラグ管理用!G386=2,IF(OR(O386&lt;&gt;0,P386&lt;&gt;0,R386&lt;&gt;0),"error",""),""))</f>
        <v/>
      </c>
      <c r="AZ386" s="331" t="str">
        <f t="shared" si="101"/>
        <v/>
      </c>
      <c r="BA386" s="331" t="str">
        <f t="shared" si="102"/>
        <v/>
      </c>
      <c r="BB386" s="331" t="str">
        <f t="shared" si="103"/>
        <v/>
      </c>
      <c r="BC386" s="331" t="str">
        <f>IF(C386="","",IF(フラグ管理用!Y386=2,IF(AND(フラグ管理用!C386=2,フラグ管理用!V386=1),"","error"),""))</f>
        <v/>
      </c>
      <c r="BD386" s="331" t="str">
        <f t="shared" si="104"/>
        <v/>
      </c>
      <c r="BE386" s="331" t="str">
        <f>IF(C386="","",IF(フラグ管理用!Z386=30,"error",IF(AND(フラグ管理用!AI386="事業始期_通常",フラグ管理用!Z386&lt;18),"error",IF(AND(フラグ管理用!AI386="事業始期_補助",フラグ管理用!Z386&lt;15),"error",""))))</f>
        <v/>
      </c>
      <c r="BF386" s="331" t="str">
        <f t="shared" si="105"/>
        <v/>
      </c>
      <c r="BG386" s="331" t="str">
        <f>IF(C386="","",IF(AND(フラグ管理用!AJ386="事業終期_通常",OR(フラグ管理用!AA386&lt;18,フラグ管理用!AA386&gt;29)),"error",IF(AND(フラグ管理用!AJ386="事業終期_R3基金・R4",フラグ管理用!AA386&lt;18),"error","")))</f>
        <v/>
      </c>
      <c r="BH386" s="331" t="str">
        <f>IF(C386="","",IF(VLOOKUP(Z386,―!$X$2:$Y$31,2,FALSE)&lt;=VLOOKUP(AA386,―!$X$2:$Y$31,2,FALSE),"","error"))</f>
        <v/>
      </c>
      <c r="BI386" s="331" t="str">
        <f t="shared" si="106"/>
        <v/>
      </c>
      <c r="BJ386" s="331" t="str">
        <f t="shared" si="107"/>
        <v/>
      </c>
      <c r="BK386" s="331" t="str">
        <f t="shared" si="108"/>
        <v/>
      </c>
      <c r="BL386" s="331" t="str">
        <f>IF(C386="","",IF(AND(フラグ管理用!AK386="予算区分_地単_通常",フラグ管理用!AF386&gt;4),"error",IF(AND(フラグ管理用!AK386="予算区分_地単_協力金等",フラグ管理用!AF386&gt;9),"error",IF(AND(フラグ管理用!AK386="予算区分_補助",フラグ管理用!AF386&lt;9),"error",""))))</f>
        <v/>
      </c>
      <c r="BM386" s="346" t="str">
        <f>フラグ管理用!AO386</f>
        <v/>
      </c>
    </row>
    <row r="387" spans="1:65">
      <c r="A387" s="21">
        <v>366</v>
      </c>
      <c r="B387" s="35"/>
      <c r="C387" s="44"/>
      <c r="D387" s="44"/>
      <c r="E387" s="55"/>
      <c r="F387" s="67" t="str">
        <f>IF(C387="補",VLOOKUP(E387,'事業名一覧 '!$A$3:$C$55,3,FALSE),"")</f>
        <v/>
      </c>
      <c r="G387" s="81"/>
      <c r="H387" s="81"/>
      <c r="I387" s="81"/>
      <c r="J387" s="81"/>
      <c r="K387" s="81"/>
      <c r="L387" s="55"/>
      <c r="M387" s="132" t="str">
        <f t="shared" si="91"/>
        <v/>
      </c>
      <c r="N387" s="132" t="str">
        <f t="shared" si="92"/>
        <v/>
      </c>
      <c r="O387" s="148"/>
      <c r="P387" s="148"/>
      <c r="Q387" s="148"/>
      <c r="R387" s="148"/>
      <c r="S387" s="148"/>
      <c r="T387" s="148"/>
      <c r="U387" s="55"/>
      <c r="V387" s="81"/>
      <c r="W387" s="81"/>
      <c r="X387" s="81"/>
      <c r="Y387" s="44"/>
      <c r="Z387" s="44"/>
      <c r="AA387" s="44"/>
      <c r="AB387" s="214"/>
      <c r="AC387" s="214"/>
      <c r="AD387" s="55"/>
      <c r="AE387" s="55"/>
      <c r="AF387" s="233"/>
      <c r="AG387" s="251"/>
      <c r="AH387" s="272"/>
      <c r="AI387" s="284"/>
      <c r="AJ387" s="296" t="str">
        <f t="shared" si="93"/>
        <v/>
      </c>
      <c r="AK387" s="304" t="str">
        <f>IF(C387="","",IF(AND(フラグ管理用!B387=2,O387&gt;0),"error",IF(AND(フラグ管理用!B387=1,SUM(P387:R387)&gt;0),"error","")))</f>
        <v/>
      </c>
      <c r="AL387" s="312" t="str">
        <f t="shared" si="94"/>
        <v/>
      </c>
      <c r="AM387" s="320" t="str">
        <f t="shared" si="95"/>
        <v/>
      </c>
      <c r="AN387" s="331" t="str">
        <f>IF(C387="","",IF(フラグ管理用!AP387=1,"",IF(AND(フラグ管理用!C387=1,フラグ管理用!G387=1),"",IF(AND(フラグ管理用!C387=2,フラグ管理用!D387=1,フラグ管理用!G387=1),"",IF(AND(フラグ管理用!C387=2,フラグ管理用!D387=2),"","error")))))</f>
        <v/>
      </c>
      <c r="AO387" s="335" t="str">
        <f t="shared" si="96"/>
        <v/>
      </c>
      <c r="AP387" s="335" t="str">
        <f t="shared" si="97"/>
        <v/>
      </c>
      <c r="AQ387" s="335" t="str">
        <f>IF(C387="","",IF(AND(フラグ管理用!B387=1,フラグ管理用!I387&gt;0),"",IF(AND(フラグ管理用!B387=2,フラグ管理用!I387&gt;14),"","error")))</f>
        <v/>
      </c>
      <c r="AR387" s="335" t="str">
        <f>IF(C387="","",IF(PRODUCT(フラグ管理用!H387:J387)=0,"error",""))</f>
        <v/>
      </c>
      <c r="AS387" s="335" t="str">
        <f t="shared" si="98"/>
        <v/>
      </c>
      <c r="AT387" s="335" t="str">
        <f>IF(C387="","",IF(AND(フラグ管理用!G387=1,フラグ管理用!K387=1),"",IF(AND(フラグ管理用!G387=2,フラグ管理用!K387&gt;1),"","error")))</f>
        <v/>
      </c>
      <c r="AU387" s="335" t="str">
        <f>IF(C387="","",IF(AND(フラグ管理用!K387=10,ISBLANK(L387)=FALSE),"",IF(AND(フラグ管理用!K387&lt;10,ISBLANK(L387)=TRUE),"","error")))</f>
        <v/>
      </c>
      <c r="AV387" s="331" t="str">
        <f t="shared" si="99"/>
        <v/>
      </c>
      <c r="AW387" s="331" t="str">
        <f t="shared" si="100"/>
        <v/>
      </c>
      <c r="AX387" s="331" t="str">
        <f>IF(C387="","",IF(AND(フラグ管理用!D387=2,フラグ管理用!G387=1),IF(Q387&lt;&gt;0,"error",""),""))</f>
        <v/>
      </c>
      <c r="AY387" s="331" t="str">
        <f>IF(C387="","",IF(フラグ管理用!G387=2,IF(OR(O387&lt;&gt;0,P387&lt;&gt;0,R387&lt;&gt;0),"error",""),""))</f>
        <v/>
      </c>
      <c r="AZ387" s="331" t="str">
        <f t="shared" si="101"/>
        <v/>
      </c>
      <c r="BA387" s="331" t="str">
        <f t="shared" si="102"/>
        <v/>
      </c>
      <c r="BB387" s="331" t="str">
        <f t="shared" si="103"/>
        <v/>
      </c>
      <c r="BC387" s="331" t="str">
        <f>IF(C387="","",IF(フラグ管理用!Y387=2,IF(AND(フラグ管理用!C387=2,フラグ管理用!V387=1),"","error"),""))</f>
        <v/>
      </c>
      <c r="BD387" s="331" t="str">
        <f t="shared" si="104"/>
        <v/>
      </c>
      <c r="BE387" s="331" t="str">
        <f>IF(C387="","",IF(フラグ管理用!Z387=30,"error",IF(AND(フラグ管理用!AI387="事業始期_通常",フラグ管理用!Z387&lt;18),"error",IF(AND(フラグ管理用!AI387="事業始期_補助",フラグ管理用!Z387&lt;15),"error",""))))</f>
        <v/>
      </c>
      <c r="BF387" s="331" t="str">
        <f t="shared" si="105"/>
        <v/>
      </c>
      <c r="BG387" s="331" t="str">
        <f>IF(C387="","",IF(AND(フラグ管理用!AJ387="事業終期_通常",OR(フラグ管理用!AA387&lt;18,フラグ管理用!AA387&gt;29)),"error",IF(AND(フラグ管理用!AJ387="事業終期_R3基金・R4",フラグ管理用!AA387&lt;18),"error","")))</f>
        <v/>
      </c>
      <c r="BH387" s="331" t="str">
        <f>IF(C387="","",IF(VLOOKUP(Z387,―!$X$2:$Y$31,2,FALSE)&lt;=VLOOKUP(AA387,―!$X$2:$Y$31,2,FALSE),"","error"))</f>
        <v/>
      </c>
      <c r="BI387" s="331" t="str">
        <f t="shared" si="106"/>
        <v/>
      </c>
      <c r="BJ387" s="331" t="str">
        <f t="shared" si="107"/>
        <v/>
      </c>
      <c r="BK387" s="331" t="str">
        <f t="shared" si="108"/>
        <v/>
      </c>
      <c r="BL387" s="331" t="str">
        <f>IF(C387="","",IF(AND(フラグ管理用!AK387="予算区分_地単_通常",フラグ管理用!AF387&gt;4),"error",IF(AND(フラグ管理用!AK387="予算区分_地単_協力金等",フラグ管理用!AF387&gt;9),"error",IF(AND(フラグ管理用!AK387="予算区分_補助",フラグ管理用!AF387&lt;9),"error",""))))</f>
        <v/>
      </c>
      <c r="BM387" s="346" t="str">
        <f>フラグ管理用!AO387</f>
        <v/>
      </c>
    </row>
    <row r="388" spans="1:65">
      <c r="A388" s="21">
        <v>367</v>
      </c>
      <c r="B388" s="35"/>
      <c r="C388" s="44"/>
      <c r="D388" s="44"/>
      <c r="E388" s="55"/>
      <c r="F388" s="67" t="str">
        <f>IF(C388="補",VLOOKUP(E388,'事業名一覧 '!$A$3:$C$55,3,FALSE),"")</f>
        <v/>
      </c>
      <c r="G388" s="81"/>
      <c r="H388" s="81"/>
      <c r="I388" s="81"/>
      <c r="J388" s="81"/>
      <c r="K388" s="81"/>
      <c r="L388" s="55"/>
      <c r="M388" s="132" t="str">
        <f t="shared" si="91"/>
        <v/>
      </c>
      <c r="N388" s="132" t="str">
        <f t="shared" si="92"/>
        <v/>
      </c>
      <c r="O388" s="148"/>
      <c r="P388" s="148"/>
      <c r="Q388" s="148"/>
      <c r="R388" s="148"/>
      <c r="S388" s="148"/>
      <c r="T388" s="148"/>
      <c r="U388" s="55"/>
      <c r="V388" s="81"/>
      <c r="W388" s="81"/>
      <c r="X388" s="81"/>
      <c r="Y388" s="44"/>
      <c r="Z388" s="44"/>
      <c r="AA388" s="44"/>
      <c r="AB388" s="214"/>
      <c r="AC388" s="214"/>
      <c r="AD388" s="55"/>
      <c r="AE388" s="55"/>
      <c r="AF388" s="233"/>
      <c r="AG388" s="251"/>
      <c r="AH388" s="272"/>
      <c r="AI388" s="284"/>
      <c r="AJ388" s="296" t="str">
        <f t="shared" si="93"/>
        <v/>
      </c>
      <c r="AK388" s="304" t="str">
        <f>IF(C388="","",IF(AND(フラグ管理用!B388=2,O388&gt;0),"error",IF(AND(フラグ管理用!B388=1,SUM(P388:R388)&gt;0),"error","")))</f>
        <v/>
      </c>
      <c r="AL388" s="312" t="str">
        <f t="shared" si="94"/>
        <v/>
      </c>
      <c r="AM388" s="320" t="str">
        <f t="shared" si="95"/>
        <v/>
      </c>
      <c r="AN388" s="331" t="str">
        <f>IF(C388="","",IF(フラグ管理用!AP388=1,"",IF(AND(フラグ管理用!C388=1,フラグ管理用!G388=1),"",IF(AND(フラグ管理用!C388=2,フラグ管理用!D388=1,フラグ管理用!G388=1),"",IF(AND(フラグ管理用!C388=2,フラグ管理用!D388=2),"","error")))))</f>
        <v/>
      </c>
      <c r="AO388" s="335" t="str">
        <f t="shared" si="96"/>
        <v/>
      </c>
      <c r="AP388" s="335" t="str">
        <f t="shared" si="97"/>
        <v/>
      </c>
      <c r="AQ388" s="335" t="str">
        <f>IF(C388="","",IF(AND(フラグ管理用!B388=1,フラグ管理用!I388&gt;0),"",IF(AND(フラグ管理用!B388=2,フラグ管理用!I388&gt;14),"","error")))</f>
        <v/>
      </c>
      <c r="AR388" s="335" t="str">
        <f>IF(C388="","",IF(PRODUCT(フラグ管理用!H388:J388)=0,"error",""))</f>
        <v/>
      </c>
      <c r="AS388" s="335" t="str">
        <f t="shared" si="98"/>
        <v/>
      </c>
      <c r="AT388" s="335" t="str">
        <f>IF(C388="","",IF(AND(フラグ管理用!G388=1,フラグ管理用!K388=1),"",IF(AND(フラグ管理用!G388=2,フラグ管理用!K388&gt;1),"","error")))</f>
        <v/>
      </c>
      <c r="AU388" s="335" t="str">
        <f>IF(C388="","",IF(AND(フラグ管理用!K388=10,ISBLANK(L388)=FALSE),"",IF(AND(フラグ管理用!K388&lt;10,ISBLANK(L388)=TRUE),"","error")))</f>
        <v/>
      </c>
      <c r="AV388" s="331" t="str">
        <f t="shared" si="99"/>
        <v/>
      </c>
      <c r="AW388" s="331" t="str">
        <f t="shared" si="100"/>
        <v/>
      </c>
      <c r="AX388" s="331" t="str">
        <f>IF(C388="","",IF(AND(フラグ管理用!D388=2,フラグ管理用!G388=1),IF(Q388&lt;&gt;0,"error",""),""))</f>
        <v/>
      </c>
      <c r="AY388" s="331" t="str">
        <f>IF(C388="","",IF(フラグ管理用!G388=2,IF(OR(O388&lt;&gt;0,P388&lt;&gt;0,R388&lt;&gt;0),"error",""),""))</f>
        <v/>
      </c>
      <c r="AZ388" s="331" t="str">
        <f t="shared" si="101"/>
        <v/>
      </c>
      <c r="BA388" s="331" t="str">
        <f t="shared" si="102"/>
        <v/>
      </c>
      <c r="BB388" s="331" t="str">
        <f t="shared" si="103"/>
        <v/>
      </c>
      <c r="BC388" s="331" t="str">
        <f>IF(C388="","",IF(フラグ管理用!Y388=2,IF(AND(フラグ管理用!C388=2,フラグ管理用!V388=1),"","error"),""))</f>
        <v/>
      </c>
      <c r="BD388" s="331" t="str">
        <f t="shared" si="104"/>
        <v/>
      </c>
      <c r="BE388" s="331" t="str">
        <f>IF(C388="","",IF(フラグ管理用!Z388=30,"error",IF(AND(フラグ管理用!AI388="事業始期_通常",フラグ管理用!Z388&lt;18),"error",IF(AND(フラグ管理用!AI388="事業始期_補助",フラグ管理用!Z388&lt;15),"error",""))))</f>
        <v/>
      </c>
      <c r="BF388" s="331" t="str">
        <f t="shared" si="105"/>
        <v/>
      </c>
      <c r="BG388" s="331" t="str">
        <f>IF(C388="","",IF(AND(フラグ管理用!AJ388="事業終期_通常",OR(フラグ管理用!AA388&lt;18,フラグ管理用!AA388&gt;29)),"error",IF(AND(フラグ管理用!AJ388="事業終期_R3基金・R4",フラグ管理用!AA388&lt;18),"error","")))</f>
        <v/>
      </c>
      <c r="BH388" s="331" t="str">
        <f>IF(C388="","",IF(VLOOKUP(Z388,―!$X$2:$Y$31,2,FALSE)&lt;=VLOOKUP(AA388,―!$X$2:$Y$31,2,FALSE),"","error"))</f>
        <v/>
      </c>
      <c r="BI388" s="331" t="str">
        <f t="shared" si="106"/>
        <v/>
      </c>
      <c r="BJ388" s="331" t="str">
        <f t="shared" si="107"/>
        <v/>
      </c>
      <c r="BK388" s="331" t="str">
        <f t="shared" si="108"/>
        <v/>
      </c>
      <c r="BL388" s="331" t="str">
        <f>IF(C388="","",IF(AND(フラグ管理用!AK388="予算区分_地単_通常",フラグ管理用!AF388&gt;4),"error",IF(AND(フラグ管理用!AK388="予算区分_地単_協力金等",フラグ管理用!AF388&gt;9),"error",IF(AND(フラグ管理用!AK388="予算区分_補助",フラグ管理用!AF388&lt;9),"error",""))))</f>
        <v/>
      </c>
      <c r="BM388" s="346" t="str">
        <f>フラグ管理用!AO388</f>
        <v/>
      </c>
    </row>
    <row r="389" spans="1:65">
      <c r="A389" s="21">
        <v>368</v>
      </c>
      <c r="B389" s="35"/>
      <c r="C389" s="44"/>
      <c r="D389" s="44"/>
      <c r="E389" s="55"/>
      <c r="F389" s="67" t="str">
        <f>IF(C389="補",VLOOKUP(E389,'事業名一覧 '!$A$3:$C$55,3,FALSE),"")</f>
        <v/>
      </c>
      <c r="G389" s="81"/>
      <c r="H389" s="81"/>
      <c r="I389" s="81"/>
      <c r="J389" s="81"/>
      <c r="K389" s="81"/>
      <c r="L389" s="55"/>
      <c r="M389" s="132" t="str">
        <f t="shared" si="91"/>
        <v/>
      </c>
      <c r="N389" s="132" t="str">
        <f t="shared" si="92"/>
        <v/>
      </c>
      <c r="O389" s="148"/>
      <c r="P389" s="148"/>
      <c r="Q389" s="148"/>
      <c r="R389" s="148"/>
      <c r="S389" s="148"/>
      <c r="T389" s="148"/>
      <c r="U389" s="55"/>
      <c r="V389" s="81"/>
      <c r="W389" s="81"/>
      <c r="X389" s="81"/>
      <c r="Y389" s="44"/>
      <c r="Z389" s="44"/>
      <c r="AA389" s="44"/>
      <c r="AB389" s="214"/>
      <c r="AC389" s="214"/>
      <c r="AD389" s="55"/>
      <c r="AE389" s="55"/>
      <c r="AF389" s="233"/>
      <c r="AG389" s="251"/>
      <c r="AH389" s="272"/>
      <c r="AI389" s="284"/>
      <c r="AJ389" s="296" t="str">
        <f t="shared" si="93"/>
        <v/>
      </c>
      <c r="AK389" s="304" t="str">
        <f>IF(C389="","",IF(AND(フラグ管理用!B389=2,O389&gt;0),"error",IF(AND(フラグ管理用!B389=1,SUM(P389:R389)&gt;0),"error","")))</f>
        <v/>
      </c>
      <c r="AL389" s="312" t="str">
        <f t="shared" si="94"/>
        <v/>
      </c>
      <c r="AM389" s="320" t="str">
        <f t="shared" si="95"/>
        <v/>
      </c>
      <c r="AN389" s="331" t="str">
        <f>IF(C389="","",IF(フラグ管理用!AP389=1,"",IF(AND(フラグ管理用!C389=1,フラグ管理用!G389=1),"",IF(AND(フラグ管理用!C389=2,フラグ管理用!D389=1,フラグ管理用!G389=1),"",IF(AND(フラグ管理用!C389=2,フラグ管理用!D389=2),"","error")))))</f>
        <v/>
      </c>
      <c r="AO389" s="335" t="str">
        <f t="shared" si="96"/>
        <v/>
      </c>
      <c r="AP389" s="335" t="str">
        <f t="shared" si="97"/>
        <v/>
      </c>
      <c r="AQ389" s="335" t="str">
        <f>IF(C389="","",IF(AND(フラグ管理用!B389=1,フラグ管理用!I389&gt;0),"",IF(AND(フラグ管理用!B389=2,フラグ管理用!I389&gt;14),"","error")))</f>
        <v/>
      </c>
      <c r="AR389" s="335" t="str">
        <f>IF(C389="","",IF(PRODUCT(フラグ管理用!H389:J389)=0,"error",""))</f>
        <v/>
      </c>
      <c r="AS389" s="335" t="str">
        <f t="shared" si="98"/>
        <v/>
      </c>
      <c r="AT389" s="335" t="str">
        <f>IF(C389="","",IF(AND(フラグ管理用!G389=1,フラグ管理用!K389=1),"",IF(AND(フラグ管理用!G389=2,フラグ管理用!K389&gt;1),"","error")))</f>
        <v/>
      </c>
      <c r="AU389" s="335" t="str">
        <f>IF(C389="","",IF(AND(フラグ管理用!K389=10,ISBLANK(L389)=FALSE),"",IF(AND(フラグ管理用!K389&lt;10,ISBLANK(L389)=TRUE),"","error")))</f>
        <v/>
      </c>
      <c r="AV389" s="331" t="str">
        <f t="shared" si="99"/>
        <v/>
      </c>
      <c r="AW389" s="331" t="str">
        <f t="shared" si="100"/>
        <v/>
      </c>
      <c r="AX389" s="331" t="str">
        <f>IF(C389="","",IF(AND(フラグ管理用!D389=2,フラグ管理用!G389=1),IF(Q389&lt;&gt;0,"error",""),""))</f>
        <v/>
      </c>
      <c r="AY389" s="331" t="str">
        <f>IF(C389="","",IF(フラグ管理用!G389=2,IF(OR(O389&lt;&gt;0,P389&lt;&gt;0,R389&lt;&gt;0),"error",""),""))</f>
        <v/>
      </c>
      <c r="AZ389" s="331" t="str">
        <f t="shared" si="101"/>
        <v/>
      </c>
      <c r="BA389" s="331" t="str">
        <f t="shared" si="102"/>
        <v/>
      </c>
      <c r="BB389" s="331" t="str">
        <f t="shared" si="103"/>
        <v/>
      </c>
      <c r="BC389" s="331" t="str">
        <f>IF(C389="","",IF(フラグ管理用!Y389=2,IF(AND(フラグ管理用!C389=2,フラグ管理用!V389=1),"","error"),""))</f>
        <v/>
      </c>
      <c r="BD389" s="331" t="str">
        <f t="shared" si="104"/>
        <v/>
      </c>
      <c r="BE389" s="331" t="str">
        <f>IF(C389="","",IF(フラグ管理用!Z389=30,"error",IF(AND(フラグ管理用!AI389="事業始期_通常",フラグ管理用!Z389&lt;18),"error",IF(AND(フラグ管理用!AI389="事業始期_補助",フラグ管理用!Z389&lt;15),"error",""))))</f>
        <v/>
      </c>
      <c r="BF389" s="331" t="str">
        <f t="shared" si="105"/>
        <v/>
      </c>
      <c r="BG389" s="331" t="str">
        <f>IF(C389="","",IF(AND(フラグ管理用!AJ389="事業終期_通常",OR(フラグ管理用!AA389&lt;18,フラグ管理用!AA389&gt;29)),"error",IF(AND(フラグ管理用!AJ389="事業終期_R3基金・R4",フラグ管理用!AA389&lt;18),"error","")))</f>
        <v/>
      </c>
      <c r="BH389" s="331" t="str">
        <f>IF(C389="","",IF(VLOOKUP(Z389,―!$X$2:$Y$31,2,FALSE)&lt;=VLOOKUP(AA389,―!$X$2:$Y$31,2,FALSE),"","error"))</f>
        <v/>
      </c>
      <c r="BI389" s="331" t="str">
        <f t="shared" si="106"/>
        <v/>
      </c>
      <c r="BJ389" s="331" t="str">
        <f t="shared" si="107"/>
        <v/>
      </c>
      <c r="BK389" s="331" t="str">
        <f t="shared" si="108"/>
        <v/>
      </c>
      <c r="BL389" s="331" t="str">
        <f>IF(C389="","",IF(AND(フラグ管理用!AK389="予算区分_地単_通常",フラグ管理用!AF389&gt;4),"error",IF(AND(フラグ管理用!AK389="予算区分_地単_協力金等",フラグ管理用!AF389&gt;9),"error",IF(AND(フラグ管理用!AK389="予算区分_補助",フラグ管理用!AF389&lt;9),"error",""))))</f>
        <v/>
      </c>
      <c r="BM389" s="346" t="str">
        <f>フラグ管理用!AO389</f>
        <v/>
      </c>
    </row>
    <row r="390" spans="1:65">
      <c r="A390" s="21">
        <v>369</v>
      </c>
      <c r="B390" s="35"/>
      <c r="C390" s="44"/>
      <c r="D390" s="44"/>
      <c r="E390" s="55"/>
      <c r="F390" s="67" t="str">
        <f>IF(C390="補",VLOOKUP(E390,'事業名一覧 '!$A$3:$C$55,3,FALSE),"")</f>
        <v/>
      </c>
      <c r="G390" s="81"/>
      <c r="H390" s="81"/>
      <c r="I390" s="81"/>
      <c r="J390" s="81"/>
      <c r="K390" s="81"/>
      <c r="L390" s="55"/>
      <c r="M390" s="132" t="str">
        <f t="shared" si="91"/>
        <v/>
      </c>
      <c r="N390" s="132" t="str">
        <f t="shared" si="92"/>
        <v/>
      </c>
      <c r="O390" s="148"/>
      <c r="P390" s="148"/>
      <c r="Q390" s="148"/>
      <c r="R390" s="148"/>
      <c r="S390" s="148"/>
      <c r="T390" s="148"/>
      <c r="U390" s="55"/>
      <c r="V390" s="81"/>
      <c r="W390" s="81"/>
      <c r="X390" s="81"/>
      <c r="Y390" s="44"/>
      <c r="Z390" s="44"/>
      <c r="AA390" s="44"/>
      <c r="AB390" s="214"/>
      <c r="AC390" s="214"/>
      <c r="AD390" s="55"/>
      <c r="AE390" s="55"/>
      <c r="AF390" s="233"/>
      <c r="AG390" s="251"/>
      <c r="AH390" s="272"/>
      <c r="AI390" s="284"/>
      <c r="AJ390" s="296" t="str">
        <f t="shared" si="93"/>
        <v/>
      </c>
      <c r="AK390" s="304" t="str">
        <f>IF(C390="","",IF(AND(フラグ管理用!B390=2,O390&gt;0),"error",IF(AND(フラグ管理用!B390=1,SUM(P390:R390)&gt;0),"error","")))</f>
        <v/>
      </c>
      <c r="AL390" s="312" t="str">
        <f t="shared" si="94"/>
        <v/>
      </c>
      <c r="AM390" s="320" t="str">
        <f t="shared" si="95"/>
        <v/>
      </c>
      <c r="AN390" s="331" t="str">
        <f>IF(C390="","",IF(フラグ管理用!AP390=1,"",IF(AND(フラグ管理用!C390=1,フラグ管理用!G390=1),"",IF(AND(フラグ管理用!C390=2,フラグ管理用!D390=1,フラグ管理用!G390=1),"",IF(AND(フラグ管理用!C390=2,フラグ管理用!D390=2),"","error")))))</f>
        <v/>
      </c>
      <c r="AO390" s="335" t="str">
        <f t="shared" si="96"/>
        <v/>
      </c>
      <c r="AP390" s="335" t="str">
        <f t="shared" si="97"/>
        <v/>
      </c>
      <c r="AQ390" s="335" t="str">
        <f>IF(C390="","",IF(AND(フラグ管理用!B390=1,フラグ管理用!I390&gt;0),"",IF(AND(フラグ管理用!B390=2,フラグ管理用!I390&gt;14),"","error")))</f>
        <v/>
      </c>
      <c r="AR390" s="335" t="str">
        <f>IF(C390="","",IF(PRODUCT(フラグ管理用!H390:J390)=0,"error",""))</f>
        <v/>
      </c>
      <c r="AS390" s="335" t="str">
        <f t="shared" si="98"/>
        <v/>
      </c>
      <c r="AT390" s="335" t="str">
        <f>IF(C390="","",IF(AND(フラグ管理用!G390=1,フラグ管理用!K390=1),"",IF(AND(フラグ管理用!G390=2,フラグ管理用!K390&gt;1),"","error")))</f>
        <v/>
      </c>
      <c r="AU390" s="335" t="str">
        <f>IF(C390="","",IF(AND(フラグ管理用!K390=10,ISBLANK(L390)=FALSE),"",IF(AND(フラグ管理用!K390&lt;10,ISBLANK(L390)=TRUE),"","error")))</f>
        <v/>
      </c>
      <c r="AV390" s="331" t="str">
        <f t="shared" si="99"/>
        <v/>
      </c>
      <c r="AW390" s="331" t="str">
        <f t="shared" si="100"/>
        <v/>
      </c>
      <c r="AX390" s="331" t="str">
        <f>IF(C390="","",IF(AND(フラグ管理用!D390=2,フラグ管理用!G390=1),IF(Q390&lt;&gt;0,"error",""),""))</f>
        <v/>
      </c>
      <c r="AY390" s="331" t="str">
        <f>IF(C390="","",IF(フラグ管理用!G390=2,IF(OR(O390&lt;&gt;0,P390&lt;&gt;0,R390&lt;&gt;0),"error",""),""))</f>
        <v/>
      </c>
      <c r="AZ390" s="331" t="str">
        <f t="shared" si="101"/>
        <v/>
      </c>
      <c r="BA390" s="331" t="str">
        <f t="shared" si="102"/>
        <v/>
      </c>
      <c r="BB390" s="331" t="str">
        <f t="shared" si="103"/>
        <v/>
      </c>
      <c r="BC390" s="331" t="str">
        <f>IF(C390="","",IF(フラグ管理用!Y390=2,IF(AND(フラグ管理用!C390=2,フラグ管理用!V390=1),"","error"),""))</f>
        <v/>
      </c>
      <c r="BD390" s="331" t="str">
        <f t="shared" si="104"/>
        <v/>
      </c>
      <c r="BE390" s="331" t="str">
        <f>IF(C390="","",IF(フラグ管理用!Z390=30,"error",IF(AND(フラグ管理用!AI390="事業始期_通常",フラグ管理用!Z390&lt;18),"error",IF(AND(フラグ管理用!AI390="事業始期_補助",フラグ管理用!Z390&lt;15),"error",""))))</f>
        <v/>
      </c>
      <c r="BF390" s="331" t="str">
        <f t="shared" si="105"/>
        <v/>
      </c>
      <c r="BG390" s="331" t="str">
        <f>IF(C390="","",IF(AND(フラグ管理用!AJ390="事業終期_通常",OR(フラグ管理用!AA390&lt;18,フラグ管理用!AA390&gt;29)),"error",IF(AND(フラグ管理用!AJ390="事業終期_R3基金・R4",フラグ管理用!AA390&lt;18),"error","")))</f>
        <v/>
      </c>
      <c r="BH390" s="331" t="str">
        <f>IF(C390="","",IF(VLOOKUP(Z390,―!$X$2:$Y$31,2,FALSE)&lt;=VLOOKUP(AA390,―!$X$2:$Y$31,2,FALSE),"","error"))</f>
        <v/>
      </c>
      <c r="BI390" s="331" t="str">
        <f t="shared" si="106"/>
        <v/>
      </c>
      <c r="BJ390" s="331" t="str">
        <f t="shared" si="107"/>
        <v/>
      </c>
      <c r="BK390" s="331" t="str">
        <f t="shared" si="108"/>
        <v/>
      </c>
      <c r="BL390" s="331" t="str">
        <f>IF(C390="","",IF(AND(フラグ管理用!AK390="予算区分_地単_通常",フラグ管理用!AF390&gt;4),"error",IF(AND(フラグ管理用!AK390="予算区分_地単_協力金等",フラグ管理用!AF390&gt;9),"error",IF(AND(フラグ管理用!AK390="予算区分_補助",フラグ管理用!AF390&lt;9),"error",""))))</f>
        <v/>
      </c>
      <c r="BM390" s="346" t="str">
        <f>フラグ管理用!AO390</f>
        <v/>
      </c>
    </row>
    <row r="391" spans="1:65">
      <c r="A391" s="21">
        <v>370</v>
      </c>
      <c r="B391" s="35"/>
      <c r="C391" s="44"/>
      <c r="D391" s="44"/>
      <c r="E391" s="55"/>
      <c r="F391" s="67" t="str">
        <f>IF(C391="補",VLOOKUP(E391,'事業名一覧 '!$A$3:$C$55,3,FALSE),"")</f>
        <v/>
      </c>
      <c r="G391" s="81"/>
      <c r="H391" s="81"/>
      <c r="I391" s="81"/>
      <c r="J391" s="81"/>
      <c r="K391" s="81"/>
      <c r="L391" s="55"/>
      <c r="M391" s="132" t="str">
        <f t="shared" si="91"/>
        <v/>
      </c>
      <c r="N391" s="132" t="str">
        <f t="shared" si="92"/>
        <v/>
      </c>
      <c r="O391" s="148"/>
      <c r="P391" s="148"/>
      <c r="Q391" s="148"/>
      <c r="R391" s="148"/>
      <c r="S391" s="148"/>
      <c r="T391" s="148"/>
      <c r="U391" s="55"/>
      <c r="V391" s="81"/>
      <c r="W391" s="81"/>
      <c r="X391" s="81"/>
      <c r="Y391" s="44"/>
      <c r="Z391" s="44"/>
      <c r="AA391" s="44"/>
      <c r="AB391" s="214"/>
      <c r="AC391" s="214"/>
      <c r="AD391" s="55"/>
      <c r="AE391" s="55"/>
      <c r="AF391" s="233"/>
      <c r="AG391" s="251"/>
      <c r="AH391" s="272"/>
      <c r="AI391" s="284"/>
      <c r="AJ391" s="296" t="str">
        <f t="shared" si="93"/>
        <v/>
      </c>
      <c r="AK391" s="304" t="str">
        <f>IF(C391="","",IF(AND(フラグ管理用!B391=2,O391&gt;0),"error",IF(AND(フラグ管理用!B391=1,SUM(P391:R391)&gt;0),"error","")))</f>
        <v/>
      </c>
      <c r="AL391" s="312" t="str">
        <f t="shared" si="94"/>
        <v/>
      </c>
      <c r="AM391" s="320" t="str">
        <f t="shared" si="95"/>
        <v/>
      </c>
      <c r="AN391" s="331" t="str">
        <f>IF(C391="","",IF(フラグ管理用!AP391=1,"",IF(AND(フラグ管理用!C391=1,フラグ管理用!G391=1),"",IF(AND(フラグ管理用!C391=2,フラグ管理用!D391=1,フラグ管理用!G391=1),"",IF(AND(フラグ管理用!C391=2,フラグ管理用!D391=2),"","error")))))</f>
        <v/>
      </c>
      <c r="AO391" s="335" t="str">
        <f t="shared" si="96"/>
        <v/>
      </c>
      <c r="AP391" s="335" t="str">
        <f t="shared" si="97"/>
        <v/>
      </c>
      <c r="AQ391" s="335" t="str">
        <f>IF(C391="","",IF(AND(フラグ管理用!B391=1,フラグ管理用!I391&gt;0),"",IF(AND(フラグ管理用!B391=2,フラグ管理用!I391&gt;14),"","error")))</f>
        <v/>
      </c>
      <c r="AR391" s="335" t="str">
        <f>IF(C391="","",IF(PRODUCT(フラグ管理用!H391:J391)=0,"error",""))</f>
        <v/>
      </c>
      <c r="AS391" s="335" t="str">
        <f t="shared" si="98"/>
        <v/>
      </c>
      <c r="AT391" s="335" t="str">
        <f>IF(C391="","",IF(AND(フラグ管理用!G391=1,フラグ管理用!K391=1),"",IF(AND(フラグ管理用!G391=2,フラグ管理用!K391&gt;1),"","error")))</f>
        <v/>
      </c>
      <c r="AU391" s="335" t="str">
        <f>IF(C391="","",IF(AND(フラグ管理用!K391=10,ISBLANK(L391)=FALSE),"",IF(AND(フラグ管理用!K391&lt;10,ISBLANK(L391)=TRUE),"","error")))</f>
        <v/>
      </c>
      <c r="AV391" s="331" t="str">
        <f t="shared" si="99"/>
        <v/>
      </c>
      <c r="AW391" s="331" t="str">
        <f t="shared" si="100"/>
        <v/>
      </c>
      <c r="AX391" s="331" t="str">
        <f>IF(C391="","",IF(AND(フラグ管理用!D391=2,フラグ管理用!G391=1),IF(Q391&lt;&gt;0,"error",""),""))</f>
        <v/>
      </c>
      <c r="AY391" s="331" t="str">
        <f>IF(C391="","",IF(フラグ管理用!G391=2,IF(OR(O391&lt;&gt;0,P391&lt;&gt;0,R391&lt;&gt;0),"error",""),""))</f>
        <v/>
      </c>
      <c r="AZ391" s="331" t="str">
        <f t="shared" si="101"/>
        <v/>
      </c>
      <c r="BA391" s="331" t="str">
        <f t="shared" si="102"/>
        <v/>
      </c>
      <c r="BB391" s="331" t="str">
        <f t="shared" si="103"/>
        <v/>
      </c>
      <c r="BC391" s="331" t="str">
        <f>IF(C391="","",IF(フラグ管理用!Y391=2,IF(AND(フラグ管理用!C391=2,フラグ管理用!V391=1),"","error"),""))</f>
        <v/>
      </c>
      <c r="BD391" s="331" t="str">
        <f t="shared" si="104"/>
        <v/>
      </c>
      <c r="BE391" s="331" t="str">
        <f>IF(C391="","",IF(フラグ管理用!Z391=30,"error",IF(AND(フラグ管理用!AI391="事業始期_通常",フラグ管理用!Z391&lt;18),"error",IF(AND(フラグ管理用!AI391="事業始期_補助",フラグ管理用!Z391&lt;15),"error",""))))</f>
        <v/>
      </c>
      <c r="BF391" s="331" t="str">
        <f t="shared" si="105"/>
        <v/>
      </c>
      <c r="BG391" s="331" t="str">
        <f>IF(C391="","",IF(AND(フラグ管理用!AJ391="事業終期_通常",OR(フラグ管理用!AA391&lt;18,フラグ管理用!AA391&gt;29)),"error",IF(AND(フラグ管理用!AJ391="事業終期_R3基金・R4",フラグ管理用!AA391&lt;18),"error","")))</f>
        <v/>
      </c>
      <c r="BH391" s="331" t="str">
        <f>IF(C391="","",IF(VLOOKUP(Z391,―!$X$2:$Y$31,2,FALSE)&lt;=VLOOKUP(AA391,―!$X$2:$Y$31,2,FALSE),"","error"))</f>
        <v/>
      </c>
      <c r="BI391" s="331" t="str">
        <f t="shared" si="106"/>
        <v/>
      </c>
      <c r="BJ391" s="331" t="str">
        <f t="shared" si="107"/>
        <v/>
      </c>
      <c r="BK391" s="331" t="str">
        <f t="shared" si="108"/>
        <v/>
      </c>
      <c r="BL391" s="331" t="str">
        <f>IF(C391="","",IF(AND(フラグ管理用!AK391="予算区分_地単_通常",フラグ管理用!AF391&gt;4),"error",IF(AND(フラグ管理用!AK391="予算区分_地単_協力金等",フラグ管理用!AF391&gt;9),"error",IF(AND(フラグ管理用!AK391="予算区分_補助",フラグ管理用!AF391&lt;9),"error",""))))</f>
        <v/>
      </c>
      <c r="BM391" s="346" t="str">
        <f>フラグ管理用!AO391</f>
        <v/>
      </c>
    </row>
    <row r="392" spans="1:65">
      <c r="A392" s="21">
        <v>371</v>
      </c>
      <c r="B392" s="35"/>
      <c r="C392" s="44"/>
      <c r="D392" s="44"/>
      <c r="E392" s="55"/>
      <c r="F392" s="67" t="str">
        <f>IF(C392="補",VLOOKUP(E392,'事業名一覧 '!$A$3:$C$55,3,FALSE),"")</f>
        <v/>
      </c>
      <c r="G392" s="81"/>
      <c r="H392" s="81"/>
      <c r="I392" s="81"/>
      <c r="J392" s="81"/>
      <c r="K392" s="81"/>
      <c r="L392" s="55"/>
      <c r="M392" s="132" t="str">
        <f t="shared" si="91"/>
        <v/>
      </c>
      <c r="N392" s="132" t="str">
        <f t="shared" si="92"/>
        <v/>
      </c>
      <c r="O392" s="148"/>
      <c r="P392" s="148"/>
      <c r="Q392" s="148"/>
      <c r="R392" s="148"/>
      <c r="S392" s="148"/>
      <c r="T392" s="148"/>
      <c r="U392" s="55"/>
      <c r="V392" s="81"/>
      <c r="W392" s="81"/>
      <c r="X392" s="81"/>
      <c r="Y392" s="44"/>
      <c r="Z392" s="44"/>
      <c r="AA392" s="44"/>
      <c r="AB392" s="214"/>
      <c r="AC392" s="214"/>
      <c r="AD392" s="55"/>
      <c r="AE392" s="55"/>
      <c r="AF392" s="233"/>
      <c r="AG392" s="251"/>
      <c r="AH392" s="272"/>
      <c r="AI392" s="284"/>
      <c r="AJ392" s="296" t="str">
        <f t="shared" si="93"/>
        <v/>
      </c>
      <c r="AK392" s="304" t="str">
        <f>IF(C392="","",IF(AND(フラグ管理用!B392=2,O392&gt;0),"error",IF(AND(フラグ管理用!B392=1,SUM(P392:R392)&gt;0),"error","")))</f>
        <v/>
      </c>
      <c r="AL392" s="312" t="str">
        <f t="shared" si="94"/>
        <v/>
      </c>
      <c r="AM392" s="320" t="str">
        <f t="shared" si="95"/>
        <v/>
      </c>
      <c r="AN392" s="331" t="str">
        <f>IF(C392="","",IF(フラグ管理用!AP392=1,"",IF(AND(フラグ管理用!C392=1,フラグ管理用!G392=1),"",IF(AND(フラグ管理用!C392=2,フラグ管理用!D392=1,フラグ管理用!G392=1),"",IF(AND(フラグ管理用!C392=2,フラグ管理用!D392=2),"","error")))))</f>
        <v/>
      </c>
      <c r="AO392" s="335" t="str">
        <f t="shared" si="96"/>
        <v/>
      </c>
      <c r="AP392" s="335" t="str">
        <f t="shared" si="97"/>
        <v/>
      </c>
      <c r="AQ392" s="335" t="str">
        <f>IF(C392="","",IF(AND(フラグ管理用!B392=1,フラグ管理用!I392&gt;0),"",IF(AND(フラグ管理用!B392=2,フラグ管理用!I392&gt;14),"","error")))</f>
        <v/>
      </c>
      <c r="AR392" s="335" t="str">
        <f>IF(C392="","",IF(PRODUCT(フラグ管理用!H392:J392)=0,"error",""))</f>
        <v/>
      </c>
      <c r="AS392" s="335" t="str">
        <f t="shared" si="98"/>
        <v/>
      </c>
      <c r="AT392" s="335" t="str">
        <f>IF(C392="","",IF(AND(フラグ管理用!G392=1,フラグ管理用!K392=1),"",IF(AND(フラグ管理用!G392=2,フラグ管理用!K392&gt;1),"","error")))</f>
        <v/>
      </c>
      <c r="AU392" s="335" t="str">
        <f>IF(C392="","",IF(AND(フラグ管理用!K392=10,ISBLANK(L392)=FALSE),"",IF(AND(フラグ管理用!K392&lt;10,ISBLANK(L392)=TRUE),"","error")))</f>
        <v/>
      </c>
      <c r="AV392" s="331" t="str">
        <f t="shared" si="99"/>
        <v/>
      </c>
      <c r="AW392" s="331" t="str">
        <f t="shared" si="100"/>
        <v/>
      </c>
      <c r="AX392" s="331" t="str">
        <f>IF(C392="","",IF(AND(フラグ管理用!D392=2,フラグ管理用!G392=1),IF(Q392&lt;&gt;0,"error",""),""))</f>
        <v/>
      </c>
      <c r="AY392" s="331" t="str">
        <f>IF(C392="","",IF(フラグ管理用!G392=2,IF(OR(O392&lt;&gt;0,P392&lt;&gt;0,R392&lt;&gt;0),"error",""),""))</f>
        <v/>
      </c>
      <c r="AZ392" s="331" t="str">
        <f t="shared" si="101"/>
        <v/>
      </c>
      <c r="BA392" s="331" t="str">
        <f t="shared" si="102"/>
        <v/>
      </c>
      <c r="BB392" s="331" t="str">
        <f t="shared" si="103"/>
        <v/>
      </c>
      <c r="BC392" s="331" t="str">
        <f>IF(C392="","",IF(フラグ管理用!Y392=2,IF(AND(フラグ管理用!C392=2,フラグ管理用!V392=1),"","error"),""))</f>
        <v/>
      </c>
      <c r="BD392" s="331" t="str">
        <f t="shared" si="104"/>
        <v/>
      </c>
      <c r="BE392" s="331" t="str">
        <f>IF(C392="","",IF(フラグ管理用!Z392=30,"error",IF(AND(フラグ管理用!AI392="事業始期_通常",フラグ管理用!Z392&lt;18),"error",IF(AND(フラグ管理用!AI392="事業始期_補助",フラグ管理用!Z392&lt;15),"error",""))))</f>
        <v/>
      </c>
      <c r="BF392" s="331" t="str">
        <f t="shared" si="105"/>
        <v/>
      </c>
      <c r="BG392" s="331" t="str">
        <f>IF(C392="","",IF(AND(フラグ管理用!AJ392="事業終期_通常",OR(フラグ管理用!AA392&lt;18,フラグ管理用!AA392&gt;29)),"error",IF(AND(フラグ管理用!AJ392="事業終期_R3基金・R4",フラグ管理用!AA392&lt;18),"error","")))</f>
        <v/>
      </c>
      <c r="BH392" s="331" t="str">
        <f>IF(C392="","",IF(VLOOKUP(Z392,―!$X$2:$Y$31,2,FALSE)&lt;=VLOOKUP(AA392,―!$X$2:$Y$31,2,FALSE),"","error"))</f>
        <v/>
      </c>
      <c r="BI392" s="331" t="str">
        <f t="shared" si="106"/>
        <v/>
      </c>
      <c r="BJ392" s="331" t="str">
        <f t="shared" si="107"/>
        <v/>
      </c>
      <c r="BK392" s="331" t="str">
        <f t="shared" si="108"/>
        <v/>
      </c>
      <c r="BL392" s="331" t="str">
        <f>IF(C392="","",IF(AND(フラグ管理用!AK392="予算区分_地単_通常",フラグ管理用!AF392&gt;4),"error",IF(AND(フラグ管理用!AK392="予算区分_地単_協力金等",フラグ管理用!AF392&gt;9),"error",IF(AND(フラグ管理用!AK392="予算区分_補助",フラグ管理用!AF392&lt;9),"error",""))))</f>
        <v/>
      </c>
      <c r="BM392" s="346" t="str">
        <f>フラグ管理用!AO392</f>
        <v/>
      </c>
    </row>
    <row r="393" spans="1:65">
      <c r="A393" s="21">
        <v>372</v>
      </c>
      <c r="B393" s="35"/>
      <c r="C393" s="44"/>
      <c r="D393" s="44"/>
      <c r="E393" s="55"/>
      <c r="F393" s="67" t="str">
        <f>IF(C393="補",VLOOKUP(E393,'事業名一覧 '!$A$3:$C$55,3,FALSE),"")</f>
        <v/>
      </c>
      <c r="G393" s="81"/>
      <c r="H393" s="81"/>
      <c r="I393" s="81"/>
      <c r="J393" s="81"/>
      <c r="K393" s="81"/>
      <c r="L393" s="55"/>
      <c r="M393" s="132" t="str">
        <f t="shared" si="91"/>
        <v/>
      </c>
      <c r="N393" s="132" t="str">
        <f t="shared" si="92"/>
        <v/>
      </c>
      <c r="O393" s="148"/>
      <c r="P393" s="148"/>
      <c r="Q393" s="148"/>
      <c r="R393" s="148"/>
      <c r="S393" s="148"/>
      <c r="T393" s="148"/>
      <c r="U393" s="55"/>
      <c r="V393" s="81"/>
      <c r="W393" s="81"/>
      <c r="X393" s="81"/>
      <c r="Y393" s="44"/>
      <c r="Z393" s="44"/>
      <c r="AA393" s="44"/>
      <c r="AB393" s="214"/>
      <c r="AC393" s="214"/>
      <c r="AD393" s="55"/>
      <c r="AE393" s="55"/>
      <c r="AF393" s="233"/>
      <c r="AG393" s="251"/>
      <c r="AH393" s="272"/>
      <c r="AI393" s="284"/>
      <c r="AJ393" s="296" t="str">
        <f t="shared" si="93"/>
        <v/>
      </c>
      <c r="AK393" s="304" t="str">
        <f>IF(C393="","",IF(AND(フラグ管理用!B393=2,O393&gt;0),"error",IF(AND(フラグ管理用!B393=1,SUM(P393:R393)&gt;0),"error","")))</f>
        <v/>
      </c>
      <c r="AL393" s="312" t="str">
        <f t="shared" si="94"/>
        <v/>
      </c>
      <c r="AM393" s="320" t="str">
        <f t="shared" si="95"/>
        <v/>
      </c>
      <c r="AN393" s="331" t="str">
        <f>IF(C393="","",IF(フラグ管理用!AP393=1,"",IF(AND(フラグ管理用!C393=1,フラグ管理用!G393=1),"",IF(AND(フラグ管理用!C393=2,フラグ管理用!D393=1,フラグ管理用!G393=1),"",IF(AND(フラグ管理用!C393=2,フラグ管理用!D393=2),"","error")))))</f>
        <v/>
      </c>
      <c r="AO393" s="335" t="str">
        <f t="shared" si="96"/>
        <v/>
      </c>
      <c r="AP393" s="335" t="str">
        <f t="shared" si="97"/>
        <v/>
      </c>
      <c r="AQ393" s="335" t="str">
        <f>IF(C393="","",IF(AND(フラグ管理用!B393=1,フラグ管理用!I393&gt;0),"",IF(AND(フラグ管理用!B393=2,フラグ管理用!I393&gt;14),"","error")))</f>
        <v/>
      </c>
      <c r="AR393" s="335" t="str">
        <f>IF(C393="","",IF(PRODUCT(フラグ管理用!H393:J393)=0,"error",""))</f>
        <v/>
      </c>
      <c r="AS393" s="335" t="str">
        <f t="shared" si="98"/>
        <v/>
      </c>
      <c r="AT393" s="335" t="str">
        <f>IF(C393="","",IF(AND(フラグ管理用!G393=1,フラグ管理用!K393=1),"",IF(AND(フラグ管理用!G393=2,フラグ管理用!K393&gt;1),"","error")))</f>
        <v/>
      </c>
      <c r="AU393" s="335" t="str">
        <f>IF(C393="","",IF(AND(フラグ管理用!K393=10,ISBLANK(L393)=FALSE),"",IF(AND(フラグ管理用!K393&lt;10,ISBLANK(L393)=TRUE),"","error")))</f>
        <v/>
      </c>
      <c r="AV393" s="331" t="str">
        <f t="shared" si="99"/>
        <v/>
      </c>
      <c r="AW393" s="331" t="str">
        <f t="shared" si="100"/>
        <v/>
      </c>
      <c r="AX393" s="331" t="str">
        <f>IF(C393="","",IF(AND(フラグ管理用!D393=2,フラグ管理用!G393=1),IF(Q393&lt;&gt;0,"error",""),""))</f>
        <v/>
      </c>
      <c r="AY393" s="331" t="str">
        <f>IF(C393="","",IF(フラグ管理用!G393=2,IF(OR(O393&lt;&gt;0,P393&lt;&gt;0,R393&lt;&gt;0),"error",""),""))</f>
        <v/>
      </c>
      <c r="AZ393" s="331" t="str">
        <f t="shared" si="101"/>
        <v/>
      </c>
      <c r="BA393" s="331" t="str">
        <f t="shared" si="102"/>
        <v/>
      </c>
      <c r="BB393" s="331" t="str">
        <f t="shared" si="103"/>
        <v/>
      </c>
      <c r="BC393" s="331" t="str">
        <f>IF(C393="","",IF(フラグ管理用!Y393=2,IF(AND(フラグ管理用!C393=2,フラグ管理用!V393=1),"","error"),""))</f>
        <v/>
      </c>
      <c r="BD393" s="331" t="str">
        <f t="shared" si="104"/>
        <v/>
      </c>
      <c r="BE393" s="331" t="str">
        <f>IF(C393="","",IF(フラグ管理用!Z393=30,"error",IF(AND(フラグ管理用!AI393="事業始期_通常",フラグ管理用!Z393&lt;18),"error",IF(AND(フラグ管理用!AI393="事業始期_補助",フラグ管理用!Z393&lt;15),"error",""))))</f>
        <v/>
      </c>
      <c r="BF393" s="331" t="str">
        <f t="shared" si="105"/>
        <v/>
      </c>
      <c r="BG393" s="331" t="str">
        <f>IF(C393="","",IF(AND(フラグ管理用!AJ393="事業終期_通常",OR(フラグ管理用!AA393&lt;18,フラグ管理用!AA393&gt;29)),"error",IF(AND(フラグ管理用!AJ393="事業終期_R3基金・R4",フラグ管理用!AA393&lt;18),"error","")))</f>
        <v/>
      </c>
      <c r="BH393" s="331" t="str">
        <f>IF(C393="","",IF(VLOOKUP(Z393,―!$X$2:$Y$31,2,FALSE)&lt;=VLOOKUP(AA393,―!$X$2:$Y$31,2,FALSE),"","error"))</f>
        <v/>
      </c>
      <c r="BI393" s="331" t="str">
        <f t="shared" si="106"/>
        <v/>
      </c>
      <c r="BJ393" s="331" t="str">
        <f t="shared" si="107"/>
        <v/>
      </c>
      <c r="BK393" s="331" t="str">
        <f t="shared" si="108"/>
        <v/>
      </c>
      <c r="BL393" s="331" t="str">
        <f>IF(C393="","",IF(AND(フラグ管理用!AK393="予算区分_地単_通常",フラグ管理用!AF393&gt;4),"error",IF(AND(フラグ管理用!AK393="予算区分_地単_協力金等",フラグ管理用!AF393&gt;9),"error",IF(AND(フラグ管理用!AK393="予算区分_補助",フラグ管理用!AF393&lt;9),"error",""))))</f>
        <v/>
      </c>
      <c r="BM393" s="346" t="str">
        <f>フラグ管理用!AO393</f>
        <v/>
      </c>
    </row>
    <row r="394" spans="1:65">
      <c r="A394" s="21">
        <v>373</v>
      </c>
      <c r="B394" s="35"/>
      <c r="C394" s="44"/>
      <c r="D394" s="44"/>
      <c r="E394" s="55"/>
      <c r="F394" s="67" t="str">
        <f>IF(C394="補",VLOOKUP(E394,'事業名一覧 '!$A$3:$C$55,3,FALSE),"")</f>
        <v/>
      </c>
      <c r="G394" s="81"/>
      <c r="H394" s="81"/>
      <c r="I394" s="81"/>
      <c r="J394" s="81"/>
      <c r="K394" s="81"/>
      <c r="L394" s="55"/>
      <c r="M394" s="132" t="str">
        <f t="shared" si="91"/>
        <v/>
      </c>
      <c r="N394" s="132" t="str">
        <f t="shared" si="92"/>
        <v/>
      </c>
      <c r="O394" s="148"/>
      <c r="P394" s="148"/>
      <c r="Q394" s="148"/>
      <c r="R394" s="148"/>
      <c r="S394" s="148"/>
      <c r="T394" s="148"/>
      <c r="U394" s="55"/>
      <c r="V394" s="81"/>
      <c r="W394" s="81"/>
      <c r="X394" s="81"/>
      <c r="Y394" s="44"/>
      <c r="Z394" s="44"/>
      <c r="AA394" s="44"/>
      <c r="AB394" s="214"/>
      <c r="AC394" s="214"/>
      <c r="AD394" s="55"/>
      <c r="AE394" s="55"/>
      <c r="AF394" s="233"/>
      <c r="AG394" s="251"/>
      <c r="AH394" s="272"/>
      <c r="AI394" s="284"/>
      <c r="AJ394" s="296" t="str">
        <f t="shared" si="93"/>
        <v/>
      </c>
      <c r="AK394" s="304" t="str">
        <f>IF(C394="","",IF(AND(フラグ管理用!B394=2,O394&gt;0),"error",IF(AND(フラグ管理用!B394=1,SUM(P394:R394)&gt;0),"error","")))</f>
        <v/>
      </c>
      <c r="AL394" s="312" t="str">
        <f t="shared" si="94"/>
        <v/>
      </c>
      <c r="AM394" s="320" t="str">
        <f t="shared" si="95"/>
        <v/>
      </c>
      <c r="AN394" s="331" t="str">
        <f>IF(C394="","",IF(フラグ管理用!AP394=1,"",IF(AND(フラグ管理用!C394=1,フラグ管理用!G394=1),"",IF(AND(フラグ管理用!C394=2,フラグ管理用!D394=1,フラグ管理用!G394=1),"",IF(AND(フラグ管理用!C394=2,フラグ管理用!D394=2),"","error")))))</f>
        <v/>
      </c>
      <c r="AO394" s="335" t="str">
        <f t="shared" si="96"/>
        <v/>
      </c>
      <c r="AP394" s="335" t="str">
        <f t="shared" si="97"/>
        <v/>
      </c>
      <c r="AQ394" s="335" t="str">
        <f>IF(C394="","",IF(AND(フラグ管理用!B394=1,フラグ管理用!I394&gt;0),"",IF(AND(フラグ管理用!B394=2,フラグ管理用!I394&gt;14),"","error")))</f>
        <v/>
      </c>
      <c r="AR394" s="335" t="str">
        <f>IF(C394="","",IF(PRODUCT(フラグ管理用!H394:J394)=0,"error",""))</f>
        <v/>
      </c>
      <c r="AS394" s="335" t="str">
        <f t="shared" si="98"/>
        <v/>
      </c>
      <c r="AT394" s="335" t="str">
        <f>IF(C394="","",IF(AND(フラグ管理用!G394=1,フラグ管理用!K394=1),"",IF(AND(フラグ管理用!G394=2,フラグ管理用!K394&gt;1),"","error")))</f>
        <v/>
      </c>
      <c r="AU394" s="335" t="str">
        <f>IF(C394="","",IF(AND(フラグ管理用!K394=10,ISBLANK(L394)=FALSE),"",IF(AND(フラグ管理用!K394&lt;10,ISBLANK(L394)=TRUE),"","error")))</f>
        <v/>
      </c>
      <c r="AV394" s="331" t="str">
        <f t="shared" si="99"/>
        <v/>
      </c>
      <c r="AW394" s="331" t="str">
        <f t="shared" si="100"/>
        <v/>
      </c>
      <c r="AX394" s="331" t="str">
        <f>IF(C394="","",IF(AND(フラグ管理用!D394=2,フラグ管理用!G394=1),IF(Q394&lt;&gt;0,"error",""),""))</f>
        <v/>
      </c>
      <c r="AY394" s="331" t="str">
        <f>IF(C394="","",IF(フラグ管理用!G394=2,IF(OR(O394&lt;&gt;0,P394&lt;&gt;0,R394&lt;&gt;0),"error",""),""))</f>
        <v/>
      </c>
      <c r="AZ394" s="331" t="str">
        <f t="shared" si="101"/>
        <v/>
      </c>
      <c r="BA394" s="331" t="str">
        <f t="shared" si="102"/>
        <v/>
      </c>
      <c r="BB394" s="331" t="str">
        <f t="shared" si="103"/>
        <v/>
      </c>
      <c r="BC394" s="331" t="str">
        <f>IF(C394="","",IF(フラグ管理用!Y394=2,IF(AND(フラグ管理用!C394=2,フラグ管理用!V394=1),"","error"),""))</f>
        <v/>
      </c>
      <c r="BD394" s="331" t="str">
        <f t="shared" si="104"/>
        <v/>
      </c>
      <c r="BE394" s="331" t="str">
        <f>IF(C394="","",IF(フラグ管理用!Z394=30,"error",IF(AND(フラグ管理用!AI394="事業始期_通常",フラグ管理用!Z394&lt;18),"error",IF(AND(フラグ管理用!AI394="事業始期_補助",フラグ管理用!Z394&lt;15),"error",""))))</f>
        <v/>
      </c>
      <c r="BF394" s="331" t="str">
        <f t="shared" si="105"/>
        <v/>
      </c>
      <c r="BG394" s="331" t="str">
        <f>IF(C394="","",IF(AND(フラグ管理用!AJ394="事業終期_通常",OR(フラグ管理用!AA394&lt;18,フラグ管理用!AA394&gt;29)),"error",IF(AND(フラグ管理用!AJ394="事業終期_R3基金・R4",フラグ管理用!AA394&lt;18),"error","")))</f>
        <v/>
      </c>
      <c r="BH394" s="331" t="str">
        <f>IF(C394="","",IF(VLOOKUP(Z394,―!$X$2:$Y$31,2,FALSE)&lt;=VLOOKUP(AA394,―!$X$2:$Y$31,2,FALSE),"","error"))</f>
        <v/>
      </c>
      <c r="BI394" s="331" t="str">
        <f t="shared" si="106"/>
        <v/>
      </c>
      <c r="BJ394" s="331" t="str">
        <f t="shared" si="107"/>
        <v/>
      </c>
      <c r="BK394" s="331" t="str">
        <f t="shared" si="108"/>
        <v/>
      </c>
      <c r="BL394" s="331" t="str">
        <f>IF(C394="","",IF(AND(フラグ管理用!AK394="予算区分_地単_通常",フラグ管理用!AF394&gt;4),"error",IF(AND(フラグ管理用!AK394="予算区分_地単_協力金等",フラグ管理用!AF394&gt;9),"error",IF(AND(フラグ管理用!AK394="予算区分_補助",フラグ管理用!AF394&lt;9),"error",""))))</f>
        <v/>
      </c>
      <c r="BM394" s="346" t="str">
        <f>フラグ管理用!AO394</f>
        <v/>
      </c>
    </row>
    <row r="395" spans="1:65">
      <c r="A395" s="21">
        <v>374</v>
      </c>
      <c r="B395" s="35"/>
      <c r="C395" s="44"/>
      <c r="D395" s="44"/>
      <c r="E395" s="55"/>
      <c r="F395" s="67" t="str">
        <f>IF(C395="補",VLOOKUP(E395,'事業名一覧 '!$A$3:$C$55,3,FALSE),"")</f>
        <v/>
      </c>
      <c r="G395" s="81"/>
      <c r="H395" s="81"/>
      <c r="I395" s="81"/>
      <c r="J395" s="81"/>
      <c r="K395" s="81"/>
      <c r="L395" s="55"/>
      <c r="M395" s="132" t="str">
        <f t="shared" si="91"/>
        <v/>
      </c>
      <c r="N395" s="132" t="str">
        <f t="shared" si="92"/>
        <v/>
      </c>
      <c r="O395" s="148"/>
      <c r="P395" s="148"/>
      <c r="Q395" s="148"/>
      <c r="R395" s="148"/>
      <c r="S395" s="148"/>
      <c r="T395" s="148"/>
      <c r="U395" s="55"/>
      <c r="V395" s="81"/>
      <c r="W395" s="81"/>
      <c r="X395" s="81"/>
      <c r="Y395" s="44"/>
      <c r="Z395" s="44"/>
      <c r="AA395" s="44"/>
      <c r="AB395" s="214"/>
      <c r="AC395" s="214"/>
      <c r="AD395" s="55"/>
      <c r="AE395" s="55"/>
      <c r="AF395" s="233"/>
      <c r="AG395" s="251"/>
      <c r="AH395" s="272"/>
      <c r="AI395" s="284"/>
      <c r="AJ395" s="296" t="str">
        <f t="shared" si="93"/>
        <v/>
      </c>
      <c r="AK395" s="304" t="str">
        <f>IF(C395="","",IF(AND(フラグ管理用!B395=2,O395&gt;0),"error",IF(AND(フラグ管理用!B395=1,SUM(P395:R395)&gt;0),"error","")))</f>
        <v/>
      </c>
      <c r="AL395" s="312" t="str">
        <f t="shared" si="94"/>
        <v/>
      </c>
      <c r="AM395" s="320" t="str">
        <f t="shared" si="95"/>
        <v/>
      </c>
      <c r="AN395" s="331" t="str">
        <f>IF(C395="","",IF(フラグ管理用!AP395=1,"",IF(AND(フラグ管理用!C395=1,フラグ管理用!G395=1),"",IF(AND(フラグ管理用!C395=2,フラグ管理用!D395=1,フラグ管理用!G395=1),"",IF(AND(フラグ管理用!C395=2,フラグ管理用!D395=2),"","error")))))</f>
        <v/>
      </c>
      <c r="AO395" s="335" t="str">
        <f t="shared" si="96"/>
        <v/>
      </c>
      <c r="AP395" s="335" t="str">
        <f t="shared" si="97"/>
        <v/>
      </c>
      <c r="AQ395" s="335" t="str">
        <f>IF(C395="","",IF(AND(フラグ管理用!B395=1,フラグ管理用!I395&gt;0),"",IF(AND(フラグ管理用!B395=2,フラグ管理用!I395&gt;14),"","error")))</f>
        <v/>
      </c>
      <c r="AR395" s="335" t="str">
        <f>IF(C395="","",IF(PRODUCT(フラグ管理用!H395:J395)=0,"error",""))</f>
        <v/>
      </c>
      <c r="AS395" s="335" t="str">
        <f t="shared" si="98"/>
        <v/>
      </c>
      <c r="AT395" s="335" t="str">
        <f>IF(C395="","",IF(AND(フラグ管理用!G395=1,フラグ管理用!K395=1),"",IF(AND(フラグ管理用!G395=2,フラグ管理用!K395&gt;1),"","error")))</f>
        <v/>
      </c>
      <c r="AU395" s="335" t="str">
        <f>IF(C395="","",IF(AND(フラグ管理用!K395=10,ISBLANK(L395)=FALSE),"",IF(AND(フラグ管理用!K395&lt;10,ISBLANK(L395)=TRUE),"","error")))</f>
        <v/>
      </c>
      <c r="AV395" s="331" t="str">
        <f t="shared" si="99"/>
        <v/>
      </c>
      <c r="AW395" s="331" t="str">
        <f t="shared" si="100"/>
        <v/>
      </c>
      <c r="AX395" s="331" t="str">
        <f>IF(C395="","",IF(AND(フラグ管理用!D395=2,フラグ管理用!G395=1),IF(Q395&lt;&gt;0,"error",""),""))</f>
        <v/>
      </c>
      <c r="AY395" s="331" t="str">
        <f>IF(C395="","",IF(フラグ管理用!G395=2,IF(OR(O395&lt;&gt;0,P395&lt;&gt;0,R395&lt;&gt;0),"error",""),""))</f>
        <v/>
      </c>
      <c r="AZ395" s="331" t="str">
        <f t="shared" si="101"/>
        <v/>
      </c>
      <c r="BA395" s="331" t="str">
        <f t="shared" si="102"/>
        <v/>
      </c>
      <c r="BB395" s="331" t="str">
        <f t="shared" si="103"/>
        <v/>
      </c>
      <c r="BC395" s="331" t="str">
        <f>IF(C395="","",IF(フラグ管理用!Y395=2,IF(AND(フラグ管理用!C395=2,フラグ管理用!V395=1),"","error"),""))</f>
        <v/>
      </c>
      <c r="BD395" s="331" t="str">
        <f t="shared" si="104"/>
        <v/>
      </c>
      <c r="BE395" s="331" t="str">
        <f>IF(C395="","",IF(フラグ管理用!Z395=30,"error",IF(AND(フラグ管理用!AI395="事業始期_通常",フラグ管理用!Z395&lt;18),"error",IF(AND(フラグ管理用!AI395="事業始期_補助",フラグ管理用!Z395&lt;15),"error",""))))</f>
        <v/>
      </c>
      <c r="BF395" s="331" t="str">
        <f t="shared" si="105"/>
        <v/>
      </c>
      <c r="BG395" s="331" t="str">
        <f>IF(C395="","",IF(AND(フラグ管理用!AJ395="事業終期_通常",OR(フラグ管理用!AA395&lt;18,フラグ管理用!AA395&gt;29)),"error",IF(AND(フラグ管理用!AJ395="事業終期_R3基金・R4",フラグ管理用!AA395&lt;18),"error","")))</f>
        <v/>
      </c>
      <c r="BH395" s="331" t="str">
        <f>IF(C395="","",IF(VLOOKUP(Z395,―!$X$2:$Y$31,2,FALSE)&lt;=VLOOKUP(AA395,―!$X$2:$Y$31,2,FALSE),"","error"))</f>
        <v/>
      </c>
      <c r="BI395" s="331" t="str">
        <f t="shared" si="106"/>
        <v/>
      </c>
      <c r="BJ395" s="331" t="str">
        <f t="shared" si="107"/>
        <v/>
      </c>
      <c r="BK395" s="331" t="str">
        <f t="shared" si="108"/>
        <v/>
      </c>
      <c r="BL395" s="331" t="str">
        <f>IF(C395="","",IF(AND(フラグ管理用!AK395="予算区分_地単_通常",フラグ管理用!AF395&gt;4),"error",IF(AND(フラグ管理用!AK395="予算区分_地単_協力金等",フラグ管理用!AF395&gt;9),"error",IF(AND(フラグ管理用!AK395="予算区分_補助",フラグ管理用!AF395&lt;9),"error",""))))</f>
        <v/>
      </c>
      <c r="BM395" s="346" t="str">
        <f>フラグ管理用!AO395</f>
        <v/>
      </c>
    </row>
    <row r="396" spans="1:65">
      <c r="A396" s="21">
        <v>375</v>
      </c>
      <c r="B396" s="35"/>
      <c r="C396" s="44"/>
      <c r="D396" s="44"/>
      <c r="E396" s="55"/>
      <c r="F396" s="67" t="str">
        <f>IF(C396="補",VLOOKUP(E396,'事業名一覧 '!$A$3:$C$55,3,FALSE),"")</f>
        <v/>
      </c>
      <c r="G396" s="81"/>
      <c r="H396" s="81"/>
      <c r="I396" s="81"/>
      <c r="J396" s="81"/>
      <c r="K396" s="81"/>
      <c r="L396" s="55"/>
      <c r="M396" s="132" t="str">
        <f t="shared" si="91"/>
        <v/>
      </c>
      <c r="N396" s="132" t="str">
        <f t="shared" si="92"/>
        <v/>
      </c>
      <c r="O396" s="148"/>
      <c r="P396" s="148"/>
      <c r="Q396" s="148"/>
      <c r="R396" s="148"/>
      <c r="S396" s="148"/>
      <c r="T396" s="148"/>
      <c r="U396" s="55"/>
      <c r="V396" s="81"/>
      <c r="W396" s="81"/>
      <c r="X396" s="81"/>
      <c r="Y396" s="44"/>
      <c r="Z396" s="44"/>
      <c r="AA396" s="44"/>
      <c r="AB396" s="214"/>
      <c r="AC396" s="214"/>
      <c r="AD396" s="55"/>
      <c r="AE396" s="55"/>
      <c r="AF396" s="233"/>
      <c r="AG396" s="251"/>
      <c r="AH396" s="272"/>
      <c r="AI396" s="284"/>
      <c r="AJ396" s="296" t="str">
        <f t="shared" si="93"/>
        <v/>
      </c>
      <c r="AK396" s="304" t="str">
        <f>IF(C396="","",IF(AND(フラグ管理用!B396=2,O396&gt;0),"error",IF(AND(フラグ管理用!B396=1,SUM(P396:R396)&gt;0),"error","")))</f>
        <v/>
      </c>
      <c r="AL396" s="312" t="str">
        <f t="shared" si="94"/>
        <v/>
      </c>
      <c r="AM396" s="320" t="str">
        <f t="shared" si="95"/>
        <v/>
      </c>
      <c r="AN396" s="331" t="str">
        <f>IF(C396="","",IF(フラグ管理用!AP396=1,"",IF(AND(フラグ管理用!C396=1,フラグ管理用!G396=1),"",IF(AND(フラグ管理用!C396=2,フラグ管理用!D396=1,フラグ管理用!G396=1),"",IF(AND(フラグ管理用!C396=2,フラグ管理用!D396=2),"","error")))))</f>
        <v/>
      </c>
      <c r="AO396" s="335" t="str">
        <f t="shared" si="96"/>
        <v/>
      </c>
      <c r="AP396" s="335" t="str">
        <f t="shared" si="97"/>
        <v/>
      </c>
      <c r="AQ396" s="335" t="str">
        <f>IF(C396="","",IF(AND(フラグ管理用!B396=1,フラグ管理用!I396&gt;0),"",IF(AND(フラグ管理用!B396=2,フラグ管理用!I396&gt;14),"","error")))</f>
        <v/>
      </c>
      <c r="AR396" s="335" t="str">
        <f>IF(C396="","",IF(PRODUCT(フラグ管理用!H396:J396)=0,"error",""))</f>
        <v/>
      </c>
      <c r="AS396" s="335" t="str">
        <f t="shared" si="98"/>
        <v/>
      </c>
      <c r="AT396" s="335" t="str">
        <f>IF(C396="","",IF(AND(フラグ管理用!G396=1,フラグ管理用!K396=1),"",IF(AND(フラグ管理用!G396=2,フラグ管理用!K396&gt;1),"","error")))</f>
        <v/>
      </c>
      <c r="AU396" s="335" t="str">
        <f>IF(C396="","",IF(AND(フラグ管理用!K396=10,ISBLANK(L396)=FALSE),"",IF(AND(フラグ管理用!K396&lt;10,ISBLANK(L396)=TRUE),"","error")))</f>
        <v/>
      </c>
      <c r="AV396" s="331" t="str">
        <f t="shared" si="99"/>
        <v/>
      </c>
      <c r="AW396" s="331" t="str">
        <f t="shared" si="100"/>
        <v/>
      </c>
      <c r="AX396" s="331" t="str">
        <f>IF(C396="","",IF(AND(フラグ管理用!D396=2,フラグ管理用!G396=1),IF(Q396&lt;&gt;0,"error",""),""))</f>
        <v/>
      </c>
      <c r="AY396" s="331" t="str">
        <f>IF(C396="","",IF(フラグ管理用!G396=2,IF(OR(O396&lt;&gt;0,P396&lt;&gt;0,R396&lt;&gt;0),"error",""),""))</f>
        <v/>
      </c>
      <c r="AZ396" s="331" t="str">
        <f t="shared" si="101"/>
        <v/>
      </c>
      <c r="BA396" s="331" t="str">
        <f t="shared" si="102"/>
        <v/>
      </c>
      <c r="BB396" s="331" t="str">
        <f t="shared" si="103"/>
        <v/>
      </c>
      <c r="BC396" s="331" t="str">
        <f>IF(C396="","",IF(フラグ管理用!Y396=2,IF(AND(フラグ管理用!C396=2,フラグ管理用!V396=1),"","error"),""))</f>
        <v/>
      </c>
      <c r="BD396" s="331" t="str">
        <f t="shared" si="104"/>
        <v/>
      </c>
      <c r="BE396" s="331" t="str">
        <f>IF(C396="","",IF(フラグ管理用!Z396=30,"error",IF(AND(フラグ管理用!AI396="事業始期_通常",フラグ管理用!Z396&lt;18),"error",IF(AND(フラグ管理用!AI396="事業始期_補助",フラグ管理用!Z396&lt;15),"error",""))))</f>
        <v/>
      </c>
      <c r="BF396" s="331" t="str">
        <f t="shared" si="105"/>
        <v/>
      </c>
      <c r="BG396" s="331" t="str">
        <f>IF(C396="","",IF(AND(フラグ管理用!AJ396="事業終期_通常",OR(フラグ管理用!AA396&lt;18,フラグ管理用!AA396&gt;29)),"error",IF(AND(フラグ管理用!AJ396="事業終期_R3基金・R4",フラグ管理用!AA396&lt;18),"error","")))</f>
        <v/>
      </c>
      <c r="BH396" s="331" t="str">
        <f>IF(C396="","",IF(VLOOKUP(Z396,―!$X$2:$Y$31,2,FALSE)&lt;=VLOOKUP(AA396,―!$X$2:$Y$31,2,FALSE),"","error"))</f>
        <v/>
      </c>
      <c r="BI396" s="331" t="str">
        <f t="shared" si="106"/>
        <v/>
      </c>
      <c r="BJ396" s="331" t="str">
        <f t="shared" si="107"/>
        <v/>
      </c>
      <c r="BK396" s="331" t="str">
        <f t="shared" si="108"/>
        <v/>
      </c>
      <c r="BL396" s="331" t="str">
        <f>IF(C396="","",IF(AND(フラグ管理用!AK396="予算区分_地単_通常",フラグ管理用!AF396&gt;4),"error",IF(AND(フラグ管理用!AK396="予算区分_地単_協力金等",フラグ管理用!AF396&gt;9),"error",IF(AND(フラグ管理用!AK396="予算区分_補助",フラグ管理用!AF396&lt;9),"error",""))))</f>
        <v/>
      </c>
      <c r="BM396" s="346" t="str">
        <f>フラグ管理用!AO396</f>
        <v/>
      </c>
    </row>
    <row r="397" spans="1:65">
      <c r="A397" s="21">
        <v>376</v>
      </c>
      <c r="B397" s="35"/>
      <c r="C397" s="44"/>
      <c r="D397" s="44"/>
      <c r="E397" s="55"/>
      <c r="F397" s="67" t="str">
        <f>IF(C397="補",VLOOKUP(E397,'事業名一覧 '!$A$3:$C$55,3,FALSE),"")</f>
        <v/>
      </c>
      <c r="G397" s="81"/>
      <c r="H397" s="81"/>
      <c r="I397" s="81"/>
      <c r="J397" s="81"/>
      <c r="K397" s="81"/>
      <c r="L397" s="55"/>
      <c r="M397" s="132" t="str">
        <f t="shared" si="91"/>
        <v/>
      </c>
      <c r="N397" s="132" t="str">
        <f t="shared" si="92"/>
        <v/>
      </c>
      <c r="O397" s="148"/>
      <c r="P397" s="148"/>
      <c r="Q397" s="148"/>
      <c r="R397" s="148"/>
      <c r="S397" s="148"/>
      <c r="T397" s="148"/>
      <c r="U397" s="55"/>
      <c r="V397" s="81"/>
      <c r="W397" s="81"/>
      <c r="X397" s="81"/>
      <c r="Y397" s="44"/>
      <c r="Z397" s="44"/>
      <c r="AA397" s="44"/>
      <c r="AB397" s="214"/>
      <c r="AC397" s="214"/>
      <c r="AD397" s="55"/>
      <c r="AE397" s="55"/>
      <c r="AF397" s="233"/>
      <c r="AG397" s="251"/>
      <c r="AH397" s="272"/>
      <c r="AI397" s="284"/>
      <c r="AJ397" s="296" t="str">
        <f t="shared" si="93"/>
        <v/>
      </c>
      <c r="AK397" s="304" t="str">
        <f>IF(C397="","",IF(AND(フラグ管理用!B397=2,O397&gt;0),"error",IF(AND(フラグ管理用!B397=1,SUM(P397:R397)&gt;0),"error","")))</f>
        <v/>
      </c>
      <c r="AL397" s="312" t="str">
        <f t="shared" si="94"/>
        <v/>
      </c>
      <c r="AM397" s="320" t="str">
        <f t="shared" si="95"/>
        <v/>
      </c>
      <c r="AN397" s="331" t="str">
        <f>IF(C397="","",IF(フラグ管理用!AP397=1,"",IF(AND(フラグ管理用!C397=1,フラグ管理用!G397=1),"",IF(AND(フラグ管理用!C397=2,フラグ管理用!D397=1,フラグ管理用!G397=1),"",IF(AND(フラグ管理用!C397=2,フラグ管理用!D397=2),"","error")))))</f>
        <v/>
      </c>
      <c r="AO397" s="335" t="str">
        <f t="shared" si="96"/>
        <v/>
      </c>
      <c r="AP397" s="335" t="str">
        <f t="shared" si="97"/>
        <v/>
      </c>
      <c r="AQ397" s="335" t="str">
        <f>IF(C397="","",IF(AND(フラグ管理用!B397=1,フラグ管理用!I397&gt;0),"",IF(AND(フラグ管理用!B397=2,フラグ管理用!I397&gt;14),"","error")))</f>
        <v/>
      </c>
      <c r="AR397" s="335" t="str">
        <f>IF(C397="","",IF(PRODUCT(フラグ管理用!H397:J397)=0,"error",""))</f>
        <v/>
      </c>
      <c r="AS397" s="335" t="str">
        <f t="shared" si="98"/>
        <v/>
      </c>
      <c r="AT397" s="335" t="str">
        <f>IF(C397="","",IF(AND(フラグ管理用!G397=1,フラグ管理用!K397=1),"",IF(AND(フラグ管理用!G397=2,フラグ管理用!K397&gt;1),"","error")))</f>
        <v/>
      </c>
      <c r="AU397" s="335" t="str">
        <f>IF(C397="","",IF(AND(フラグ管理用!K397=10,ISBLANK(L397)=FALSE),"",IF(AND(フラグ管理用!K397&lt;10,ISBLANK(L397)=TRUE),"","error")))</f>
        <v/>
      </c>
      <c r="AV397" s="331" t="str">
        <f t="shared" si="99"/>
        <v/>
      </c>
      <c r="AW397" s="331" t="str">
        <f t="shared" si="100"/>
        <v/>
      </c>
      <c r="AX397" s="331" t="str">
        <f>IF(C397="","",IF(AND(フラグ管理用!D397=2,フラグ管理用!G397=1),IF(Q397&lt;&gt;0,"error",""),""))</f>
        <v/>
      </c>
      <c r="AY397" s="331" t="str">
        <f>IF(C397="","",IF(フラグ管理用!G397=2,IF(OR(O397&lt;&gt;0,P397&lt;&gt;0,R397&lt;&gt;0),"error",""),""))</f>
        <v/>
      </c>
      <c r="AZ397" s="331" t="str">
        <f t="shared" si="101"/>
        <v/>
      </c>
      <c r="BA397" s="331" t="str">
        <f t="shared" si="102"/>
        <v/>
      </c>
      <c r="BB397" s="331" t="str">
        <f t="shared" si="103"/>
        <v/>
      </c>
      <c r="BC397" s="331" t="str">
        <f>IF(C397="","",IF(フラグ管理用!Y397=2,IF(AND(フラグ管理用!C397=2,フラグ管理用!V397=1),"","error"),""))</f>
        <v/>
      </c>
      <c r="BD397" s="331" t="str">
        <f t="shared" si="104"/>
        <v/>
      </c>
      <c r="BE397" s="331" t="str">
        <f>IF(C397="","",IF(フラグ管理用!Z397=30,"error",IF(AND(フラグ管理用!AI397="事業始期_通常",フラグ管理用!Z397&lt;18),"error",IF(AND(フラグ管理用!AI397="事業始期_補助",フラグ管理用!Z397&lt;15),"error",""))))</f>
        <v/>
      </c>
      <c r="BF397" s="331" t="str">
        <f t="shared" si="105"/>
        <v/>
      </c>
      <c r="BG397" s="331" t="str">
        <f>IF(C397="","",IF(AND(フラグ管理用!AJ397="事業終期_通常",OR(フラグ管理用!AA397&lt;18,フラグ管理用!AA397&gt;29)),"error",IF(AND(フラグ管理用!AJ397="事業終期_R3基金・R4",フラグ管理用!AA397&lt;18),"error","")))</f>
        <v/>
      </c>
      <c r="BH397" s="331" t="str">
        <f>IF(C397="","",IF(VLOOKUP(Z397,―!$X$2:$Y$31,2,FALSE)&lt;=VLOOKUP(AA397,―!$X$2:$Y$31,2,FALSE),"","error"))</f>
        <v/>
      </c>
      <c r="BI397" s="331" t="str">
        <f t="shared" si="106"/>
        <v/>
      </c>
      <c r="BJ397" s="331" t="str">
        <f t="shared" si="107"/>
        <v/>
      </c>
      <c r="BK397" s="331" t="str">
        <f t="shared" si="108"/>
        <v/>
      </c>
      <c r="BL397" s="331" t="str">
        <f>IF(C397="","",IF(AND(フラグ管理用!AK397="予算区分_地単_通常",フラグ管理用!AF397&gt;4),"error",IF(AND(フラグ管理用!AK397="予算区分_地単_協力金等",フラグ管理用!AF397&gt;9),"error",IF(AND(フラグ管理用!AK397="予算区分_補助",フラグ管理用!AF397&lt;9),"error",""))))</f>
        <v/>
      </c>
      <c r="BM397" s="346" t="str">
        <f>フラグ管理用!AO397</f>
        <v/>
      </c>
    </row>
    <row r="398" spans="1:65">
      <c r="A398" s="21">
        <v>377</v>
      </c>
      <c r="B398" s="35"/>
      <c r="C398" s="44"/>
      <c r="D398" s="44"/>
      <c r="E398" s="55"/>
      <c r="F398" s="67" t="str">
        <f>IF(C398="補",VLOOKUP(E398,'事業名一覧 '!$A$3:$C$55,3,FALSE),"")</f>
        <v/>
      </c>
      <c r="G398" s="81"/>
      <c r="H398" s="81"/>
      <c r="I398" s="81"/>
      <c r="J398" s="81"/>
      <c r="K398" s="81"/>
      <c r="L398" s="55"/>
      <c r="M398" s="132" t="str">
        <f t="shared" si="91"/>
        <v/>
      </c>
      <c r="N398" s="132" t="str">
        <f t="shared" si="92"/>
        <v/>
      </c>
      <c r="O398" s="148"/>
      <c r="P398" s="148"/>
      <c r="Q398" s="148"/>
      <c r="R398" s="148"/>
      <c r="S398" s="148"/>
      <c r="T398" s="148"/>
      <c r="U398" s="55"/>
      <c r="V398" s="81"/>
      <c r="W398" s="81"/>
      <c r="X398" s="81"/>
      <c r="Y398" s="44"/>
      <c r="Z398" s="44"/>
      <c r="AA398" s="44"/>
      <c r="AB398" s="214"/>
      <c r="AC398" s="214"/>
      <c r="AD398" s="55"/>
      <c r="AE398" s="55"/>
      <c r="AF398" s="233"/>
      <c r="AG398" s="251"/>
      <c r="AH398" s="272"/>
      <c r="AI398" s="284"/>
      <c r="AJ398" s="296" t="str">
        <f t="shared" si="93"/>
        <v/>
      </c>
      <c r="AK398" s="304" t="str">
        <f>IF(C398="","",IF(AND(フラグ管理用!B398=2,O398&gt;0),"error",IF(AND(フラグ管理用!B398=1,SUM(P398:R398)&gt;0),"error","")))</f>
        <v/>
      </c>
      <c r="AL398" s="312" t="str">
        <f t="shared" si="94"/>
        <v/>
      </c>
      <c r="AM398" s="320" t="str">
        <f t="shared" si="95"/>
        <v/>
      </c>
      <c r="AN398" s="331" t="str">
        <f>IF(C398="","",IF(フラグ管理用!AP398=1,"",IF(AND(フラグ管理用!C398=1,フラグ管理用!G398=1),"",IF(AND(フラグ管理用!C398=2,フラグ管理用!D398=1,フラグ管理用!G398=1),"",IF(AND(フラグ管理用!C398=2,フラグ管理用!D398=2),"","error")))))</f>
        <v/>
      </c>
      <c r="AO398" s="335" t="str">
        <f t="shared" si="96"/>
        <v/>
      </c>
      <c r="AP398" s="335" t="str">
        <f t="shared" si="97"/>
        <v/>
      </c>
      <c r="AQ398" s="335" t="str">
        <f>IF(C398="","",IF(AND(フラグ管理用!B398=1,フラグ管理用!I398&gt;0),"",IF(AND(フラグ管理用!B398=2,フラグ管理用!I398&gt;14),"","error")))</f>
        <v/>
      </c>
      <c r="AR398" s="335" t="str">
        <f>IF(C398="","",IF(PRODUCT(フラグ管理用!H398:J398)=0,"error",""))</f>
        <v/>
      </c>
      <c r="AS398" s="335" t="str">
        <f t="shared" si="98"/>
        <v/>
      </c>
      <c r="AT398" s="335" t="str">
        <f>IF(C398="","",IF(AND(フラグ管理用!G398=1,フラグ管理用!K398=1),"",IF(AND(フラグ管理用!G398=2,フラグ管理用!K398&gt;1),"","error")))</f>
        <v/>
      </c>
      <c r="AU398" s="335" t="str">
        <f>IF(C398="","",IF(AND(フラグ管理用!K398=10,ISBLANK(L398)=FALSE),"",IF(AND(フラグ管理用!K398&lt;10,ISBLANK(L398)=TRUE),"","error")))</f>
        <v/>
      </c>
      <c r="AV398" s="331" t="str">
        <f t="shared" si="99"/>
        <v/>
      </c>
      <c r="AW398" s="331" t="str">
        <f t="shared" si="100"/>
        <v/>
      </c>
      <c r="AX398" s="331" t="str">
        <f>IF(C398="","",IF(AND(フラグ管理用!D398=2,フラグ管理用!G398=1),IF(Q398&lt;&gt;0,"error",""),""))</f>
        <v/>
      </c>
      <c r="AY398" s="331" t="str">
        <f>IF(C398="","",IF(フラグ管理用!G398=2,IF(OR(O398&lt;&gt;0,P398&lt;&gt;0,R398&lt;&gt;0),"error",""),""))</f>
        <v/>
      </c>
      <c r="AZ398" s="331" t="str">
        <f t="shared" si="101"/>
        <v/>
      </c>
      <c r="BA398" s="331" t="str">
        <f t="shared" si="102"/>
        <v/>
      </c>
      <c r="BB398" s="331" t="str">
        <f t="shared" si="103"/>
        <v/>
      </c>
      <c r="BC398" s="331" t="str">
        <f>IF(C398="","",IF(フラグ管理用!Y398=2,IF(AND(フラグ管理用!C398=2,フラグ管理用!V398=1),"","error"),""))</f>
        <v/>
      </c>
      <c r="BD398" s="331" t="str">
        <f t="shared" si="104"/>
        <v/>
      </c>
      <c r="BE398" s="331" t="str">
        <f>IF(C398="","",IF(フラグ管理用!Z398=30,"error",IF(AND(フラグ管理用!AI398="事業始期_通常",フラグ管理用!Z398&lt;18),"error",IF(AND(フラグ管理用!AI398="事業始期_補助",フラグ管理用!Z398&lt;15),"error",""))))</f>
        <v/>
      </c>
      <c r="BF398" s="331" t="str">
        <f t="shared" si="105"/>
        <v/>
      </c>
      <c r="BG398" s="331" t="str">
        <f>IF(C398="","",IF(AND(フラグ管理用!AJ398="事業終期_通常",OR(フラグ管理用!AA398&lt;18,フラグ管理用!AA398&gt;29)),"error",IF(AND(フラグ管理用!AJ398="事業終期_R3基金・R4",フラグ管理用!AA398&lt;18),"error","")))</f>
        <v/>
      </c>
      <c r="BH398" s="331" t="str">
        <f>IF(C398="","",IF(VLOOKUP(Z398,―!$X$2:$Y$31,2,FALSE)&lt;=VLOOKUP(AA398,―!$X$2:$Y$31,2,FALSE),"","error"))</f>
        <v/>
      </c>
      <c r="BI398" s="331" t="str">
        <f t="shared" si="106"/>
        <v/>
      </c>
      <c r="BJ398" s="331" t="str">
        <f t="shared" si="107"/>
        <v/>
      </c>
      <c r="BK398" s="331" t="str">
        <f t="shared" si="108"/>
        <v/>
      </c>
      <c r="BL398" s="331" t="str">
        <f>IF(C398="","",IF(AND(フラグ管理用!AK398="予算区分_地単_通常",フラグ管理用!AF398&gt;4),"error",IF(AND(フラグ管理用!AK398="予算区分_地単_協力金等",フラグ管理用!AF398&gt;9),"error",IF(AND(フラグ管理用!AK398="予算区分_補助",フラグ管理用!AF398&lt;9),"error",""))))</f>
        <v/>
      </c>
      <c r="BM398" s="346" t="str">
        <f>フラグ管理用!AO398</f>
        <v/>
      </c>
    </row>
    <row r="399" spans="1:65">
      <c r="A399" s="21">
        <v>378</v>
      </c>
      <c r="B399" s="35"/>
      <c r="C399" s="44"/>
      <c r="D399" s="44"/>
      <c r="E399" s="55"/>
      <c r="F399" s="67" t="str">
        <f>IF(C399="補",VLOOKUP(E399,'事業名一覧 '!$A$3:$C$55,3,FALSE),"")</f>
        <v/>
      </c>
      <c r="G399" s="81"/>
      <c r="H399" s="81"/>
      <c r="I399" s="81"/>
      <c r="J399" s="81"/>
      <c r="K399" s="81"/>
      <c r="L399" s="55"/>
      <c r="M399" s="132" t="str">
        <f t="shared" si="91"/>
        <v/>
      </c>
      <c r="N399" s="132" t="str">
        <f t="shared" si="92"/>
        <v/>
      </c>
      <c r="O399" s="148"/>
      <c r="P399" s="148"/>
      <c r="Q399" s="148"/>
      <c r="R399" s="148"/>
      <c r="S399" s="148"/>
      <c r="T399" s="148"/>
      <c r="U399" s="55"/>
      <c r="V399" s="81"/>
      <c r="W399" s="81"/>
      <c r="X399" s="81"/>
      <c r="Y399" s="44"/>
      <c r="Z399" s="44"/>
      <c r="AA399" s="44"/>
      <c r="AB399" s="214"/>
      <c r="AC399" s="214"/>
      <c r="AD399" s="55"/>
      <c r="AE399" s="55"/>
      <c r="AF399" s="233"/>
      <c r="AG399" s="251"/>
      <c r="AH399" s="272"/>
      <c r="AI399" s="284"/>
      <c r="AJ399" s="296" t="str">
        <f t="shared" si="93"/>
        <v/>
      </c>
      <c r="AK399" s="304" t="str">
        <f>IF(C399="","",IF(AND(フラグ管理用!B399=2,O399&gt;0),"error",IF(AND(フラグ管理用!B399=1,SUM(P399:R399)&gt;0),"error","")))</f>
        <v/>
      </c>
      <c r="AL399" s="312" t="str">
        <f t="shared" si="94"/>
        <v/>
      </c>
      <c r="AM399" s="320" t="str">
        <f t="shared" si="95"/>
        <v/>
      </c>
      <c r="AN399" s="331" t="str">
        <f>IF(C399="","",IF(フラグ管理用!AP399=1,"",IF(AND(フラグ管理用!C399=1,フラグ管理用!G399=1),"",IF(AND(フラグ管理用!C399=2,フラグ管理用!D399=1,フラグ管理用!G399=1),"",IF(AND(フラグ管理用!C399=2,フラグ管理用!D399=2),"","error")))))</f>
        <v/>
      </c>
      <c r="AO399" s="335" t="str">
        <f t="shared" si="96"/>
        <v/>
      </c>
      <c r="AP399" s="335" t="str">
        <f t="shared" si="97"/>
        <v/>
      </c>
      <c r="AQ399" s="335" t="str">
        <f>IF(C399="","",IF(AND(フラグ管理用!B399=1,フラグ管理用!I399&gt;0),"",IF(AND(フラグ管理用!B399=2,フラグ管理用!I399&gt;14),"","error")))</f>
        <v/>
      </c>
      <c r="AR399" s="335" t="str">
        <f>IF(C399="","",IF(PRODUCT(フラグ管理用!H399:J399)=0,"error",""))</f>
        <v/>
      </c>
      <c r="AS399" s="335" t="str">
        <f t="shared" si="98"/>
        <v/>
      </c>
      <c r="AT399" s="335" t="str">
        <f>IF(C399="","",IF(AND(フラグ管理用!G399=1,フラグ管理用!K399=1),"",IF(AND(フラグ管理用!G399=2,フラグ管理用!K399&gt;1),"","error")))</f>
        <v/>
      </c>
      <c r="AU399" s="335" t="str">
        <f>IF(C399="","",IF(AND(フラグ管理用!K399=10,ISBLANK(L399)=FALSE),"",IF(AND(フラグ管理用!K399&lt;10,ISBLANK(L399)=TRUE),"","error")))</f>
        <v/>
      </c>
      <c r="AV399" s="331" t="str">
        <f t="shared" si="99"/>
        <v/>
      </c>
      <c r="AW399" s="331" t="str">
        <f t="shared" si="100"/>
        <v/>
      </c>
      <c r="AX399" s="331" t="str">
        <f>IF(C399="","",IF(AND(フラグ管理用!D399=2,フラグ管理用!G399=1),IF(Q399&lt;&gt;0,"error",""),""))</f>
        <v/>
      </c>
      <c r="AY399" s="331" t="str">
        <f>IF(C399="","",IF(フラグ管理用!G399=2,IF(OR(O399&lt;&gt;0,P399&lt;&gt;0,R399&lt;&gt;0),"error",""),""))</f>
        <v/>
      </c>
      <c r="AZ399" s="331" t="str">
        <f t="shared" si="101"/>
        <v/>
      </c>
      <c r="BA399" s="331" t="str">
        <f t="shared" si="102"/>
        <v/>
      </c>
      <c r="BB399" s="331" t="str">
        <f t="shared" si="103"/>
        <v/>
      </c>
      <c r="BC399" s="331" t="str">
        <f>IF(C399="","",IF(フラグ管理用!Y399=2,IF(AND(フラグ管理用!C399=2,フラグ管理用!V399=1),"","error"),""))</f>
        <v/>
      </c>
      <c r="BD399" s="331" t="str">
        <f t="shared" si="104"/>
        <v/>
      </c>
      <c r="BE399" s="331" t="str">
        <f>IF(C399="","",IF(フラグ管理用!Z399=30,"error",IF(AND(フラグ管理用!AI399="事業始期_通常",フラグ管理用!Z399&lt;18),"error",IF(AND(フラグ管理用!AI399="事業始期_補助",フラグ管理用!Z399&lt;15),"error",""))))</f>
        <v/>
      </c>
      <c r="BF399" s="331" t="str">
        <f t="shared" si="105"/>
        <v/>
      </c>
      <c r="BG399" s="331" t="str">
        <f>IF(C399="","",IF(AND(フラグ管理用!AJ399="事業終期_通常",OR(フラグ管理用!AA399&lt;18,フラグ管理用!AA399&gt;29)),"error",IF(AND(フラグ管理用!AJ399="事業終期_R3基金・R4",フラグ管理用!AA399&lt;18),"error","")))</f>
        <v/>
      </c>
      <c r="BH399" s="331" t="str">
        <f>IF(C399="","",IF(VLOOKUP(Z399,―!$X$2:$Y$31,2,FALSE)&lt;=VLOOKUP(AA399,―!$X$2:$Y$31,2,FALSE),"","error"))</f>
        <v/>
      </c>
      <c r="BI399" s="331" t="str">
        <f t="shared" si="106"/>
        <v/>
      </c>
      <c r="BJ399" s="331" t="str">
        <f t="shared" si="107"/>
        <v/>
      </c>
      <c r="BK399" s="331" t="str">
        <f t="shared" si="108"/>
        <v/>
      </c>
      <c r="BL399" s="331" t="str">
        <f>IF(C399="","",IF(AND(フラグ管理用!AK399="予算区分_地単_通常",フラグ管理用!AF399&gt;4),"error",IF(AND(フラグ管理用!AK399="予算区分_地単_協力金等",フラグ管理用!AF399&gt;9),"error",IF(AND(フラグ管理用!AK399="予算区分_補助",フラグ管理用!AF399&lt;9),"error",""))))</f>
        <v/>
      </c>
      <c r="BM399" s="346" t="str">
        <f>フラグ管理用!AO399</f>
        <v/>
      </c>
    </row>
    <row r="400" spans="1:65">
      <c r="A400" s="21">
        <v>379</v>
      </c>
      <c r="B400" s="35"/>
      <c r="C400" s="44"/>
      <c r="D400" s="44"/>
      <c r="E400" s="55"/>
      <c r="F400" s="67" t="str">
        <f>IF(C400="補",VLOOKUP(E400,'事業名一覧 '!$A$3:$C$55,3,FALSE),"")</f>
        <v/>
      </c>
      <c r="G400" s="81"/>
      <c r="H400" s="81"/>
      <c r="I400" s="81"/>
      <c r="J400" s="81"/>
      <c r="K400" s="81"/>
      <c r="L400" s="55"/>
      <c r="M400" s="132" t="str">
        <f t="shared" si="91"/>
        <v/>
      </c>
      <c r="N400" s="132" t="str">
        <f t="shared" si="92"/>
        <v/>
      </c>
      <c r="O400" s="148"/>
      <c r="P400" s="148"/>
      <c r="Q400" s="148"/>
      <c r="R400" s="148"/>
      <c r="S400" s="148"/>
      <c r="T400" s="148"/>
      <c r="U400" s="55"/>
      <c r="V400" s="81"/>
      <c r="W400" s="81"/>
      <c r="X400" s="81"/>
      <c r="Y400" s="44"/>
      <c r="Z400" s="44"/>
      <c r="AA400" s="44"/>
      <c r="AB400" s="214"/>
      <c r="AC400" s="214"/>
      <c r="AD400" s="55"/>
      <c r="AE400" s="55"/>
      <c r="AF400" s="233"/>
      <c r="AG400" s="251"/>
      <c r="AH400" s="272"/>
      <c r="AI400" s="284"/>
      <c r="AJ400" s="296" t="str">
        <f t="shared" si="93"/>
        <v/>
      </c>
      <c r="AK400" s="304" t="str">
        <f>IF(C400="","",IF(AND(フラグ管理用!B400=2,O400&gt;0),"error",IF(AND(フラグ管理用!B400=1,SUM(P400:R400)&gt;0),"error","")))</f>
        <v/>
      </c>
      <c r="AL400" s="312" t="str">
        <f t="shared" si="94"/>
        <v/>
      </c>
      <c r="AM400" s="320" t="str">
        <f t="shared" si="95"/>
        <v/>
      </c>
      <c r="AN400" s="331" t="str">
        <f>IF(C400="","",IF(フラグ管理用!AP400=1,"",IF(AND(フラグ管理用!C400=1,フラグ管理用!G400=1),"",IF(AND(フラグ管理用!C400=2,フラグ管理用!D400=1,フラグ管理用!G400=1),"",IF(AND(フラグ管理用!C400=2,フラグ管理用!D400=2),"","error")))))</f>
        <v/>
      </c>
      <c r="AO400" s="335" t="str">
        <f t="shared" si="96"/>
        <v/>
      </c>
      <c r="AP400" s="335" t="str">
        <f t="shared" si="97"/>
        <v/>
      </c>
      <c r="AQ400" s="335" t="str">
        <f>IF(C400="","",IF(AND(フラグ管理用!B400=1,フラグ管理用!I400&gt;0),"",IF(AND(フラグ管理用!B400=2,フラグ管理用!I400&gt;14),"","error")))</f>
        <v/>
      </c>
      <c r="AR400" s="335" t="str">
        <f>IF(C400="","",IF(PRODUCT(フラグ管理用!H400:J400)=0,"error",""))</f>
        <v/>
      </c>
      <c r="AS400" s="335" t="str">
        <f t="shared" si="98"/>
        <v/>
      </c>
      <c r="AT400" s="335" t="str">
        <f>IF(C400="","",IF(AND(フラグ管理用!G400=1,フラグ管理用!K400=1),"",IF(AND(フラグ管理用!G400=2,フラグ管理用!K400&gt;1),"","error")))</f>
        <v/>
      </c>
      <c r="AU400" s="335" t="str">
        <f>IF(C400="","",IF(AND(フラグ管理用!K400=10,ISBLANK(L400)=FALSE),"",IF(AND(フラグ管理用!K400&lt;10,ISBLANK(L400)=TRUE),"","error")))</f>
        <v/>
      </c>
      <c r="AV400" s="331" t="str">
        <f t="shared" si="99"/>
        <v/>
      </c>
      <c r="AW400" s="331" t="str">
        <f t="shared" si="100"/>
        <v/>
      </c>
      <c r="AX400" s="331" t="str">
        <f>IF(C400="","",IF(AND(フラグ管理用!D400=2,フラグ管理用!G400=1),IF(Q400&lt;&gt;0,"error",""),""))</f>
        <v/>
      </c>
      <c r="AY400" s="331" t="str">
        <f>IF(C400="","",IF(フラグ管理用!G400=2,IF(OR(O400&lt;&gt;0,P400&lt;&gt;0,R400&lt;&gt;0),"error",""),""))</f>
        <v/>
      </c>
      <c r="AZ400" s="331" t="str">
        <f t="shared" si="101"/>
        <v/>
      </c>
      <c r="BA400" s="331" t="str">
        <f t="shared" si="102"/>
        <v/>
      </c>
      <c r="BB400" s="331" t="str">
        <f t="shared" si="103"/>
        <v/>
      </c>
      <c r="BC400" s="331" t="str">
        <f>IF(C400="","",IF(フラグ管理用!Y400=2,IF(AND(フラグ管理用!C400=2,フラグ管理用!V400=1),"","error"),""))</f>
        <v/>
      </c>
      <c r="BD400" s="331" t="str">
        <f t="shared" si="104"/>
        <v/>
      </c>
      <c r="BE400" s="331" t="str">
        <f>IF(C400="","",IF(フラグ管理用!Z400=30,"error",IF(AND(フラグ管理用!AI400="事業始期_通常",フラグ管理用!Z400&lt;18),"error",IF(AND(フラグ管理用!AI400="事業始期_補助",フラグ管理用!Z400&lt;15),"error",""))))</f>
        <v/>
      </c>
      <c r="BF400" s="331" t="str">
        <f t="shared" si="105"/>
        <v/>
      </c>
      <c r="BG400" s="331" t="str">
        <f>IF(C400="","",IF(AND(フラグ管理用!AJ400="事業終期_通常",OR(フラグ管理用!AA400&lt;18,フラグ管理用!AA400&gt;29)),"error",IF(AND(フラグ管理用!AJ400="事業終期_R3基金・R4",フラグ管理用!AA400&lt;18),"error","")))</f>
        <v/>
      </c>
      <c r="BH400" s="331" t="str">
        <f>IF(C400="","",IF(VLOOKUP(Z400,―!$X$2:$Y$31,2,FALSE)&lt;=VLOOKUP(AA400,―!$X$2:$Y$31,2,FALSE),"","error"))</f>
        <v/>
      </c>
      <c r="BI400" s="331" t="str">
        <f t="shared" si="106"/>
        <v/>
      </c>
      <c r="BJ400" s="331" t="str">
        <f t="shared" si="107"/>
        <v/>
      </c>
      <c r="BK400" s="331" t="str">
        <f t="shared" si="108"/>
        <v/>
      </c>
      <c r="BL400" s="331" t="str">
        <f>IF(C400="","",IF(AND(フラグ管理用!AK400="予算区分_地単_通常",フラグ管理用!AF400&gt;4),"error",IF(AND(フラグ管理用!AK400="予算区分_地単_協力金等",フラグ管理用!AF400&gt;9),"error",IF(AND(フラグ管理用!AK400="予算区分_補助",フラグ管理用!AF400&lt;9),"error",""))))</f>
        <v/>
      </c>
      <c r="BM400" s="346" t="str">
        <f>フラグ管理用!AO400</f>
        <v/>
      </c>
    </row>
    <row r="401" spans="1:65">
      <c r="A401" s="21">
        <v>380</v>
      </c>
      <c r="B401" s="35"/>
      <c r="C401" s="44"/>
      <c r="D401" s="44"/>
      <c r="E401" s="55"/>
      <c r="F401" s="67" t="str">
        <f>IF(C401="補",VLOOKUP(E401,'事業名一覧 '!$A$3:$C$55,3,FALSE),"")</f>
        <v/>
      </c>
      <c r="G401" s="81"/>
      <c r="H401" s="81"/>
      <c r="I401" s="81"/>
      <c r="J401" s="81"/>
      <c r="K401" s="81"/>
      <c r="L401" s="55"/>
      <c r="M401" s="132" t="str">
        <f t="shared" si="91"/>
        <v/>
      </c>
      <c r="N401" s="132" t="str">
        <f t="shared" si="92"/>
        <v/>
      </c>
      <c r="O401" s="148"/>
      <c r="P401" s="148"/>
      <c r="Q401" s="148"/>
      <c r="R401" s="148"/>
      <c r="S401" s="148"/>
      <c r="T401" s="148"/>
      <c r="U401" s="55"/>
      <c r="V401" s="81"/>
      <c r="W401" s="81"/>
      <c r="X401" s="81"/>
      <c r="Y401" s="44"/>
      <c r="Z401" s="44"/>
      <c r="AA401" s="44"/>
      <c r="AB401" s="214"/>
      <c r="AC401" s="214"/>
      <c r="AD401" s="55"/>
      <c r="AE401" s="55"/>
      <c r="AF401" s="233"/>
      <c r="AG401" s="251"/>
      <c r="AH401" s="272"/>
      <c r="AI401" s="284"/>
      <c r="AJ401" s="296" t="str">
        <f t="shared" si="93"/>
        <v/>
      </c>
      <c r="AK401" s="304" t="str">
        <f>IF(C401="","",IF(AND(フラグ管理用!B401=2,O401&gt;0),"error",IF(AND(フラグ管理用!B401=1,SUM(P401:R401)&gt;0),"error","")))</f>
        <v/>
      </c>
      <c r="AL401" s="312" t="str">
        <f t="shared" si="94"/>
        <v/>
      </c>
      <c r="AM401" s="320" t="str">
        <f t="shared" si="95"/>
        <v/>
      </c>
      <c r="AN401" s="331" t="str">
        <f>IF(C401="","",IF(フラグ管理用!AP401=1,"",IF(AND(フラグ管理用!C401=1,フラグ管理用!G401=1),"",IF(AND(フラグ管理用!C401=2,フラグ管理用!D401=1,フラグ管理用!G401=1),"",IF(AND(フラグ管理用!C401=2,フラグ管理用!D401=2),"","error")))))</f>
        <v/>
      </c>
      <c r="AO401" s="335" t="str">
        <f t="shared" si="96"/>
        <v/>
      </c>
      <c r="AP401" s="335" t="str">
        <f t="shared" si="97"/>
        <v/>
      </c>
      <c r="AQ401" s="335" t="str">
        <f>IF(C401="","",IF(AND(フラグ管理用!B401=1,フラグ管理用!I401&gt;0),"",IF(AND(フラグ管理用!B401=2,フラグ管理用!I401&gt;14),"","error")))</f>
        <v/>
      </c>
      <c r="AR401" s="335" t="str">
        <f>IF(C401="","",IF(PRODUCT(フラグ管理用!H401:J401)=0,"error",""))</f>
        <v/>
      </c>
      <c r="AS401" s="335" t="str">
        <f t="shared" si="98"/>
        <v/>
      </c>
      <c r="AT401" s="335" t="str">
        <f>IF(C401="","",IF(AND(フラグ管理用!G401=1,フラグ管理用!K401=1),"",IF(AND(フラグ管理用!G401=2,フラグ管理用!K401&gt;1),"","error")))</f>
        <v/>
      </c>
      <c r="AU401" s="335" t="str">
        <f>IF(C401="","",IF(AND(フラグ管理用!K401=10,ISBLANK(L401)=FALSE),"",IF(AND(フラグ管理用!K401&lt;10,ISBLANK(L401)=TRUE),"","error")))</f>
        <v/>
      </c>
      <c r="AV401" s="331" t="str">
        <f t="shared" si="99"/>
        <v/>
      </c>
      <c r="AW401" s="331" t="str">
        <f t="shared" si="100"/>
        <v/>
      </c>
      <c r="AX401" s="331" t="str">
        <f>IF(C401="","",IF(AND(フラグ管理用!D401=2,フラグ管理用!G401=1),IF(Q401&lt;&gt;0,"error",""),""))</f>
        <v/>
      </c>
      <c r="AY401" s="331" t="str">
        <f>IF(C401="","",IF(フラグ管理用!G401=2,IF(OR(O401&lt;&gt;0,P401&lt;&gt;0,R401&lt;&gt;0),"error",""),""))</f>
        <v/>
      </c>
      <c r="AZ401" s="331" t="str">
        <f t="shared" si="101"/>
        <v/>
      </c>
      <c r="BA401" s="331" t="str">
        <f t="shared" si="102"/>
        <v/>
      </c>
      <c r="BB401" s="331" t="str">
        <f t="shared" si="103"/>
        <v/>
      </c>
      <c r="BC401" s="331" t="str">
        <f>IF(C401="","",IF(フラグ管理用!Y401=2,IF(AND(フラグ管理用!C401=2,フラグ管理用!V401=1),"","error"),""))</f>
        <v/>
      </c>
      <c r="BD401" s="331" t="str">
        <f t="shared" si="104"/>
        <v/>
      </c>
      <c r="BE401" s="331" t="str">
        <f>IF(C401="","",IF(フラグ管理用!Z401=30,"error",IF(AND(フラグ管理用!AI401="事業始期_通常",フラグ管理用!Z401&lt;18),"error",IF(AND(フラグ管理用!AI401="事業始期_補助",フラグ管理用!Z401&lt;15),"error",""))))</f>
        <v/>
      </c>
      <c r="BF401" s="331" t="str">
        <f t="shared" si="105"/>
        <v/>
      </c>
      <c r="BG401" s="331" t="str">
        <f>IF(C401="","",IF(AND(フラグ管理用!AJ401="事業終期_通常",OR(フラグ管理用!AA401&lt;18,フラグ管理用!AA401&gt;29)),"error",IF(AND(フラグ管理用!AJ401="事業終期_R3基金・R4",フラグ管理用!AA401&lt;18),"error","")))</f>
        <v/>
      </c>
      <c r="BH401" s="331" t="str">
        <f>IF(C401="","",IF(VLOOKUP(Z401,―!$X$2:$Y$31,2,FALSE)&lt;=VLOOKUP(AA401,―!$X$2:$Y$31,2,FALSE),"","error"))</f>
        <v/>
      </c>
      <c r="BI401" s="331" t="str">
        <f t="shared" si="106"/>
        <v/>
      </c>
      <c r="BJ401" s="331" t="str">
        <f t="shared" si="107"/>
        <v/>
      </c>
      <c r="BK401" s="331" t="str">
        <f t="shared" si="108"/>
        <v/>
      </c>
      <c r="BL401" s="331" t="str">
        <f>IF(C401="","",IF(AND(フラグ管理用!AK401="予算区分_地単_通常",フラグ管理用!AF401&gt;4),"error",IF(AND(フラグ管理用!AK401="予算区分_地単_協力金等",フラグ管理用!AF401&gt;9),"error",IF(AND(フラグ管理用!AK401="予算区分_補助",フラグ管理用!AF401&lt;9),"error",""))))</f>
        <v/>
      </c>
      <c r="BM401" s="346" t="str">
        <f>フラグ管理用!AO401</f>
        <v/>
      </c>
    </row>
    <row r="402" spans="1:65">
      <c r="A402" s="21">
        <v>381</v>
      </c>
      <c r="B402" s="35"/>
      <c r="C402" s="44"/>
      <c r="D402" s="44"/>
      <c r="E402" s="55"/>
      <c r="F402" s="67" t="str">
        <f>IF(C402="補",VLOOKUP(E402,'事業名一覧 '!$A$3:$C$55,3,FALSE),"")</f>
        <v/>
      </c>
      <c r="G402" s="81"/>
      <c r="H402" s="81"/>
      <c r="I402" s="81"/>
      <c r="J402" s="81"/>
      <c r="K402" s="81"/>
      <c r="L402" s="55"/>
      <c r="M402" s="132" t="str">
        <f t="shared" si="91"/>
        <v/>
      </c>
      <c r="N402" s="132" t="str">
        <f t="shared" si="92"/>
        <v/>
      </c>
      <c r="O402" s="148"/>
      <c r="P402" s="148"/>
      <c r="Q402" s="148"/>
      <c r="R402" s="148"/>
      <c r="S402" s="148"/>
      <c r="T402" s="148"/>
      <c r="U402" s="55"/>
      <c r="V402" s="81"/>
      <c r="W402" s="81"/>
      <c r="X402" s="81"/>
      <c r="Y402" s="44"/>
      <c r="Z402" s="44"/>
      <c r="AA402" s="44"/>
      <c r="AB402" s="214"/>
      <c r="AC402" s="214"/>
      <c r="AD402" s="55"/>
      <c r="AE402" s="55"/>
      <c r="AF402" s="233"/>
      <c r="AG402" s="251"/>
      <c r="AH402" s="272"/>
      <c r="AI402" s="284"/>
      <c r="AJ402" s="296" t="str">
        <f t="shared" si="93"/>
        <v/>
      </c>
      <c r="AK402" s="304" t="str">
        <f>IF(C402="","",IF(AND(フラグ管理用!B402=2,O402&gt;0),"error",IF(AND(フラグ管理用!B402=1,SUM(P402:R402)&gt;0),"error","")))</f>
        <v/>
      </c>
      <c r="AL402" s="312" t="str">
        <f t="shared" si="94"/>
        <v/>
      </c>
      <c r="AM402" s="320" t="str">
        <f t="shared" si="95"/>
        <v/>
      </c>
      <c r="AN402" s="331" t="str">
        <f>IF(C402="","",IF(フラグ管理用!AP402=1,"",IF(AND(フラグ管理用!C402=1,フラグ管理用!G402=1),"",IF(AND(フラグ管理用!C402=2,フラグ管理用!D402=1,フラグ管理用!G402=1),"",IF(AND(フラグ管理用!C402=2,フラグ管理用!D402=2),"","error")))))</f>
        <v/>
      </c>
      <c r="AO402" s="335" t="str">
        <f t="shared" si="96"/>
        <v/>
      </c>
      <c r="AP402" s="335" t="str">
        <f t="shared" si="97"/>
        <v/>
      </c>
      <c r="AQ402" s="335" t="str">
        <f>IF(C402="","",IF(AND(フラグ管理用!B402=1,フラグ管理用!I402&gt;0),"",IF(AND(フラグ管理用!B402=2,フラグ管理用!I402&gt;14),"","error")))</f>
        <v/>
      </c>
      <c r="AR402" s="335" t="str">
        <f>IF(C402="","",IF(PRODUCT(フラグ管理用!H402:J402)=0,"error",""))</f>
        <v/>
      </c>
      <c r="AS402" s="335" t="str">
        <f t="shared" si="98"/>
        <v/>
      </c>
      <c r="AT402" s="335" t="str">
        <f>IF(C402="","",IF(AND(フラグ管理用!G402=1,フラグ管理用!K402=1),"",IF(AND(フラグ管理用!G402=2,フラグ管理用!K402&gt;1),"","error")))</f>
        <v/>
      </c>
      <c r="AU402" s="335" t="str">
        <f>IF(C402="","",IF(AND(フラグ管理用!K402=10,ISBLANK(L402)=FALSE),"",IF(AND(フラグ管理用!K402&lt;10,ISBLANK(L402)=TRUE),"","error")))</f>
        <v/>
      </c>
      <c r="AV402" s="331" t="str">
        <f t="shared" si="99"/>
        <v/>
      </c>
      <c r="AW402" s="331" t="str">
        <f t="shared" si="100"/>
        <v/>
      </c>
      <c r="AX402" s="331" t="str">
        <f>IF(C402="","",IF(AND(フラグ管理用!D402=2,フラグ管理用!G402=1),IF(Q402&lt;&gt;0,"error",""),""))</f>
        <v/>
      </c>
      <c r="AY402" s="331" t="str">
        <f>IF(C402="","",IF(フラグ管理用!G402=2,IF(OR(O402&lt;&gt;0,P402&lt;&gt;0,R402&lt;&gt;0),"error",""),""))</f>
        <v/>
      </c>
      <c r="AZ402" s="331" t="str">
        <f t="shared" si="101"/>
        <v/>
      </c>
      <c r="BA402" s="331" t="str">
        <f t="shared" si="102"/>
        <v/>
      </c>
      <c r="BB402" s="331" t="str">
        <f t="shared" si="103"/>
        <v/>
      </c>
      <c r="BC402" s="331" t="str">
        <f>IF(C402="","",IF(フラグ管理用!Y402=2,IF(AND(フラグ管理用!C402=2,フラグ管理用!V402=1),"","error"),""))</f>
        <v/>
      </c>
      <c r="BD402" s="331" t="str">
        <f t="shared" si="104"/>
        <v/>
      </c>
      <c r="BE402" s="331" t="str">
        <f>IF(C402="","",IF(フラグ管理用!Z402=30,"error",IF(AND(フラグ管理用!AI402="事業始期_通常",フラグ管理用!Z402&lt;18),"error",IF(AND(フラグ管理用!AI402="事業始期_補助",フラグ管理用!Z402&lt;15),"error",""))))</f>
        <v/>
      </c>
      <c r="BF402" s="331" t="str">
        <f t="shared" si="105"/>
        <v/>
      </c>
      <c r="BG402" s="331" t="str">
        <f>IF(C402="","",IF(AND(フラグ管理用!AJ402="事業終期_通常",OR(フラグ管理用!AA402&lt;18,フラグ管理用!AA402&gt;29)),"error",IF(AND(フラグ管理用!AJ402="事業終期_R3基金・R4",フラグ管理用!AA402&lt;18),"error","")))</f>
        <v/>
      </c>
      <c r="BH402" s="331" t="str">
        <f>IF(C402="","",IF(VLOOKUP(Z402,―!$X$2:$Y$31,2,FALSE)&lt;=VLOOKUP(AA402,―!$X$2:$Y$31,2,FALSE),"","error"))</f>
        <v/>
      </c>
      <c r="BI402" s="331" t="str">
        <f t="shared" si="106"/>
        <v/>
      </c>
      <c r="BJ402" s="331" t="str">
        <f t="shared" si="107"/>
        <v/>
      </c>
      <c r="BK402" s="331" t="str">
        <f t="shared" si="108"/>
        <v/>
      </c>
      <c r="BL402" s="331" t="str">
        <f>IF(C402="","",IF(AND(フラグ管理用!AK402="予算区分_地単_通常",フラグ管理用!AF402&gt;4),"error",IF(AND(フラグ管理用!AK402="予算区分_地単_協力金等",フラグ管理用!AF402&gt;9),"error",IF(AND(フラグ管理用!AK402="予算区分_補助",フラグ管理用!AF402&lt;9),"error",""))))</f>
        <v/>
      </c>
      <c r="BM402" s="346" t="str">
        <f>フラグ管理用!AO402</f>
        <v/>
      </c>
    </row>
    <row r="403" spans="1:65">
      <c r="A403" s="21">
        <v>382</v>
      </c>
      <c r="B403" s="35"/>
      <c r="C403" s="44"/>
      <c r="D403" s="44"/>
      <c r="E403" s="55"/>
      <c r="F403" s="67" t="str">
        <f>IF(C403="補",VLOOKUP(E403,'事業名一覧 '!$A$3:$C$55,3,FALSE),"")</f>
        <v/>
      </c>
      <c r="G403" s="81"/>
      <c r="H403" s="81"/>
      <c r="I403" s="81"/>
      <c r="J403" s="81"/>
      <c r="K403" s="81"/>
      <c r="L403" s="55"/>
      <c r="M403" s="132" t="str">
        <f t="shared" si="91"/>
        <v/>
      </c>
      <c r="N403" s="132" t="str">
        <f t="shared" si="92"/>
        <v/>
      </c>
      <c r="O403" s="148"/>
      <c r="P403" s="148"/>
      <c r="Q403" s="148"/>
      <c r="R403" s="148"/>
      <c r="S403" s="148"/>
      <c r="T403" s="148"/>
      <c r="U403" s="55"/>
      <c r="V403" s="81"/>
      <c r="W403" s="81"/>
      <c r="X403" s="81"/>
      <c r="Y403" s="44"/>
      <c r="Z403" s="44"/>
      <c r="AA403" s="44"/>
      <c r="AB403" s="214"/>
      <c r="AC403" s="214"/>
      <c r="AD403" s="55"/>
      <c r="AE403" s="55"/>
      <c r="AF403" s="233"/>
      <c r="AG403" s="251"/>
      <c r="AH403" s="272"/>
      <c r="AI403" s="284"/>
      <c r="AJ403" s="296" t="str">
        <f t="shared" si="93"/>
        <v/>
      </c>
      <c r="AK403" s="304" t="str">
        <f>IF(C403="","",IF(AND(フラグ管理用!B403=2,O403&gt;0),"error",IF(AND(フラグ管理用!B403=1,SUM(P403:R403)&gt;0),"error","")))</f>
        <v/>
      </c>
      <c r="AL403" s="312" t="str">
        <f t="shared" si="94"/>
        <v/>
      </c>
      <c r="AM403" s="320" t="str">
        <f t="shared" si="95"/>
        <v/>
      </c>
      <c r="AN403" s="331" t="str">
        <f>IF(C403="","",IF(フラグ管理用!AP403=1,"",IF(AND(フラグ管理用!C403=1,フラグ管理用!G403=1),"",IF(AND(フラグ管理用!C403=2,フラグ管理用!D403=1,フラグ管理用!G403=1),"",IF(AND(フラグ管理用!C403=2,フラグ管理用!D403=2),"","error")))))</f>
        <v/>
      </c>
      <c r="AO403" s="335" t="str">
        <f t="shared" si="96"/>
        <v/>
      </c>
      <c r="AP403" s="335" t="str">
        <f t="shared" si="97"/>
        <v/>
      </c>
      <c r="AQ403" s="335" t="str">
        <f>IF(C403="","",IF(AND(フラグ管理用!B403=1,フラグ管理用!I403&gt;0),"",IF(AND(フラグ管理用!B403=2,フラグ管理用!I403&gt;14),"","error")))</f>
        <v/>
      </c>
      <c r="AR403" s="335" t="str">
        <f>IF(C403="","",IF(PRODUCT(フラグ管理用!H403:J403)=0,"error",""))</f>
        <v/>
      </c>
      <c r="AS403" s="335" t="str">
        <f t="shared" si="98"/>
        <v/>
      </c>
      <c r="AT403" s="335" t="str">
        <f>IF(C403="","",IF(AND(フラグ管理用!G403=1,フラグ管理用!K403=1),"",IF(AND(フラグ管理用!G403=2,フラグ管理用!K403&gt;1),"","error")))</f>
        <v/>
      </c>
      <c r="AU403" s="335" t="str">
        <f>IF(C403="","",IF(AND(フラグ管理用!K403=10,ISBLANK(L403)=FALSE),"",IF(AND(フラグ管理用!K403&lt;10,ISBLANK(L403)=TRUE),"","error")))</f>
        <v/>
      </c>
      <c r="AV403" s="331" t="str">
        <f t="shared" si="99"/>
        <v/>
      </c>
      <c r="AW403" s="331" t="str">
        <f t="shared" si="100"/>
        <v/>
      </c>
      <c r="AX403" s="331" t="str">
        <f>IF(C403="","",IF(AND(フラグ管理用!D403=2,フラグ管理用!G403=1),IF(Q403&lt;&gt;0,"error",""),""))</f>
        <v/>
      </c>
      <c r="AY403" s="331" t="str">
        <f>IF(C403="","",IF(フラグ管理用!G403=2,IF(OR(O403&lt;&gt;0,P403&lt;&gt;0,R403&lt;&gt;0),"error",""),""))</f>
        <v/>
      </c>
      <c r="AZ403" s="331" t="str">
        <f t="shared" si="101"/>
        <v/>
      </c>
      <c r="BA403" s="331" t="str">
        <f t="shared" si="102"/>
        <v/>
      </c>
      <c r="BB403" s="331" t="str">
        <f t="shared" si="103"/>
        <v/>
      </c>
      <c r="BC403" s="331" t="str">
        <f>IF(C403="","",IF(フラグ管理用!Y403=2,IF(AND(フラグ管理用!C403=2,フラグ管理用!V403=1),"","error"),""))</f>
        <v/>
      </c>
      <c r="BD403" s="331" t="str">
        <f t="shared" si="104"/>
        <v/>
      </c>
      <c r="BE403" s="331" t="str">
        <f>IF(C403="","",IF(フラグ管理用!Z403=30,"error",IF(AND(フラグ管理用!AI403="事業始期_通常",フラグ管理用!Z403&lt;18),"error",IF(AND(フラグ管理用!AI403="事業始期_補助",フラグ管理用!Z403&lt;15),"error",""))))</f>
        <v/>
      </c>
      <c r="BF403" s="331" t="str">
        <f t="shared" si="105"/>
        <v/>
      </c>
      <c r="BG403" s="331" t="str">
        <f>IF(C403="","",IF(AND(フラグ管理用!AJ403="事業終期_通常",OR(フラグ管理用!AA403&lt;18,フラグ管理用!AA403&gt;29)),"error",IF(AND(フラグ管理用!AJ403="事業終期_R3基金・R4",フラグ管理用!AA403&lt;18),"error","")))</f>
        <v/>
      </c>
      <c r="BH403" s="331" t="str">
        <f>IF(C403="","",IF(VLOOKUP(Z403,―!$X$2:$Y$31,2,FALSE)&lt;=VLOOKUP(AA403,―!$X$2:$Y$31,2,FALSE),"","error"))</f>
        <v/>
      </c>
      <c r="BI403" s="331" t="str">
        <f t="shared" si="106"/>
        <v/>
      </c>
      <c r="BJ403" s="331" t="str">
        <f t="shared" si="107"/>
        <v/>
      </c>
      <c r="BK403" s="331" t="str">
        <f t="shared" si="108"/>
        <v/>
      </c>
      <c r="BL403" s="331" t="str">
        <f>IF(C403="","",IF(AND(フラグ管理用!AK403="予算区分_地単_通常",フラグ管理用!AF403&gt;4),"error",IF(AND(フラグ管理用!AK403="予算区分_地単_協力金等",フラグ管理用!AF403&gt;9),"error",IF(AND(フラグ管理用!AK403="予算区分_補助",フラグ管理用!AF403&lt;9),"error",""))))</f>
        <v/>
      </c>
      <c r="BM403" s="346" t="str">
        <f>フラグ管理用!AO403</f>
        <v/>
      </c>
    </row>
    <row r="404" spans="1:65">
      <c r="A404" s="21">
        <v>383</v>
      </c>
      <c r="B404" s="35"/>
      <c r="C404" s="44"/>
      <c r="D404" s="44"/>
      <c r="E404" s="55"/>
      <c r="F404" s="67" t="str">
        <f>IF(C404="補",VLOOKUP(E404,'事業名一覧 '!$A$3:$C$55,3,FALSE),"")</f>
        <v/>
      </c>
      <c r="G404" s="81"/>
      <c r="H404" s="81"/>
      <c r="I404" s="81"/>
      <c r="J404" s="81"/>
      <c r="K404" s="81"/>
      <c r="L404" s="55"/>
      <c r="M404" s="132" t="str">
        <f t="shared" si="91"/>
        <v/>
      </c>
      <c r="N404" s="132" t="str">
        <f t="shared" si="92"/>
        <v/>
      </c>
      <c r="O404" s="148"/>
      <c r="P404" s="148"/>
      <c r="Q404" s="148"/>
      <c r="R404" s="148"/>
      <c r="S404" s="148"/>
      <c r="T404" s="148"/>
      <c r="U404" s="55"/>
      <c r="V404" s="81"/>
      <c r="W404" s="81"/>
      <c r="X404" s="81"/>
      <c r="Y404" s="44"/>
      <c r="Z404" s="44"/>
      <c r="AA404" s="44"/>
      <c r="AB404" s="214"/>
      <c r="AC404" s="214"/>
      <c r="AD404" s="55"/>
      <c r="AE404" s="55"/>
      <c r="AF404" s="233"/>
      <c r="AG404" s="251"/>
      <c r="AH404" s="272"/>
      <c r="AI404" s="284"/>
      <c r="AJ404" s="296" t="str">
        <f t="shared" si="93"/>
        <v/>
      </c>
      <c r="AK404" s="304" t="str">
        <f>IF(C404="","",IF(AND(フラグ管理用!B404=2,O404&gt;0),"error",IF(AND(フラグ管理用!B404=1,SUM(P404:R404)&gt;0),"error","")))</f>
        <v/>
      </c>
      <c r="AL404" s="312" t="str">
        <f t="shared" si="94"/>
        <v/>
      </c>
      <c r="AM404" s="320" t="str">
        <f t="shared" si="95"/>
        <v/>
      </c>
      <c r="AN404" s="331" t="str">
        <f>IF(C404="","",IF(フラグ管理用!AP404=1,"",IF(AND(フラグ管理用!C404=1,フラグ管理用!G404=1),"",IF(AND(フラグ管理用!C404=2,フラグ管理用!D404=1,フラグ管理用!G404=1),"",IF(AND(フラグ管理用!C404=2,フラグ管理用!D404=2),"","error")))))</f>
        <v/>
      </c>
      <c r="AO404" s="335" t="str">
        <f t="shared" si="96"/>
        <v/>
      </c>
      <c r="AP404" s="335" t="str">
        <f t="shared" si="97"/>
        <v/>
      </c>
      <c r="AQ404" s="335" t="str">
        <f>IF(C404="","",IF(AND(フラグ管理用!B404=1,フラグ管理用!I404&gt;0),"",IF(AND(フラグ管理用!B404=2,フラグ管理用!I404&gt;14),"","error")))</f>
        <v/>
      </c>
      <c r="AR404" s="335" t="str">
        <f>IF(C404="","",IF(PRODUCT(フラグ管理用!H404:J404)=0,"error",""))</f>
        <v/>
      </c>
      <c r="AS404" s="335" t="str">
        <f t="shared" si="98"/>
        <v/>
      </c>
      <c r="AT404" s="335" t="str">
        <f>IF(C404="","",IF(AND(フラグ管理用!G404=1,フラグ管理用!K404=1),"",IF(AND(フラグ管理用!G404=2,フラグ管理用!K404&gt;1),"","error")))</f>
        <v/>
      </c>
      <c r="AU404" s="335" t="str">
        <f>IF(C404="","",IF(AND(フラグ管理用!K404=10,ISBLANK(L404)=FALSE),"",IF(AND(フラグ管理用!K404&lt;10,ISBLANK(L404)=TRUE),"","error")))</f>
        <v/>
      </c>
      <c r="AV404" s="331" t="str">
        <f t="shared" si="99"/>
        <v/>
      </c>
      <c r="AW404" s="331" t="str">
        <f t="shared" si="100"/>
        <v/>
      </c>
      <c r="AX404" s="331" t="str">
        <f>IF(C404="","",IF(AND(フラグ管理用!D404=2,フラグ管理用!G404=1),IF(Q404&lt;&gt;0,"error",""),""))</f>
        <v/>
      </c>
      <c r="AY404" s="331" t="str">
        <f>IF(C404="","",IF(フラグ管理用!G404=2,IF(OR(O404&lt;&gt;0,P404&lt;&gt;0,R404&lt;&gt;0),"error",""),""))</f>
        <v/>
      </c>
      <c r="AZ404" s="331" t="str">
        <f t="shared" si="101"/>
        <v/>
      </c>
      <c r="BA404" s="331" t="str">
        <f t="shared" si="102"/>
        <v/>
      </c>
      <c r="BB404" s="331" t="str">
        <f t="shared" si="103"/>
        <v/>
      </c>
      <c r="BC404" s="331" t="str">
        <f>IF(C404="","",IF(フラグ管理用!Y404=2,IF(AND(フラグ管理用!C404=2,フラグ管理用!V404=1),"","error"),""))</f>
        <v/>
      </c>
      <c r="BD404" s="331" t="str">
        <f t="shared" si="104"/>
        <v/>
      </c>
      <c r="BE404" s="331" t="str">
        <f>IF(C404="","",IF(フラグ管理用!Z404=30,"error",IF(AND(フラグ管理用!AI404="事業始期_通常",フラグ管理用!Z404&lt;18),"error",IF(AND(フラグ管理用!AI404="事業始期_補助",フラグ管理用!Z404&lt;15),"error",""))))</f>
        <v/>
      </c>
      <c r="BF404" s="331" t="str">
        <f t="shared" si="105"/>
        <v/>
      </c>
      <c r="BG404" s="331" t="str">
        <f>IF(C404="","",IF(AND(フラグ管理用!AJ404="事業終期_通常",OR(フラグ管理用!AA404&lt;18,フラグ管理用!AA404&gt;29)),"error",IF(AND(フラグ管理用!AJ404="事業終期_R3基金・R4",フラグ管理用!AA404&lt;18),"error","")))</f>
        <v/>
      </c>
      <c r="BH404" s="331" t="str">
        <f>IF(C404="","",IF(VLOOKUP(Z404,―!$X$2:$Y$31,2,FALSE)&lt;=VLOOKUP(AA404,―!$X$2:$Y$31,2,FALSE),"","error"))</f>
        <v/>
      </c>
      <c r="BI404" s="331" t="str">
        <f t="shared" si="106"/>
        <v/>
      </c>
      <c r="BJ404" s="331" t="str">
        <f t="shared" si="107"/>
        <v/>
      </c>
      <c r="BK404" s="331" t="str">
        <f t="shared" si="108"/>
        <v/>
      </c>
      <c r="BL404" s="331" t="str">
        <f>IF(C404="","",IF(AND(フラグ管理用!AK404="予算区分_地単_通常",フラグ管理用!AF404&gt;4),"error",IF(AND(フラグ管理用!AK404="予算区分_地単_協力金等",フラグ管理用!AF404&gt;9),"error",IF(AND(フラグ管理用!AK404="予算区分_補助",フラグ管理用!AF404&lt;9),"error",""))))</f>
        <v/>
      </c>
      <c r="BM404" s="346" t="str">
        <f>フラグ管理用!AO404</f>
        <v/>
      </c>
    </row>
    <row r="405" spans="1:65">
      <c r="A405" s="21">
        <v>384</v>
      </c>
      <c r="B405" s="35"/>
      <c r="C405" s="44"/>
      <c r="D405" s="44"/>
      <c r="E405" s="55"/>
      <c r="F405" s="67" t="str">
        <f>IF(C405="補",VLOOKUP(E405,'事業名一覧 '!$A$3:$C$55,3,FALSE),"")</f>
        <v/>
      </c>
      <c r="G405" s="81"/>
      <c r="H405" s="81"/>
      <c r="I405" s="81"/>
      <c r="J405" s="81"/>
      <c r="K405" s="81"/>
      <c r="L405" s="55"/>
      <c r="M405" s="132" t="str">
        <f t="shared" si="91"/>
        <v/>
      </c>
      <c r="N405" s="132" t="str">
        <f t="shared" si="92"/>
        <v/>
      </c>
      <c r="O405" s="148"/>
      <c r="P405" s="148"/>
      <c r="Q405" s="148"/>
      <c r="R405" s="148"/>
      <c r="S405" s="148"/>
      <c r="T405" s="148"/>
      <c r="U405" s="55"/>
      <c r="V405" s="81"/>
      <c r="W405" s="81"/>
      <c r="X405" s="81"/>
      <c r="Y405" s="44"/>
      <c r="Z405" s="44"/>
      <c r="AA405" s="44"/>
      <c r="AB405" s="214"/>
      <c r="AC405" s="214"/>
      <c r="AD405" s="55"/>
      <c r="AE405" s="55"/>
      <c r="AF405" s="233"/>
      <c r="AG405" s="251"/>
      <c r="AH405" s="272"/>
      <c r="AI405" s="284"/>
      <c r="AJ405" s="296" t="str">
        <f t="shared" si="93"/>
        <v/>
      </c>
      <c r="AK405" s="304" t="str">
        <f>IF(C405="","",IF(AND(フラグ管理用!B405=2,O405&gt;0),"error",IF(AND(フラグ管理用!B405=1,SUM(P405:R405)&gt;0),"error","")))</f>
        <v/>
      </c>
      <c r="AL405" s="312" t="str">
        <f t="shared" si="94"/>
        <v/>
      </c>
      <c r="AM405" s="320" t="str">
        <f t="shared" si="95"/>
        <v/>
      </c>
      <c r="AN405" s="331" t="str">
        <f>IF(C405="","",IF(フラグ管理用!AP405=1,"",IF(AND(フラグ管理用!C405=1,フラグ管理用!G405=1),"",IF(AND(フラグ管理用!C405=2,フラグ管理用!D405=1,フラグ管理用!G405=1),"",IF(AND(フラグ管理用!C405=2,フラグ管理用!D405=2),"","error")))))</f>
        <v/>
      </c>
      <c r="AO405" s="335" t="str">
        <f t="shared" si="96"/>
        <v/>
      </c>
      <c r="AP405" s="335" t="str">
        <f t="shared" si="97"/>
        <v/>
      </c>
      <c r="AQ405" s="335" t="str">
        <f>IF(C405="","",IF(AND(フラグ管理用!B405=1,フラグ管理用!I405&gt;0),"",IF(AND(フラグ管理用!B405=2,フラグ管理用!I405&gt;14),"","error")))</f>
        <v/>
      </c>
      <c r="AR405" s="335" t="str">
        <f>IF(C405="","",IF(PRODUCT(フラグ管理用!H405:J405)=0,"error",""))</f>
        <v/>
      </c>
      <c r="AS405" s="335" t="str">
        <f t="shared" si="98"/>
        <v/>
      </c>
      <c r="AT405" s="335" t="str">
        <f>IF(C405="","",IF(AND(フラグ管理用!G405=1,フラグ管理用!K405=1),"",IF(AND(フラグ管理用!G405=2,フラグ管理用!K405&gt;1),"","error")))</f>
        <v/>
      </c>
      <c r="AU405" s="335" t="str">
        <f>IF(C405="","",IF(AND(フラグ管理用!K405=10,ISBLANK(L405)=FALSE),"",IF(AND(フラグ管理用!K405&lt;10,ISBLANK(L405)=TRUE),"","error")))</f>
        <v/>
      </c>
      <c r="AV405" s="331" t="str">
        <f t="shared" si="99"/>
        <v/>
      </c>
      <c r="AW405" s="331" t="str">
        <f t="shared" si="100"/>
        <v/>
      </c>
      <c r="AX405" s="331" t="str">
        <f>IF(C405="","",IF(AND(フラグ管理用!D405=2,フラグ管理用!G405=1),IF(Q405&lt;&gt;0,"error",""),""))</f>
        <v/>
      </c>
      <c r="AY405" s="331" t="str">
        <f>IF(C405="","",IF(フラグ管理用!G405=2,IF(OR(O405&lt;&gt;0,P405&lt;&gt;0,R405&lt;&gt;0),"error",""),""))</f>
        <v/>
      </c>
      <c r="AZ405" s="331" t="str">
        <f t="shared" si="101"/>
        <v/>
      </c>
      <c r="BA405" s="331" t="str">
        <f t="shared" si="102"/>
        <v/>
      </c>
      <c r="BB405" s="331" t="str">
        <f t="shared" si="103"/>
        <v/>
      </c>
      <c r="BC405" s="331" t="str">
        <f>IF(C405="","",IF(フラグ管理用!Y405=2,IF(AND(フラグ管理用!C405=2,フラグ管理用!V405=1),"","error"),""))</f>
        <v/>
      </c>
      <c r="BD405" s="331" t="str">
        <f t="shared" si="104"/>
        <v/>
      </c>
      <c r="BE405" s="331" t="str">
        <f>IF(C405="","",IF(フラグ管理用!Z405=30,"error",IF(AND(フラグ管理用!AI405="事業始期_通常",フラグ管理用!Z405&lt;18),"error",IF(AND(フラグ管理用!AI405="事業始期_補助",フラグ管理用!Z405&lt;15),"error",""))))</f>
        <v/>
      </c>
      <c r="BF405" s="331" t="str">
        <f t="shared" si="105"/>
        <v/>
      </c>
      <c r="BG405" s="331" t="str">
        <f>IF(C405="","",IF(AND(フラグ管理用!AJ405="事業終期_通常",OR(フラグ管理用!AA405&lt;18,フラグ管理用!AA405&gt;29)),"error",IF(AND(フラグ管理用!AJ405="事業終期_R3基金・R4",フラグ管理用!AA405&lt;18),"error","")))</f>
        <v/>
      </c>
      <c r="BH405" s="331" t="str">
        <f>IF(C405="","",IF(VLOOKUP(Z405,―!$X$2:$Y$31,2,FALSE)&lt;=VLOOKUP(AA405,―!$X$2:$Y$31,2,FALSE),"","error"))</f>
        <v/>
      </c>
      <c r="BI405" s="331" t="str">
        <f t="shared" si="106"/>
        <v/>
      </c>
      <c r="BJ405" s="331" t="str">
        <f t="shared" si="107"/>
        <v/>
      </c>
      <c r="BK405" s="331" t="str">
        <f t="shared" si="108"/>
        <v/>
      </c>
      <c r="BL405" s="331" t="str">
        <f>IF(C405="","",IF(AND(フラグ管理用!AK405="予算区分_地単_通常",フラグ管理用!AF405&gt;4),"error",IF(AND(フラグ管理用!AK405="予算区分_地単_協力金等",フラグ管理用!AF405&gt;9),"error",IF(AND(フラグ管理用!AK405="予算区分_補助",フラグ管理用!AF405&lt;9),"error",""))))</f>
        <v/>
      </c>
      <c r="BM405" s="346" t="str">
        <f>フラグ管理用!AO405</f>
        <v/>
      </c>
    </row>
    <row r="406" spans="1:65">
      <c r="A406" s="21">
        <v>385</v>
      </c>
      <c r="B406" s="35"/>
      <c r="C406" s="44"/>
      <c r="D406" s="44"/>
      <c r="E406" s="55"/>
      <c r="F406" s="67" t="str">
        <f>IF(C406="補",VLOOKUP(E406,'事業名一覧 '!$A$3:$C$55,3,FALSE),"")</f>
        <v/>
      </c>
      <c r="G406" s="81"/>
      <c r="H406" s="81"/>
      <c r="I406" s="81"/>
      <c r="J406" s="81"/>
      <c r="K406" s="81"/>
      <c r="L406" s="55"/>
      <c r="M406" s="132" t="str">
        <f t="shared" ref="M406:M469" si="109">IF(C406="","",SUM(N406,S406,T406))</f>
        <v/>
      </c>
      <c r="N406" s="132" t="str">
        <f t="shared" ref="N406:N469" si="110">IF(C406="","",SUM(O406:R406))</f>
        <v/>
      </c>
      <c r="O406" s="148"/>
      <c r="P406" s="148"/>
      <c r="Q406" s="148"/>
      <c r="R406" s="148"/>
      <c r="S406" s="148"/>
      <c r="T406" s="148"/>
      <c r="U406" s="55"/>
      <c r="V406" s="81"/>
      <c r="W406" s="81"/>
      <c r="X406" s="81"/>
      <c r="Y406" s="44"/>
      <c r="Z406" s="44"/>
      <c r="AA406" s="44"/>
      <c r="AB406" s="214"/>
      <c r="AC406" s="214"/>
      <c r="AD406" s="55"/>
      <c r="AE406" s="55"/>
      <c r="AF406" s="233"/>
      <c r="AG406" s="251"/>
      <c r="AH406" s="272"/>
      <c r="AI406" s="284"/>
      <c r="AJ406" s="296" t="str">
        <f t="shared" ref="AJ406:AJ469" si="111">IF(C406="","",IF(B406="","error",""))</f>
        <v/>
      </c>
      <c r="AK406" s="304" t="str">
        <f>IF(C406="","",IF(AND(フラグ管理用!B406=2,O406&gt;0),"error",IF(AND(フラグ管理用!B406=1,SUM(P406:R406)&gt;0),"error","")))</f>
        <v/>
      </c>
      <c r="AL406" s="312" t="str">
        <f t="shared" ref="AL406:AL469" si="112">IF(C406="","",IF(D406="","error",""))</f>
        <v/>
      </c>
      <c r="AM406" s="320" t="str">
        <f t="shared" ref="AM406:AM469" si="113">IF(C406="","",IF(G406="","error",""))</f>
        <v/>
      </c>
      <c r="AN406" s="331" t="str">
        <f>IF(C406="","",IF(フラグ管理用!AP406=1,"",IF(AND(フラグ管理用!C406=1,フラグ管理用!G406=1),"",IF(AND(フラグ管理用!C406=2,フラグ管理用!D406=1,フラグ管理用!G406=1),"",IF(AND(フラグ管理用!C406=2,フラグ管理用!D406=2),"","error")))))</f>
        <v/>
      </c>
      <c r="AO406" s="335" t="str">
        <f t="shared" ref="AO406:AO469" si="114">IF(C406="","",IF(ISERROR(F406)=TRUE,"error",""))</f>
        <v/>
      </c>
      <c r="AP406" s="335" t="str">
        <f t="shared" ref="AP406:AP469" si="115">IF(C406="","",IF(OR(H406="",I406="",J406=""),"error",""))</f>
        <v/>
      </c>
      <c r="AQ406" s="335" t="str">
        <f>IF(C406="","",IF(AND(フラグ管理用!B406=1,フラグ管理用!I406&gt;0),"",IF(AND(フラグ管理用!B406=2,フラグ管理用!I406&gt;14),"","error")))</f>
        <v/>
      </c>
      <c r="AR406" s="335" t="str">
        <f>IF(C406="","",IF(PRODUCT(フラグ管理用!H406:J406)=0,"error",""))</f>
        <v/>
      </c>
      <c r="AS406" s="335" t="str">
        <f t="shared" ref="AS406:AS469" si="116">IF(C406="","",IF(K406="","error",""))</f>
        <v/>
      </c>
      <c r="AT406" s="335" t="str">
        <f>IF(C406="","",IF(AND(フラグ管理用!G406=1,フラグ管理用!K406=1),"",IF(AND(フラグ管理用!G406=2,フラグ管理用!K406&gt;1),"","error")))</f>
        <v/>
      </c>
      <c r="AU406" s="335" t="str">
        <f>IF(C406="","",IF(AND(フラグ管理用!K406=10,ISBLANK(L406)=FALSE),"",IF(AND(フラグ管理用!K406&lt;10,ISBLANK(L406)=TRUE),"","error")))</f>
        <v/>
      </c>
      <c r="AV406" s="331" t="str">
        <f t="shared" ref="AV406:AV469" si="117">IF(C406="","",IF(C406="単",IF(S406&lt;&gt;0,"error",""),""))</f>
        <v/>
      </c>
      <c r="AW406" s="331" t="str">
        <f t="shared" ref="AW406:AW469" si="118">IF(C406="","",IF(D406="－",IF(OR(P406&lt;&gt;0,Q406&lt;&gt;0),"error",""),""))</f>
        <v/>
      </c>
      <c r="AX406" s="331" t="str">
        <f>IF(C406="","",IF(AND(フラグ管理用!D406=2,フラグ管理用!G406=1),IF(Q406&lt;&gt;0,"error",""),""))</f>
        <v/>
      </c>
      <c r="AY406" s="331" t="str">
        <f>IF(C406="","",IF(フラグ管理用!G406=2,IF(OR(O406&lt;&gt;0,P406&lt;&gt;0,R406&lt;&gt;0),"error",""),""))</f>
        <v/>
      </c>
      <c r="AZ406" s="331" t="str">
        <f t="shared" ref="AZ406:AZ469" si="119">IF(C406="","",IF(OR(AND(O406&lt;&gt;0,P406&lt;&gt;0),AND(O406&lt;&gt;0,Q406&lt;&gt;0),AND(O406&lt;&gt;0,R406&lt;&gt;0),AND(P406&lt;&gt;0,Q406&lt;&gt;0),AND(P406&lt;&gt;0,R406&lt;&gt;0),AND(Q406&lt;&gt;0,R406&lt;&gt;0)),"error",""))</f>
        <v/>
      </c>
      <c r="BA406" s="331" t="str">
        <f t="shared" ref="BA406:BA469" si="120">IF(C406="","",IF(N406&gt;0,"","error"))</f>
        <v/>
      </c>
      <c r="BB406" s="331" t="str">
        <f t="shared" ref="BB406:BB469" si="121">IF(C406="","",IF(OR(V406="",W406="",X406="",Y406=""),"error",""))</f>
        <v/>
      </c>
      <c r="BC406" s="331" t="str">
        <f>IF(C406="","",IF(フラグ管理用!Y406=2,IF(AND(フラグ管理用!C406=2,フラグ管理用!V406=1),"","error"),""))</f>
        <v/>
      </c>
      <c r="BD406" s="331" t="str">
        <f t="shared" ref="BD406:BD469" si="122">IF(C406="","",IF(Z406="","error",""))</f>
        <v/>
      </c>
      <c r="BE406" s="331" t="str">
        <f>IF(C406="","",IF(フラグ管理用!Z406=30,"error",IF(AND(フラグ管理用!AI406="事業始期_通常",フラグ管理用!Z406&lt;18),"error",IF(AND(フラグ管理用!AI406="事業始期_補助",フラグ管理用!Z406&lt;15),"error",""))))</f>
        <v/>
      </c>
      <c r="BF406" s="331" t="str">
        <f t="shared" ref="BF406:BF469" si="123">IF(C406="","",IF(AA406="","error",""))</f>
        <v/>
      </c>
      <c r="BG406" s="331" t="str">
        <f>IF(C406="","",IF(AND(フラグ管理用!AJ406="事業終期_通常",OR(フラグ管理用!AA406&lt;18,フラグ管理用!AA406&gt;29)),"error",IF(AND(フラグ管理用!AJ406="事業終期_R3基金・R4",フラグ管理用!AA406&lt;18),"error","")))</f>
        <v/>
      </c>
      <c r="BH406" s="331" t="str">
        <f>IF(C406="","",IF(VLOOKUP(Z406,―!$X$2:$Y$31,2,FALSE)&lt;=VLOOKUP(AA406,―!$X$2:$Y$31,2,FALSE),"","error"))</f>
        <v/>
      </c>
      <c r="BI406" s="331" t="str">
        <f t="shared" ref="BI406:BI469" si="124">IF(C406="","",IF(OR(AB406="",AC406=""),"error",""))</f>
        <v/>
      </c>
      <c r="BJ406" s="331" t="str">
        <f t="shared" ref="BJ406:BJ469" si="125">IF(C406="","",IF(AND(Y406="－",AA406="R5.4以降",AF406=""),"error",""))</f>
        <v/>
      </c>
      <c r="BK406" s="331" t="str">
        <f t="shared" ref="BK406:BK469" si="126">IF(C406="","",IF(AG406="","error",""))</f>
        <v/>
      </c>
      <c r="BL406" s="331" t="str">
        <f>IF(C406="","",IF(AND(フラグ管理用!AK406="予算区分_地単_通常",フラグ管理用!AF406&gt;4),"error",IF(AND(フラグ管理用!AK406="予算区分_地単_協力金等",フラグ管理用!AF406&gt;9),"error",IF(AND(フラグ管理用!AK406="予算区分_補助",フラグ管理用!AF406&lt;9),"error",""))))</f>
        <v/>
      </c>
      <c r="BM406" s="346" t="str">
        <f>フラグ管理用!AO406</f>
        <v/>
      </c>
    </row>
    <row r="407" spans="1:65">
      <c r="A407" s="21">
        <v>386</v>
      </c>
      <c r="B407" s="35"/>
      <c r="C407" s="44"/>
      <c r="D407" s="44"/>
      <c r="E407" s="55"/>
      <c r="F407" s="67" t="str">
        <f>IF(C407="補",VLOOKUP(E407,'事業名一覧 '!$A$3:$C$55,3,FALSE),"")</f>
        <v/>
      </c>
      <c r="G407" s="81"/>
      <c r="H407" s="81"/>
      <c r="I407" s="81"/>
      <c r="J407" s="81"/>
      <c r="K407" s="81"/>
      <c r="L407" s="55"/>
      <c r="M407" s="132" t="str">
        <f t="shared" si="109"/>
        <v/>
      </c>
      <c r="N407" s="132" t="str">
        <f t="shared" si="110"/>
        <v/>
      </c>
      <c r="O407" s="148"/>
      <c r="P407" s="148"/>
      <c r="Q407" s="148"/>
      <c r="R407" s="148"/>
      <c r="S407" s="148"/>
      <c r="T407" s="148"/>
      <c r="U407" s="55"/>
      <c r="V407" s="81"/>
      <c r="W407" s="81"/>
      <c r="X407" s="81"/>
      <c r="Y407" s="44"/>
      <c r="Z407" s="44"/>
      <c r="AA407" s="44"/>
      <c r="AB407" s="214"/>
      <c r="AC407" s="214"/>
      <c r="AD407" s="55"/>
      <c r="AE407" s="55"/>
      <c r="AF407" s="233"/>
      <c r="AG407" s="251"/>
      <c r="AH407" s="272"/>
      <c r="AI407" s="284"/>
      <c r="AJ407" s="296" t="str">
        <f t="shared" si="111"/>
        <v/>
      </c>
      <c r="AK407" s="304" t="str">
        <f>IF(C407="","",IF(AND(フラグ管理用!B407=2,O407&gt;0),"error",IF(AND(フラグ管理用!B407=1,SUM(P407:R407)&gt;0),"error","")))</f>
        <v/>
      </c>
      <c r="AL407" s="312" t="str">
        <f t="shared" si="112"/>
        <v/>
      </c>
      <c r="AM407" s="320" t="str">
        <f t="shared" si="113"/>
        <v/>
      </c>
      <c r="AN407" s="331" t="str">
        <f>IF(C407="","",IF(フラグ管理用!AP407=1,"",IF(AND(フラグ管理用!C407=1,フラグ管理用!G407=1),"",IF(AND(フラグ管理用!C407=2,フラグ管理用!D407=1,フラグ管理用!G407=1),"",IF(AND(フラグ管理用!C407=2,フラグ管理用!D407=2),"","error")))))</f>
        <v/>
      </c>
      <c r="AO407" s="335" t="str">
        <f t="shared" si="114"/>
        <v/>
      </c>
      <c r="AP407" s="335" t="str">
        <f t="shared" si="115"/>
        <v/>
      </c>
      <c r="AQ407" s="335" t="str">
        <f>IF(C407="","",IF(AND(フラグ管理用!B407=1,フラグ管理用!I407&gt;0),"",IF(AND(フラグ管理用!B407=2,フラグ管理用!I407&gt;14),"","error")))</f>
        <v/>
      </c>
      <c r="AR407" s="335" t="str">
        <f>IF(C407="","",IF(PRODUCT(フラグ管理用!H407:J407)=0,"error",""))</f>
        <v/>
      </c>
      <c r="AS407" s="335" t="str">
        <f t="shared" si="116"/>
        <v/>
      </c>
      <c r="AT407" s="335" t="str">
        <f>IF(C407="","",IF(AND(フラグ管理用!G407=1,フラグ管理用!K407=1),"",IF(AND(フラグ管理用!G407=2,フラグ管理用!K407&gt;1),"","error")))</f>
        <v/>
      </c>
      <c r="AU407" s="335" t="str">
        <f>IF(C407="","",IF(AND(フラグ管理用!K407=10,ISBLANK(L407)=FALSE),"",IF(AND(フラグ管理用!K407&lt;10,ISBLANK(L407)=TRUE),"","error")))</f>
        <v/>
      </c>
      <c r="AV407" s="331" t="str">
        <f t="shared" si="117"/>
        <v/>
      </c>
      <c r="AW407" s="331" t="str">
        <f t="shared" si="118"/>
        <v/>
      </c>
      <c r="AX407" s="331" t="str">
        <f>IF(C407="","",IF(AND(フラグ管理用!D407=2,フラグ管理用!G407=1),IF(Q407&lt;&gt;0,"error",""),""))</f>
        <v/>
      </c>
      <c r="AY407" s="331" t="str">
        <f>IF(C407="","",IF(フラグ管理用!G407=2,IF(OR(O407&lt;&gt;0,P407&lt;&gt;0,R407&lt;&gt;0),"error",""),""))</f>
        <v/>
      </c>
      <c r="AZ407" s="331" t="str">
        <f t="shared" si="119"/>
        <v/>
      </c>
      <c r="BA407" s="331" t="str">
        <f t="shared" si="120"/>
        <v/>
      </c>
      <c r="BB407" s="331" t="str">
        <f t="shared" si="121"/>
        <v/>
      </c>
      <c r="BC407" s="331" t="str">
        <f>IF(C407="","",IF(フラグ管理用!Y407=2,IF(AND(フラグ管理用!C407=2,フラグ管理用!V407=1),"","error"),""))</f>
        <v/>
      </c>
      <c r="BD407" s="331" t="str">
        <f t="shared" si="122"/>
        <v/>
      </c>
      <c r="BE407" s="331" t="str">
        <f>IF(C407="","",IF(フラグ管理用!Z407=30,"error",IF(AND(フラグ管理用!AI407="事業始期_通常",フラグ管理用!Z407&lt;18),"error",IF(AND(フラグ管理用!AI407="事業始期_補助",フラグ管理用!Z407&lt;15),"error",""))))</f>
        <v/>
      </c>
      <c r="BF407" s="331" t="str">
        <f t="shared" si="123"/>
        <v/>
      </c>
      <c r="BG407" s="331" t="str">
        <f>IF(C407="","",IF(AND(フラグ管理用!AJ407="事業終期_通常",OR(フラグ管理用!AA407&lt;18,フラグ管理用!AA407&gt;29)),"error",IF(AND(フラグ管理用!AJ407="事業終期_R3基金・R4",フラグ管理用!AA407&lt;18),"error","")))</f>
        <v/>
      </c>
      <c r="BH407" s="331" t="str">
        <f>IF(C407="","",IF(VLOOKUP(Z407,―!$X$2:$Y$31,2,FALSE)&lt;=VLOOKUP(AA407,―!$X$2:$Y$31,2,FALSE),"","error"))</f>
        <v/>
      </c>
      <c r="BI407" s="331" t="str">
        <f t="shared" si="124"/>
        <v/>
      </c>
      <c r="BJ407" s="331" t="str">
        <f t="shared" si="125"/>
        <v/>
      </c>
      <c r="BK407" s="331" t="str">
        <f t="shared" si="126"/>
        <v/>
      </c>
      <c r="BL407" s="331" t="str">
        <f>IF(C407="","",IF(AND(フラグ管理用!AK407="予算区分_地単_通常",フラグ管理用!AF407&gt;4),"error",IF(AND(フラグ管理用!AK407="予算区分_地単_協力金等",フラグ管理用!AF407&gt;9),"error",IF(AND(フラグ管理用!AK407="予算区分_補助",フラグ管理用!AF407&lt;9),"error",""))))</f>
        <v/>
      </c>
      <c r="BM407" s="346" t="str">
        <f>フラグ管理用!AO407</f>
        <v/>
      </c>
    </row>
    <row r="408" spans="1:65">
      <c r="A408" s="21">
        <v>387</v>
      </c>
      <c r="B408" s="35"/>
      <c r="C408" s="44"/>
      <c r="D408" s="44"/>
      <c r="E408" s="55"/>
      <c r="F408" s="67" t="str">
        <f>IF(C408="補",VLOOKUP(E408,'事業名一覧 '!$A$3:$C$55,3,FALSE),"")</f>
        <v/>
      </c>
      <c r="G408" s="81"/>
      <c r="H408" s="81"/>
      <c r="I408" s="81"/>
      <c r="J408" s="81"/>
      <c r="K408" s="81"/>
      <c r="L408" s="55"/>
      <c r="M408" s="132" t="str">
        <f t="shared" si="109"/>
        <v/>
      </c>
      <c r="N408" s="132" t="str">
        <f t="shared" si="110"/>
        <v/>
      </c>
      <c r="O408" s="148"/>
      <c r="P408" s="148"/>
      <c r="Q408" s="148"/>
      <c r="R408" s="148"/>
      <c r="S408" s="148"/>
      <c r="T408" s="148"/>
      <c r="U408" s="55"/>
      <c r="V408" s="81"/>
      <c r="W408" s="81"/>
      <c r="X408" s="81"/>
      <c r="Y408" s="44"/>
      <c r="Z408" s="44"/>
      <c r="AA408" s="44"/>
      <c r="AB408" s="214"/>
      <c r="AC408" s="214"/>
      <c r="AD408" s="55"/>
      <c r="AE408" s="55"/>
      <c r="AF408" s="233"/>
      <c r="AG408" s="251"/>
      <c r="AH408" s="272"/>
      <c r="AI408" s="284"/>
      <c r="AJ408" s="296" t="str">
        <f t="shared" si="111"/>
        <v/>
      </c>
      <c r="AK408" s="304" t="str">
        <f>IF(C408="","",IF(AND(フラグ管理用!B408=2,O408&gt;0),"error",IF(AND(フラグ管理用!B408=1,SUM(P408:R408)&gt;0),"error","")))</f>
        <v/>
      </c>
      <c r="AL408" s="312" t="str">
        <f t="shared" si="112"/>
        <v/>
      </c>
      <c r="AM408" s="320" t="str">
        <f t="shared" si="113"/>
        <v/>
      </c>
      <c r="AN408" s="331" t="str">
        <f>IF(C408="","",IF(フラグ管理用!AP408=1,"",IF(AND(フラグ管理用!C408=1,フラグ管理用!G408=1),"",IF(AND(フラグ管理用!C408=2,フラグ管理用!D408=1,フラグ管理用!G408=1),"",IF(AND(フラグ管理用!C408=2,フラグ管理用!D408=2),"","error")))))</f>
        <v/>
      </c>
      <c r="AO408" s="335" t="str">
        <f t="shared" si="114"/>
        <v/>
      </c>
      <c r="AP408" s="335" t="str">
        <f t="shared" si="115"/>
        <v/>
      </c>
      <c r="AQ408" s="335" t="str">
        <f>IF(C408="","",IF(AND(フラグ管理用!B408=1,フラグ管理用!I408&gt;0),"",IF(AND(フラグ管理用!B408=2,フラグ管理用!I408&gt;14),"","error")))</f>
        <v/>
      </c>
      <c r="AR408" s="335" t="str">
        <f>IF(C408="","",IF(PRODUCT(フラグ管理用!H408:J408)=0,"error",""))</f>
        <v/>
      </c>
      <c r="AS408" s="335" t="str">
        <f t="shared" si="116"/>
        <v/>
      </c>
      <c r="AT408" s="335" t="str">
        <f>IF(C408="","",IF(AND(フラグ管理用!G408=1,フラグ管理用!K408=1),"",IF(AND(フラグ管理用!G408=2,フラグ管理用!K408&gt;1),"","error")))</f>
        <v/>
      </c>
      <c r="AU408" s="335" t="str">
        <f>IF(C408="","",IF(AND(フラグ管理用!K408=10,ISBLANK(L408)=FALSE),"",IF(AND(フラグ管理用!K408&lt;10,ISBLANK(L408)=TRUE),"","error")))</f>
        <v/>
      </c>
      <c r="AV408" s="331" t="str">
        <f t="shared" si="117"/>
        <v/>
      </c>
      <c r="AW408" s="331" t="str">
        <f t="shared" si="118"/>
        <v/>
      </c>
      <c r="AX408" s="331" t="str">
        <f>IF(C408="","",IF(AND(フラグ管理用!D408=2,フラグ管理用!G408=1),IF(Q408&lt;&gt;0,"error",""),""))</f>
        <v/>
      </c>
      <c r="AY408" s="331" t="str">
        <f>IF(C408="","",IF(フラグ管理用!G408=2,IF(OR(O408&lt;&gt;0,P408&lt;&gt;0,R408&lt;&gt;0),"error",""),""))</f>
        <v/>
      </c>
      <c r="AZ408" s="331" t="str">
        <f t="shared" si="119"/>
        <v/>
      </c>
      <c r="BA408" s="331" t="str">
        <f t="shared" si="120"/>
        <v/>
      </c>
      <c r="BB408" s="331" t="str">
        <f t="shared" si="121"/>
        <v/>
      </c>
      <c r="BC408" s="331" t="str">
        <f>IF(C408="","",IF(フラグ管理用!Y408=2,IF(AND(フラグ管理用!C408=2,フラグ管理用!V408=1),"","error"),""))</f>
        <v/>
      </c>
      <c r="BD408" s="331" t="str">
        <f t="shared" si="122"/>
        <v/>
      </c>
      <c r="BE408" s="331" t="str">
        <f>IF(C408="","",IF(フラグ管理用!Z408=30,"error",IF(AND(フラグ管理用!AI408="事業始期_通常",フラグ管理用!Z408&lt;18),"error",IF(AND(フラグ管理用!AI408="事業始期_補助",フラグ管理用!Z408&lt;15),"error",""))))</f>
        <v/>
      </c>
      <c r="BF408" s="331" t="str">
        <f t="shared" si="123"/>
        <v/>
      </c>
      <c r="BG408" s="331" t="str">
        <f>IF(C408="","",IF(AND(フラグ管理用!AJ408="事業終期_通常",OR(フラグ管理用!AA408&lt;18,フラグ管理用!AA408&gt;29)),"error",IF(AND(フラグ管理用!AJ408="事業終期_R3基金・R4",フラグ管理用!AA408&lt;18),"error","")))</f>
        <v/>
      </c>
      <c r="BH408" s="331" t="str">
        <f>IF(C408="","",IF(VLOOKUP(Z408,―!$X$2:$Y$31,2,FALSE)&lt;=VLOOKUP(AA408,―!$X$2:$Y$31,2,FALSE),"","error"))</f>
        <v/>
      </c>
      <c r="BI408" s="331" t="str">
        <f t="shared" si="124"/>
        <v/>
      </c>
      <c r="BJ408" s="331" t="str">
        <f t="shared" si="125"/>
        <v/>
      </c>
      <c r="BK408" s="331" t="str">
        <f t="shared" si="126"/>
        <v/>
      </c>
      <c r="BL408" s="331" t="str">
        <f>IF(C408="","",IF(AND(フラグ管理用!AK408="予算区分_地単_通常",フラグ管理用!AF408&gt;4),"error",IF(AND(フラグ管理用!AK408="予算区分_地単_協力金等",フラグ管理用!AF408&gt;9),"error",IF(AND(フラグ管理用!AK408="予算区分_補助",フラグ管理用!AF408&lt;9),"error",""))))</f>
        <v/>
      </c>
      <c r="BM408" s="346" t="str">
        <f>フラグ管理用!AO408</f>
        <v/>
      </c>
    </row>
    <row r="409" spans="1:65">
      <c r="A409" s="21">
        <v>388</v>
      </c>
      <c r="B409" s="35"/>
      <c r="C409" s="44"/>
      <c r="D409" s="44"/>
      <c r="E409" s="55"/>
      <c r="F409" s="67" t="str">
        <f>IF(C409="補",VLOOKUP(E409,'事業名一覧 '!$A$3:$C$55,3,FALSE),"")</f>
        <v/>
      </c>
      <c r="G409" s="81"/>
      <c r="H409" s="81"/>
      <c r="I409" s="81"/>
      <c r="J409" s="81"/>
      <c r="K409" s="81"/>
      <c r="L409" s="55"/>
      <c r="M409" s="132" t="str">
        <f t="shared" si="109"/>
        <v/>
      </c>
      <c r="N409" s="132" t="str">
        <f t="shared" si="110"/>
        <v/>
      </c>
      <c r="O409" s="148"/>
      <c r="P409" s="148"/>
      <c r="Q409" s="148"/>
      <c r="R409" s="148"/>
      <c r="S409" s="148"/>
      <c r="T409" s="148"/>
      <c r="U409" s="55"/>
      <c r="V409" s="81"/>
      <c r="W409" s="81"/>
      <c r="X409" s="81"/>
      <c r="Y409" s="44"/>
      <c r="Z409" s="44"/>
      <c r="AA409" s="44"/>
      <c r="AB409" s="214"/>
      <c r="AC409" s="214"/>
      <c r="AD409" s="55"/>
      <c r="AE409" s="55"/>
      <c r="AF409" s="233"/>
      <c r="AG409" s="251"/>
      <c r="AH409" s="272"/>
      <c r="AI409" s="284"/>
      <c r="AJ409" s="296" t="str">
        <f t="shared" si="111"/>
        <v/>
      </c>
      <c r="AK409" s="304" t="str">
        <f>IF(C409="","",IF(AND(フラグ管理用!B409=2,O409&gt;0),"error",IF(AND(フラグ管理用!B409=1,SUM(P409:R409)&gt;0),"error","")))</f>
        <v/>
      </c>
      <c r="AL409" s="312" t="str">
        <f t="shared" si="112"/>
        <v/>
      </c>
      <c r="AM409" s="320" t="str">
        <f t="shared" si="113"/>
        <v/>
      </c>
      <c r="AN409" s="331" t="str">
        <f>IF(C409="","",IF(フラグ管理用!AP409=1,"",IF(AND(フラグ管理用!C409=1,フラグ管理用!G409=1),"",IF(AND(フラグ管理用!C409=2,フラグ管理用!D409=1,フラグ管理用!G409=1),"",IF(AND(フラグ管理用!C409=2,フラグ管理用!D409=2),"","error")))))</f>
        <v/>
      </c>
      <c r="AO409" s="335" t="str">
        <f t="shared" si="114"/>
        <v/>
      </c>
      <c r="AP409" s="335" t="str">
        <f t="shared" si="115"/>
        <v/>
      </c>
      <c r="AQ409" s="335" t="str">
        <f>IF(C409="","",IF(AND(フラグ管理用!B409=1,フラグ管理用!I409&gt;0),"",IF(AND(フラグ管理用!B409=2,フラグ管理用!I409&gt;14),"","error")))</f>
        <v/>
      </c>
      <c r="AR409" s="335" t="str">
        <f>IF(C409="","",IF(PRODUCT(フラグ管理用!H409:J409)=0,"error",""))</f>
        <v/>
      </c>
      <c r="AS409" s="335" t="str">
        <f t="shared" si="116"/>
        <v/>
      </c>
      <c r="AT409" s="335" t="str">
        <f>IF(C409="","",IF(AND(フラグ管理用!G409=1,フラグ管理用!K409=1),"",IF(AND(フラグ管理用!G409=2,フラグ管理用!K409&gt;1),"","error")))</f>
        <v/>
      </c>
      <c r="AU409" s="335" t="str">
        <f>IF(C409="","",IF(AND(フラグ管理用!K409=10,ISBLANK(L409)=FALSE),"",IF(AND(フラグ管理用!K409&lt;10,ISBLANK(L409)=TRUE),"","error")))</f>
        <v/>
      </c>
      <c r="AV409" s="331" t="str">
        <f t="shared" si="117"/>
        <v/>
      </c>
      <c r="AW409" s="331" t="str">
        <f t="shared" si="118"/>
        <v/>
      </c>
      <c r="AX409" s="331" t="str">
        <f>IF(C409="","",IF(AND(フラグ管理用!D409=2,フラグ管理用!G409=1),IF(Q409&lt;&gt;0,"error",""),""))</f>
        <v/>
      </c>
      <c r="AY409" s="331" t="str">
        <f>IF(C409="","",IF(フラグ管理用!G409=2,IF(OR(O409&lt;&gt;0,P409&lt;&gt;0,R409&lt;&gt;0),"error",""),""))</f>
        <v/>
      </c>
      <c r="AZ409" s="331" t="str">
        <f t="shared" si="119"/>
        <v/>
      </c>
      <c r="BA409" s="331" t="str">
        <f t="shared" si="120"/>
        <v/>
      </c>
      <c r="BB409" s="331" t="str">
        <f t="shared" si="121"/>
        <v/>
      </c>
      <c r="BC409" s="331" t="str">
        <f>IF(C409="","",IF(フラグ管理用!Y409=2,IF(AND(フラグ管理用!C409=2,フラグ管理用!V409=1),"","error"),""))</f>
        <v/>
      </c>
      <c r="BD409" s="331" t="str">
        <f t="shared" si="122"/>
        <v/>
      </c>
      <c r="BE409" s="331" t="str">
        <f>IF(C409="","",IF(フラグ管理用!Z409=30,"error",IF(AND(フラグ管理用!AI409="事業始期_通常",フラグ管理用!Z409&lt;18),"error",IF(AND(フラグ管理用!AI409="事業始期_補助",フラグ管理用!Z409&lt;15),"error",""))))</f>
        <v/>
      </c>
      <c r="BF409" s="331" t="str">
        <f t="shared" si="123"/>
        <v/>
      </c>
      <c r="BG409" s="331" t="str">
        <f>IF(C409="","",IF(AND(フラグ管理用!AJ409="事業終期_通常",OR(フラグ管理用!AA409&lt;18,フラグ管理用!AA409&gt;29)),"error",IF(AND(フラグ管理用!AJ409="事業終期_R3基金・R4",フラグ管理用!AA409&lt;18),"error","")))</f>
        <v/>
      </c>
      <c r="BH409" s="331" t="str">
        <f>IF(C409="","",IF(VLOOKUP(Z409,―!$X$2:$Y$31,2,FALSE)&lt;=VLOOKUP(AA409,―!$X$2:$Y$31,2,FALSE),"","error"))</f>
        <v/>
      </c>
      <c r="BI409" s="331" t="str">
        <f t="shared" si="124"/>
        <v/>
      </c>
      <c r="BJ409" s="331" t="str">
        <f t="shared" si="125"/>
        <v/>
      </c>
      <c r="BK409" s="331" t="str">
        <f t="shared" si="126"/>
        <v/>
      </c>
      <c r="BL409" s="331" t="str">
        <f>IF(C409="","",IF(AND(フラグ管理用!AK409="予算区分_地単_通常",フラグ管理用!AF409&gt;4),"error",IF(AND(フラグ管理用!AK409="予算区分_地単_協力金等",フラグ管理用!AF409&gt;9),"error",IF(AND(フラグ管理用!AK409="予算区分_補助",フラグ管理用!AF409&lt;9),"error",""))))</f>
        <v/>
      </c>
      <c r="BM409" s="346" t="str">
        <f>フラグ管理用!AO409</f>
        <v/>
      </c>
    </row>
    <row r="410" spans="1:65">
      <c r="A410" s="21">
        <v>389</v>
      </c>
      <c r="B410" s="35"/>
      <c r="C410" s="44"/>
      <c r="D410" s="44"/>
      <c r="E410" s="55"/>
      <c r="F410" s="67" t="str">
        <f>IF(C410="補",VLOOKUP(E410,'事業名一覧 '!$A$3:$C$55,3,FALSE),"")</f>
        <v/>
      </c>
      <c r="G410" s="81"/>
      <c r="H410" s="81"/>
      <c r="I410" s="81"/>
      <c r="J410" s="81"/>
      <c r="K410" s="81"/>
      <c r="L410" s="55"/>
      <c r="M410" s="132" t="str">
        <f t="shared" si="109"/>
        <v/>
      </c>
      <c r="N410" s="132" t="str">
        <f t="shared" si="110"/>
        <v/>
      </c>
      <c r="O410" s="148"/>
      <c r="P410" s="148"/>
      <c r="Q410" s="148"/>
      <c r="R410" s="148"/>
      <c r="S410" s="148"/>
      <c r="T410" s="148"/>
      <c r="U410" s="55"/>
      <c r="V410" s="81"/>
      <c r="W410" s="81"/>
      <c r="X410" s="81"/>
      <c r="Y410" s="44"/>
      <c r="Z410" s="44"/>
      <c r="AA410" s="44"/>
      <c r="AB410" s="214"/>
      <c r="AC410" s="214"/>
      <c r="AD410" s="55"/>
      <c r="AE410" s="55"/>
      <c r="AF410" s="233"/>
      <c r="AG410" s="251"/>
      <c r="AH410" s="272"/>
      <c r="AI410" s="284"/>
      <c r="AJ410" s="296" t="str">
        <f t="shared" si="111"/>
        <v/>
      </c>
      <c r="AK410" s="304" t="str">
        <f>IF(C410="","",IF(AND(フラグ管理用!B410=2,O410&gt;0),"error",IF(AND(フラグ管理用!B410=1,SUM(P410:R410)&gt;0),"error","")))</f>
        <v/>
      </c>
      <c r="AL410" s="312" t="str">
        <f t="shared" si="112"/>
        <v/>
      </c>
      <c r="AM410" s="320" t="str">
        <f t="shared" si="113"/>
        <v/>
      </c>
      <c r="AN410" s="331" t="str">
        <f>IF(C410="","",IF(フラグ管理用!AP410=1,"",IF(AND(フラグ管理用!C410=1,フラグ管理用!G410=1),"",IF(AND(フラグ管理用!C410=2,フラグ管理用!D410=1,フラグ管理用!G410=1),"",IF(AND(フラグ管理用!C410=2,フラグ管理用!D410=2),"","error")))))</f>
        <v/>
      </c>
      <c r="AO410" s="335" t="str">
        <f t="shared" si="114"/>
        <v/>
      </c>
      <c r="AP410" s="335" t="str">
        <f t="shared" si="115"/>
        <v/>
      </c>
      <c r="AQ410" s="335" t="str">
        <f>IF(C410="","",IF(AND(フラグ管理用!B410=1,フラグ管理用!I410&gt;0),"",IF(AND(フラグ管理用!B410=2,フラグ管理用!I410&gt;14),"","error")))</f>
        <v/>
      </c>
      <c r="AR410" s="335" t="str">
        <f>IF(C410="","",IF(PRODUCT(フラグ管理用!H410:J410)=0,"error",""))</f>
        <v/>
      </c>
      <c r="AS410" s="335" t="str">
        <f t="shared" si="116"/>
        <v/>
      </c>
      <c r="AT410" s="335" t="str">
        <f>IF(C410="","",IF(AND(フラグ管理用!G410=1,フラグ管理用!K410=1),"",IF(AND(フラグ管理用!G410=2,フラグ管理用!K410&gt;1),"","error")))</f>
        <v/>
      </c>
      <c r="AU410" s="335" t="str">
        <f>IF(C410="","",IF(AND(フラグ管理用!K410=10,ISBLANK(L410)=FALSE),"",IF(AND(フラグ管理用!K410&lt;10,ISBLANK(L410)=TRUE),"","error")))</f>
        <v/>
      </c>
      <c r="AV410" s="331" t="str">
        <f t="shared" si="117"/>
        <v/>
      </c>
      <c r="AW410" s="331" t="str">
        <f t="shared" si="118"/>
        <v/>
      </c>
      <c r="AX410" s="331" t="str">
        <f>IF(C410="","",IF(AND(フラグ管理用!D410=2,フラグ管理用!G410=1),IF(Q410&lt;&gt;0,"error",""),""))</f>
        <v/>
      </c>
      <c r="AY410" s="331" t="str">
        <f>IF(C410="","",IF(フラグ管理用!G410=2,IF(OR(O410&lt;&gt;0,P410&lt;&gt;0,R410&lt;&gt;0),"error",""),""))</f>
        <v/>
      </c>
      <c r="AZ410" s="331" t="str">
        <f t="shared" si="119"/>
        <v/>
      </c>
      <c r="BA410" s="331" t="str">
        <f t="shared" si="120"/>
        <v/>
      </c>
      <c r="BB410" s="331" t="str">
        <f t="shared" si="121"/>
        <v/>
      </c>
      <c r="BC410" s="331" t="str">
        <f>IF(C410="","",IF(フラグ管理用!Y410=2,IF(AND(フラグ管理用!C410=2,フラグ管理用!V410=1),"","error"),""))</f>
        <v/>
      </c>
      <c r="BD410" s="331" t="str">
        <f t="shared" si="122"/>
        <v/>
      </c>
      <c r="BE410" s="331" t="str">
        <f>IF(C410="","",IF(フラグ管理用!Z410=30,"error",IF(AND(フラグ管理用!AI410="事業始期_通常",フラグ管理用!Z410&lt;18),"error",IF(AND(フラグ管理用!AI410="事業始期_補助",フラグ管理用!Z410&lt;15),"error",""))))</f>
        <v/>
      </c>
      <c r="BF410" s="331" t="str">
        <f t="shared" si="123"/>
        <v/>
      </c>
      <c r="BG410" s="331" t="str">
        <f>IF(C410="","",IF(AND(フラグ管理用!AJ410="事業終期_通常",OR(フラグ管理用!AA410&lt;18,フラグ管理用!AA410&gt;29)),"error",IF(AND(フラグ管理用!AJ410="事業終期_R3基金・R4",フラグ管理用!AA410&lt;18),"error","")))</f>
        <v/>
      </c>
      <c r="BH410" s="331" t="str">
        <f>IF(C410="","",IF(VLOOKUP(Z410,―!$X$2:$Y$31,2,FALSE)&lt;=VLOOKUP(AA410,―!$X$2:$Y$31,2,FALSE),"","error"))</f>
        <v/>
      </c>
      <c r="BI410" s="331" t="str">
        <f t="shared" si="124"/>
        <v/>
      </c>
      <c r="BJ410" s="331" t="str">
        <f t="shared" si="125"/>
        <v/>
      </c>
      <c r="BK410" s="331" t="str">
        <f t="shared" si="126"/>
        <v/>
      </c>
      <c r="BL410" s="331" t="str">
        <f>IF(C410="","",IF(AND(フラグ管理用!AK410="予算区分_地単_通常",フラグ管理用!AF410&gt;4),"error",IF(AND(フラグ管理用!AK410="予算区分_地単_協力金等",フラグ管理用!AF410&gt;9),"error",IF(AND(フラグ管理用!AK410="予算区分_補助",フラグ管理用!AF410&lt;9),"error",""))))</f>
        <v/>
      </c>
      <c r="BM410" s="346" t="str">
        <f>フラグ管理用!AO410</f>
        <v/>
      </c>
    </row>
    <row r="411" spans="1:65">
      <c r="A411" s="21">
        <v>390</v>
      </c>
      <c r="B411" s="35"/>
      <c r="C411" s="44"/>
      <c r="D411" s="44"/>
      <c r="E411" s="55"/>
      <c r="F411" s="67" t="str">
        <f>IF(C411="補",VLOOKUP(E411,'事業名一覧 '!$A$3:$C$55,3,FALSE),"")</f>
        <v/>
      </c>
      <c r="G411" s="81"/>
      <c r="H411" s="81"/>
      <c r="I411" s="81"/>
      <c r="J411" s="81"/>
      <c r="K411" s="81"/>
      <c r="L411" s="55"/>
      <c r="M411" s="132" t="str">
        <f t="shared" si="109"/>
        <v/>
      </c>
      <c r="N411" s="132" t="str">
        <f t="shared" si="110"/>
        <v/>
      </c>
      <c r="O411" s="148"/>
      <c r="P411" s="148"/>
      <c r="Q411" s="148"/>
      <c r="R411" s="148"/>
      <c r="S411" s="148"/>
      <c r="T411" s="148"/>
      <c r="U411" s="55"/>
      <c r="V411" s="81"/>
      <c r="W411" s="81"/>
      <c r="X411" s="81"/>
      <c r="Y411" s="44"/>
      <c r="Z411" s="44"/>
      <c r="AA411" s="44"/>
      <c r="AB411" s="214"/>
      <c r="AC411" s="214"/>
      <c r="AD411" s="55"/>
      <c r="AE411" s="55"/>
      <c r="AF411" s="233"/>
      <c r="AG411" s="251"/>
      <c r="AH411" s="272"/>
      <c r="AI411" s="284"/>
      <c r="AJ411" s="296" t="str">
        <f t="shared" si="111"/>
        <v/>
      </c>
      <c r="AK411" s="304" t="str">
        <f>IF(C411="","",IF(AND(フラグ管理用!B411=2,O411&gt;0),"error",IF(AND(フラグ管理用!B411=1,SUM(P411:R411)&gt;0),"error","")))</f>
        <v/>
      </c>
      <c r="AL411" s="312" t="str">
        <f t="shared" si="112"/>
        <v/>
      </c>
      <c r="AM411" s="320" t="str">
        <f t="shared" si="113"/>
        <v/>
      </c>
      <c r="AN411" s="331" t="str">
        <f>IF(C411="","",IF(フラグ管理用!AP411=1,"",IF(AND(フラグ管理用!C411=1,フラグ管理用!G411=1),"",IF(AND(フラグ管理用!C411=2,フラグ管理用!D411=1,フラグ管理用!G411=1),"",IF(AND(フラグ管理用!C411=2,フラグ管理用!D411=2),"","error")))))</f>
        <v/>
      </c>
      <c r="AO411" s="335" t="str">
        <f t="shared" si="114"/>
        <v/>
      </c>
      <c r="AP411" s="335" t="str">
        <f t="shared" si="115"/>
        <v/>
      </c>
      <c r="AQ411" s="335" t="str">
        <f>IF(C411="","",IF(AND(フラグ管理用!B411=1,フラグ管理用!I411&gt;0),"",IF(AND(フラグ管理用!B411=2,フラグ管理用!I411&gt;14),"","error")))</f>
        <v/>
      </c>
      <c r="AR411" s="335" t="str">
        <f>IF(C411="","",IF(PRODUCT(フラグ管理用!H411:J411)=0,"error",""))</f>
        <v/>
      </c>
      <c r="AS411" s="335" t="str">
        <f t="shared" si="116"/>
        <v/>
      </c>
      <c r="AT411" s="335" t="str">
        <f>IF(C411="","",IF(AND(フラグ管理用!G411=1,フラグ管理用!K411=1),"",IF(AND(フラグ管理用!G411=2,フラグ管理用!K411&gt;1),"","error")))</f>
        <v/>
      </c>
      <c r="AU411" s="335" t="str">
        <f>IF(C411="","",IF(AND(フラグ管理用!K411=10,ISBLANK(L411)=FALSE),"",IF(AND(フラグ管理用!K411&lt;10,ISBLANK(L411)=TRUE),"","error")))</f>
        <v/>
      </c>
      <c r="AV411" s="331" t="str">
        <f t="shared" si="117"/>
        <v/>
      </c>
      <c r="AW411" s="331" t="str">
        <f t="shared" si="118"/>
        <v/>
      </c>
      <c r="AX411" s="331" t="str">
        <f>IF(C411="","",IF(AND(フラグ管理用!D411=2,フラグ管理用!G411=1),IF(Q411&lt;&gt;0,"error",""),""))</f>
        <v/>
      </c>
      <c r="AY411" s="331" t="str">
        <f>IF(C411="","",IF(フラグ管理用!G411=2,IF(OR(O411&lt;&gt;0,P411&lt;&gt;0,R411&lt;&gt;0),"error",""),""))</f>
        <v/>
      </c>
      <c r="AZ411" s="331" t="str">
        <f t="shared" si="119"/>
        <v/>
      </c>
      <c r="BA411" s="331" t="str">
        <f t="shared" si="120"/>
        <v/>
      </c>
      <c r="BB411" s="331" t="str">
        <f t="shared" si="121"/>
        <v/>
      </c>
      <c r="BC411" s="331" t="str">
        <f>IF(C411="","",IF(フラグ管理用!Y411=2,IF(AND(フラグ管理用!C411=2,フラグ管理用!V411=1),"","error"),""))</f>
        <v/>
      </c>
      <c r="BD411" s="331" t="str">
        <f t="shared" si="122"/>
        <v/>
      </c>
      <c r="BE411" s="331" t="str">
        <f>IF(C411="","",IF(フラグ管理用!Z411=30,"error",IF(AND(フラグ管理用!AI411="事業始期_通常",フラグ管理用!Z411&lt;18),"error",IF(AND(フラグ管理用!AI411="事業始期_補助",フラグ管理用!Z411&lt;15),"error",""))))</f>
        <v/>
      </c>
      <c r="BF411" s="331" t="str">
        <f t="shared" si="123"/>
        <v/>
      </c>
      <c r="BG411" s="331" t="str">
        <f>IF(C411="","",IF(AND(フラグ管理用!AJ411="事業終期_通常",OR(フラグ管理用!AA411&lt;18,フラグ管理用!AA411&gt;29)),"error",IF(AND(フラグ管理用!AJ411="事業終期_R3基金・R4",フラグ管理用!AA411&lt;18),"error","")))</f>
        <v/>
      </c>
      <c r="BH411" s="331" t="str">
        <f>IF(C411="","",IF(VLOOKUP(Z411,―!$X$2:$Y$31,2,FALSE)&lt;=VLOOKUP(AA411,―!$X$2:$Y$31,2,FALSE),"","error"))</f>
        <v/>
      </c>
      <c r="BI411" s="331" t="str">
        <f t="shared" si="124"/>
        <v/>
      </c>
      <c r="BJ411" s="331" t="str">
        <f t="shared" si="125"/>
        <v/>
      </c>
      <c r="BK411" s="331" t="str">
        <f t="shared" si="126"/>
        <v/>
      </c>
      <c r="BL411" s="331" t="str">
        <f>IF(C411="","",IF(AND(フラグ管理用!AK411="予算区分_地単_通常",フラグ管理用!AF411&gt;4),"error",IF(AND(フラグ管理用!AK411="予算区分_地単_協力金等",フラグ管理用!AF411&gt;9),"error",IF(AND(フラグ管理用!AK411="予算区分_補助",フラグ管理用!AF411&lt;9),"error",""))))</f>
        <v/>
      </c>
      <c r="BM411" s="346" t="str">
        <f>フラグ管理用!AO411</f>
        <v/>
      </c>
    </row>
    <row r="412" spans="1:65">
      <c r="A412" s="21">
        <v>391</v>
      </c>
      <c r="B412" s="35"/>
      <c r="C412" s="44"/>
      <c r="D412" s="44"/>
      <c r="E412" s="55"/>
      <c r="F412" s="67" t="str">
        <f>IF(C412="補",VLOOKUP(E412,'事業名一覧 '!$A$3:$C$55,3,FALSE),"")</f>
        <v/>
      </c>
      <c r="G412" s="81"/>
      <c r="H412" s="81"/>
      <c r="I412" s="81"/>
      <c r="J412" s="81"/>
      <c r="K412" s="81"/>
      <c r="L412" s="55"/>
      <c r="M412" s="132" t="str">
        <f t="shared" si="109"/>
        <v/>
      </c>
      <c r="N412" s="132" t="str">
        <f t="shared" si="110"/>
        <v/>
      </c>
      <c r="O412" s="148"/>
      <c r="P412" s="148"/>
      <c r="Q412" s="148"/>
      <c r="R412" s="148"/>
      <c r="S412" s="148"/>
      <c r="T412" s="148"/>
      <c r="U412" s="55"/>
      <c r="V412" s="81"/>
      <c r="W412" s="81"/>
      <c r="X412" s="81"/>
      <c r="Y412" s="44"/>
      <c r="Z412" s="44"/>
      <c r="AA412" s="44"/>
      <c r="AB412" s="214"/>
      <c r="AC412" s="214"/>
      <c r="AD412" s="55"/>
      <c r="AE412" s="55"/>
      <c r="AF412" s="233"/>
      <c r="AG412" s="251"/>
      <c r="AH412" s="272"/>
      <c r="AI412" s="284"/>
      <c r="AJ412" s="296" t="str">
        <f t="shared" si="111"/>
        <v/>
      </c>
      <c r="AK412" s="304" t="str">
        <f>IF(C412="","",IF(AND(フラグ管理用!B412=2,O412&gt;0),"error",IF(AND(フラグ管理用!B412=1,SUM(P412:R412)&gt;0),"error","")))</f>
        <v/>
      </c>
      <c r="AL412" s="312" t="str">
        <f t="shared" si="112"/>
        <v/>
      </c>
      <c r="AM412" s="320" t="str">
        <f t="shared" si="113"/>
        <v/>
      </c>
      <c r="AN412" s="331" t="str">
        <f>IF(C412="","",IF(フラグ管理用!AP412=1,"",IF(AND(フラグ管理用!C412=1,フラグ管理用!G412=1),"",IF(AND(フラグ管理用!C412=2,フラグ管理用!D412=1,フラグ管理用!G412=1),"",IF(AND(フラグ管理用!C412=2,フラグ管理用!D412=2),"","error")))))</f>
        <v/>
      </c>
      <c r="AO412" s="335" t="str">
        <f t="shared" si="114"/>
        <v/>
      </c>
      <c r="AP412" s="335" t="str">
        <f t="shared" si="115"/>
        <v/>
      </c>
      <c r="AQ412" s="335" t="str">
        <f>IF(C412="","",IF(AND(フラグ管理用!B412=1,フラグ管理用!I412&gt;0),"",IF(AND(フラグ管理用!B412=2,フラグ管理用!I412&gt;14),"","error")))</f>
        <v/>
      </c>
      <c r="AR412" s="335" t="str">
        <f>IF(C412="","",IF(PRODUCT(フラグ管理用!H412:J412)=0,"error",""))</f>
        <v/>
      </c>
      <c r="AS412" s="335" t="str">
        <f t="shared" si="116"/>
        <v/>
      </c>
      <c r="AT412" s="335" t="str">
        <f>IF(C412="","",IF(AND(フラグ管理用!G412=1,フラグ管理用!K412=1),"",IF(AND(フラグ管理用!G412=2,フラグ管理用!K412&gt;1),"","error")))</f>
        <v/>
      </c>
      <c r="AU412" s="335" t="str">
        <f>IF(C412="","",IF(AND(フラグ管理用!K412=10,ISBLANK(L412)=FALSE),"",IF(AND(フラグ管理用!K412&lt;10,ISBLANK(L412)=TRUE),"","error")))</f>
        <v/>
      </c>
      <c r="AV412" s="331" t="str">
        <f t="shared" si="117"/>
        <v/>
      </c>
      <c r="AW412" s="331" t="str">
        <f t="shared" si="118"/>
        <v/>
      </c>
      <c r="AX412" s="331" t="str">
        <f>IF(C412="","",IF(AND(フラグ管理用!D412=2,フラグ管理用!G412=1),IF(Q412&lt;&gt;0,"error",""),""))</f>
        <v/>
      </c>
      <c r="AY412" s="331" t="str">
        <f>IF(C412="","",IF(フラグ管理用!G412=2,IF(OR(O412&lt;&gt;0,P412&lt;&gt;0,R412&lt;&gt;0),"error",""),""))</f>
        <v/>
      </c>
      <c r="AZ412" s="331" t="str">
        <f t="shared" si="119"/>
        <v/>
      </c>
      <c r="BA412" s="331" t="str">
        <f t="shared" si="120"/>
        <v/>
      </c>
      <c r="BB412" s="331" t="str">
        <f t="shared" si="121"/>
        <v/>
      </c>
      <c r="BC412" s="331" t="str">
        <f>IF(C412="","",IF(フラグ管理用!Y412=2,IF(AND(フラグ管理用!C412=2,フラグ管理用!V412=1),"","error"),""))</f>
        <v/>
      </c>
      <c r="BD412" s="331" t="str">
        <f t="shared" si="122"/>
        <v/>
      </c>
      <c r="BE412" s="331" t="str">
        <f>IF(C412="","",IF(フラグ管理用!Z412=30,"error",IF(AND(フラグ管理用!AI412="事業始期_通常",フラグ管理用!Z412&lt;18),"error",IF(AND(フラグ管理用!AI412="事業始期_補助",フラグ管理用!Z412&lt;15),"error",""))))</f>
        <v/>
      </c>
      <c r="BF412" s="331" t="str">
        <f t="shared" si="123"/>
        <v/>
      </c>
      <c r="BG412" s="331" t="str">
        <f>IF(C412="","",IF(AND(フラグ管理用!AJ412="事業終期_通常",OR(フラグ管理用!AA412&lt;18,フラグ管理用!AA412&gt;29)),"error",IF(AND(フラグ管理用!AJ412="事業終期_R3基金・R4",フラグ管理用!AA412&lt;18),"error","")))</f>
        <v/>
      </c>
      <c r="BH412" s="331" t="str">
        <f>IF(C412="","",IF(VLOOKUP(Z412,―!$X$2:$Y$31,2,FALSE)&lt;=VLOOKUP(AA412,―!$X$2:$Y$31,2,FALSE),"","error"))</f>
        <v/>
      </c>
      <c r="BI412" s="331" t="str">
        <f t="shared" si="124"/>
        <v/>
      </c>
      <c r="BJ412" s="331" t="str">
        <f t="shared" si="125"/>
        <v/>
      </c>
      <c r="BK412" s="331" t="str">
        <f t="shared" si="126"/>
        <v/>
      </c>
      <c r="BL412" s="331" t="str">
        <f>IF(C412="","",IF(AND(フラグ管理用!AK412="予算区分_地単_通常",フラグ管理用!AF412&gt;4),"error",IF(AND(フラグ管理用!AK412="予算区分_地単_協力金等",フラグ管理用!AF412&gt;9),"error",IF(AND(フラグ管理用!AK412="予算区分_補助",フラグ管理用!AF412&lt;9),"error",""))))</f>
        <v/>
      </c>
      <c r="BM412" s="346" t="str">
        <f>フラグ管理用!AO412</f>
        <v/>
      </c>
    </row>
    <row r="413" spans="1:65">
      <c r="A413" s="21">
        <v>392</v>
      </c>
      <c r="B413" s="35"/>
      <c r="C413" s="44"/>
      <c r="D413" s="44"/>
      <c r="E413" s="55"/>
      <c r="F413" s="67" t="str">
        <f>IF(C413="補",VLOOKUP(E413,'事業名一覧 '!$A$3:$C$55,3,FALSE),"")</f>
        <v/>
      </c>
      <c r="G413" s="81"/>
      <c r="H413" s="81"/>
      <c r="I413" s="81"/>
      <c r="J413" s="81"/>
      <c r="K413" s="81"/>
      <c r="L413" s="55"/>
      <c r="M413" s="132" t="str">
        <f t="shared" si="109"/>
        <v/>
      </c>
      <c r="N413" s="132" t="str">
        <f t="shared" si="110"/>
        <v/>
      </c>
      <c r="O413" s="148"/>
      <c r="P413" s="148"/>
      <c r="Q413" s="148"/>
      <c r="R413" s="148"/>
      <c r="S413" s="148"/>
      <c r="T413" s="148"/>
      <c r="U413" s="55"/>
      <c r="V413" s="81"/>
      <c r="W413" s="81"/>
      <c r="X413" s="81"/>
      <c r="Y413" s="44"/>
      <c r="Z413" s="44"/>
      <c r="AA413" s="44"/>
      <c r="AB413" s="214"/>
      <c r="AC413" s="214"/>
      <c r="AD413" s="55"/>
      <c r="AE413" s="55"/>
      <c r="AF413" s="233"/>
      <c r="AG413" s="251"/>
      <c r="AH413" s="272"/>
      <c r="AI413" s="284"/>
      <c r="AJ413" s="296" t="str">
        <f t="shared" si="111"/>
        <v/>
      </c>
      <c r="AK413" s="304" t="str">
        <f>IF(C413="","",IF(AND(フラグ管理用!B413=2,O413&gt;0),"error",IF(AND(フラグ管理用!B413=1,SUM(P413:R413)&gt;0),"error","")))</f>
        <v/>
      </c>
      <c r="AL413" s="312" t="str">
        <f t="shared" si="112"/>
        <v/>
      </c>
      <c r="AM413" s="320" t="str">
        <f t="shared" si="113"/>
        <v/>
      </c>
      <c r="AN413" s="331" t="str">
        <f>IF(C413="","",IF(フラグ管理用!AP413=1,"",IF(AND(フラグ管理用!C413=1,フラグ管理用!G413=1),"",IF(AND(フラグ管理用!C413=2,フラグ管理用!D413=1,フラグ管理用!G413=1),"",IF(AND(フラグ管理用!C413=2,フラグ管理用!D413=2),"","error")))))</f>
        <v/>
      </c>
      <c r="AO413" s="335" t="str">
        <f t="shared" si="114"/>
        <v/>
      </c>
      <c r="AP413" s="335" t="str">
        <f t="shared" si="115"/>
        <v/>
      </c>
      <c r="AQ413" s="335" t="str">
        <f>IF(C413="","",IF(AND(フラグ管理用!B413=1,フラグ管理用!I413&gt;0),"",IF(AND(フラグ管理用!B413=2,フラグ管理用!I413&gt;14),"","error")))</f>
        <v/>
      </c>
      <c r="AR413" s="335" t="str">
        <f>IF(C413="","",IF(PRODUCT(フラグ管理用!H413:J413)=0,"error",""))</f>
        <v/>
      </c>
      <c r="AS413" s="335" t="str">
        <f t="shared" si="116"/>
        <v/>
      </c>
      <c r="AT413" s="335" t="str">
        <f>IF(C413="","",IF(AND(フラグ管理用!G413=1,フラグ管理用!K413=1),"",IF(AND(フラグ管理用!G413=2,フラグ管理用!K413&gt;1),"","error")))</f>
        <v/>
      </c>
      <c r="AU413" s="335" t="str">
        <f>IF(C413="","",IF(AND(フラグ管理用!K413=10,ISBLANK(L413)=FALSE),"",IF(AND(フラグ管理用!K413&lt;10,ISBLANK(L413)=TRUE),"","error")))</f>
        <v/>
      </c>
      <c r="AV413" s="331" t="str">
        <f t="shared" si="117"/>
        <v/>
      </c>
      <c r="AW413" s="331" t="str">
        <f t="shared" si="118"/>
        <v/>
      </c>
      <c r="AX413" s="331" t="str">
        <f>IF(C413="","",IF(AND(フラグ管理用!D413=2,フラグ管理用!G413=1),IF(Q413&lt;&gt;0,"error",""),""))</f>
        <v/>
      </c>
      <c r="AY413" s="331" t="str">
        <f>IF(C413="","",IF(フラグ管理用!G413=2,IF(OR(O413&lt;&gt;0,P413&lt;&gt;0,R413&lt;&gt;0),"error",""),""))</f>
        <v/>
      </c>
      <c r="AZ413" s="331" t="str">
        <f t="shared" si="119"/>
        <v/>
      </c>
      <c r="BA413" s="331" t="str">
        <f t="shared" si="120"/>
        <v/>
      </c>
      <c r="BB413" s="331" t="str">
        <f t="shared" si="121"/>
        <v/>
      </c>
      <c r="BC413" s="331" t="str">
        <f>IF(C413="","",IF(フラグ管理用!Y413=2,IF(AND(フラグ管理用!C413=2,フラグ管理用!V413=1),"","error"),""))</f>
        <v/>
      </c>
      <c r="BD413" s="331" t="str">
        <f t="shared" si="122"/>
        <v/>
      </c>
      <c r="BE413" s="331" t="str">
        <f>IF(C413="","",IF(フラグ管理用!Z413=30,"error",IF(AND(フラグ管理用!AI413="事業始期_通常",フラグ管理用!Z413&lt;18),"error",IF(AND(フラグ管理用!AI413="事業始期_補助",フラグ管理用!Z413&lt;15),"error",""))))</f>
        <v/>
      </c>
      <c r="BF413" s="331" t="str">
        <f t="shared" si="123"/>
        <v/>
      </c>
      <c r="BG413" s="331" t="str">
        <f>IF(C413="","",IF(AND(フラグ管理用!AJ413="事業終期_通常",OR(フラグ管理用!AA413&lt;18,フラグ管理用!AA413&gt;29)),"error",IF(AND(フラグ管理用!AJ413="事業終期_R3基金・R4",フラグ管理用!AA413&lt;18),"error","")))</f>
        <v/>
      </c>
      <c r="BH413" s="331" t="str">
        <f>IF(C413="","",IF(VLOOKUP(Z413,―!$X$2:$Y$31,2,FALSE)&lt;=VLOOKUP(AA413,―!$X$2:$Y$31,2,FALSE),"","error"))</f>
        <v/>
      </c>
      <c r="BI413" s="331" t="str">
        <f t="shared" si="124"/>
        <v/>
      </c>
      <c r="BJ413" s="331" t="str">
        <f t="shared" si="125"/>
        <v/>
      </c>
      <c r="BK413" s="331" t="str">
        <f t="shared" si="126"/>
        <v/>
      </c>
      <c r="BL413" s="331" t="str">
        <f>IF(C413="","",IF(AND(フラグ管理用!AK413="予算区分_地単_通常",フラグ管理用!AF413&gt;4),"error",IF(AND(フラグ管理用!AK413="予算区分_地単_協力金等",フラグ管理用!AF413&gt;9),"error",IF(AND(フラグ管理用!AK413="予算区分_補助",フラグ管理用!AF413&lt;9),"error",""))))</f>
        <v/>
      </c>
      <c r="BM413" s="346" t="str">
        <f>フラグ管理用!AO413</f>
        <v/>
      </c>
    </row>
    <row r="414" spans="1:65">
      <c r="A414" s="21">
        <v>393</v>
      </c>
      <c r="B414" s="35"/>
      <c r="C414" s="44"/>
      <c r="D414" s="44"/>
      <c r="E414" s="55"/>
      <c r="F414" s="67" t="str">
        <f>IF(C414="補",VLOOKUP(E414,'事業名一覧 '!$A$3:$C$55,3,FALSE),"")</f>
        <v/>
      </c>
      <c r="G414" s="81"/>
      <c r="H414" s="81"/>
      <c r="I414" s="81"/>
      <c r="J414" s="81"/>
      <c r="K414" s="81"/>
      <c r="L414" s="55"/>
      <c r="M414" s="132" t="str">
        <f t="shared" si="109"/>
        <v/>
      </c>
      <c r="N414" s="132" t="str">
        <f t="shared" si="110"/>
        <v/>
      </c>
      <c r="O414" s="148"/>
      <c r="P414" s="148"/>
      <c r="Q414" s="148"/>
      <c r="R414" s="148"/>
      <c r="S414" s="148"/>
      <c r="T414" s="148"/>
      <c r="U414" s="55"/>
      <c r="V414" s="81"/>
      <c r="W414" s="81"/>
      <c r="X414" s="81"/>
      <c r="Y414" s="44"/>
      <c r="Z414" s="44"/>
      <c r="AA414" s="44"/>
      <c r="AB414" s="214"/>
      <c r="AC414" s="214"/>
      <c r="AD414" s="55"/>
      <c r="AE414" s="55"/>
      <c r="AF414" s="233"/>
      <c r="AG414" s="251"/>
      <c r="AH414" s="272"/>
      <c r="AI414" s="284"/>
      <c r="AJ414" s="296" t="str">
        <f t="shared" si="111"/>
        <v/>
      </c>
      <c r="AK414" s="304" t="str">
        <f>IF(C414="","",IF(AND(フラグ管理用!B414=2,O414&gt;0),"error",IF(AND(フラグ管理用!B414=1,SUM(P414:R414)&gt;0),"error","")))</f>
        <v/>
      </c>
      <c r="AL414" s="312" t="str">
        <f t="shared" si="112"/>
        <v/>
      </c>
      <c r="AM414" s="320" t="str">
        <f t="shared" si="113"/>
        <v/>
      </c>
      <c r="AN414" s="331" t="str">
        <f>IF(C414="","",IF(フラグ管理用!AP414=1,"",IF(AND(フラグ管理用!C414=1,フラグ管理用!G414=1),"",IF(AND(フラグ管理用!C414=2,フラグ管理用!D414=1,フラグ管理用!G414=1),"",IF(AND(フラグ管理用!C414=2,フラグ管理用!D414=2),"","error")))))</f>
        <v/>
      </c>
      <c r="AO414" s="335" t="str">
        <f t="shared" si="114"/>
        <v/>
      </c>
      <c r="AP414" s="335" t="str">
        <f t="shared" si="115"/>
        <v/>
      </c>
      <c r="AQ414" s="335" t="str">
        <f>IF(C414="","",IF(AND(フラグ管理用!B414=1,フラグ管理用!I414&gt;0),"",IF(AND(フラグ管理用!B414=2,フラグ管理用!I414&gt;14),"","error")))</f>
        <v/>
      </c>
      <c r="AR414" s="335" t="str">
        <f>IF(C414="","",IF(PRODUCT(フラグ管理用!H414:J414)=0,"error",""))</f>
        <v/>
      </c>
      <c r="AS414" s="335" t="str">
        <f t="shared" si="116"/>
        <v/>
      </c>
      <c r="AT414" s="335" t="str">
        <f>IF(C414="","",IF(AND(フラグ管理用!G414=1,フラグ管理用!K414=1),"",IF(AND(フラグ管理用!G414=2,フラグ管理用!K414&gt;1),"","error")))</f>
        <v/>
      </c>
      <c r="AU414" s="335" t="str">
        <f>IF(C414="","",IF(AND(フラグ管理用!K414=10,ISBLANK(L414)=FALSE),"",IF(AND(フラグ管理用!K414&lt;10,ISBLANK(L414)=TRUE),"","error")))</f>
        <v/>
      </c>
      <c r="AV414" s="331" t="str">
        <f t="shared" si="117"/>
        <v/>
      </c>
      <c r="AW414" s="331" t="str">
        <f t="shared" si="118"/>
        <v/>
      </c>
      <c r="AX414" s="331" t="str">
        <f>IF(C414="","",IF(AND(フラグ管理用!D414=2,フラグ管理用!G414=1),IF(Q414&lt;&gt;0,"error",""),""))</f>
        <v/>
      </c>
      <c r="AY414" s="331" t="str">
        <f>IF(C414="","",IF(フラグ管理用!G414=2,IF(OR(O414&lt;&gt;0,P414&lt;&gt;0,R414&lt;&gt;0),"error",""),""))</f>
        <v/>
      </c>
      <c r="AZ414" s="331" t="str">
        <f t="shared" si="119"/>
        <v/>
      </c>
      <c r="BA414" s="331" t="str">
        <f t="shared" si="120"/>
        <v/>
      </c>
      <c r="BB414" s="331" t="str">
        <f t="shared" si="121"/>
        <v/>
      </c>
      <c r="BC414" s="331" t="str">
        <f>IF(C414="","",IF(フラグ管理用!Y414=2,IF(AND(フラグ管理用!C414=2,フラグ管理用!V414=1),"","error"),""))</f>
        <v/>
      </c>
      <c r="BD414" s="331" t="str">
        <f t="shared" si="122"/>
        <v/>
      </c>
      <c r="BE414" s="331" t="str">
        <f>IF(C414="","",IF(フラグ管理用!Z414=30,"error",IF(AND(フラグ管理用!AI414="事業始期_通常",フラグ管理用!Z414&lt;18),"error",IF(AND(フラグ管理用!AI414="事業始期_補助",フラグ管理用!Z414&lt;15),"error",""))))</f>
        <v/>
      </c>
      <c r="BF414" s="331" t="str">
        <f t="shared" si="123"/>
        <v/>
      </c>
      <c r="BG414" s="331" t="str">
        <f>IF(C414="","",IF(AND(フラグ管理用!AJ414="事業終期_通常",OR(フラグ管理用!AA414&lt;18,フラグ管理用!AA414&gt;29)),"error",IF(AND(フラグ管理用!AJ414="事業終期_R3基金・R4",フラグ管理用!AA414&lt;18),"error","")))</f>
        <v/>
      </c>
      <c r="BH414" s="331" t="str">
        <f>IF(C414="","",IF(VLOOKUP(Z414,―!$X$2:$Y$31,2,FALSE)&lt;=VLOOKUP(AA414,―!$X$2:$Y$31,2,FALSE),"","error"))</f>
        <v/>
      </c>
      <c r="BI414" s="331" t="str">
        <f t="shared" si="124"/>
        <v/>
      </c>
      <c r="BJ414" s="331" t="str">
        <f t="shared" si="125"/>
        <v/>
      </c>
      <c r="BK414" s="331" t="str">
        <f t="shared" si="126"/>
        <v/>
      </c>
      <c r="BL414" s="331" t="str">
        <f>IF(C414="","",IF(AND(フラグ管理用!AK414="予算区分_地単_通常",フラグ管理用!AF414&gt;4),"error",IF(AND(フラグ管理用!AK414="予算区分_地単_協力金等",フラグ管理用!AF414&gt;9),"error",IF(AND(フラグ管理用!AK414="予算区分_補助",フラグ管理用!AF414&lt;9),"error",""))))</f>
        <v/>
      </c>
      <c r="BM414" s="346" t="str">
        <f>フラグ管理用!AO414</f>
        <v/>
      </c>
    </row>
    <row r="415" spans="1:65">
      <c r="A415" s="21">
        <v>394</v>
      </c>
      <c r="B415" s="35"/>
      <c r="C415" s="44"/>
      <c r="D415" s="44"/>
      <c r="E415" s="55"/>
      <c r="F415" s="67" t="str">
        <f>IF(C415="補",VLOOKUP(E415,'事業名一覧 '!$A$3:$C$55,3,FALSE),"")</f>
        <v/>
      </c>
      <c r="G415" s="81"/>
      <c r="H415" s="81"/>
      <c r="I415" s="81"/>
      <c r="J415" s="81"/>
      <c r="K415" s="81"/>
      <c r="L415" s="55"/>
      <c r="M415" s="132" t="str">
        <f t="shared" si="109"/>
        <v/>
      </c>
      <c r="N415" s="132" t="str">
        <f t="shared" si="110"/>
        <v/>
      </c>
      <c r="O415" s="148"/>
      <c r="P415" s="148"/>
      <c r="Q415" s="148"/>
      <c r="R415" s="148"/>
      <c r="S415" s="148"/>
      <c r="T415" s="148"/>
      <c r="U415" s="55"/>
      <c r="V415" s="81"/>
      <c r="W415" s="81"/>
      <c r="X415" s="81"/>
      <c r="Y415" s="44"/>
      <c r="Z415" s="44"/>
      <c r="AA415" s="44"/>
      <c r="AB415" s="214"/>
      <c r="AC415" s="214"/>
      <c r="AD415" s="55"/>
      <c r="AE415" s="55"/>
      <c r="AF415" s="233"/>
      <c r="AG415" s="251"/>
      <c r="AH415" s="272"/>
      <c r="AI415" s="284"/>
      <c r="AJ415" s="296" t="str">
        <f t="shared" si="111"/>
        <v/>
      </c>
      <c r="AK415" s="304" t="str">
        <f>IF(C415="","",IF(AND(フラグ管理用!B415=2,O415&gt;0),"error",IF(AND(フラグ管理用!B415=1,SUM(P415:R415)&gt;0),"error","")))</f>
        <v/>
      </c>
      <c r="AL415" s="312" t="str">
        <f t="shared" si="112"/>
        <v/>
      </c>
      <c r="AM415" s="320" t="str">
        <f t="shared" si="113"/>
        <v/>
      </c>
      <c r="AN415" s="331" t="str">
        <f>IF(C415="","",IF(フラグ管理用!AP415=1,"",IF(AND(フラグ管理用!C415=1,フラグ管理用!G415=1),"",IF(AND(フラグ管理用!C415=2,フラグ管理用!D415=1,フラグ管理用!G415=1),"",IF(AND(フラグ管理用!C415=2,フラグ管理用!D415=2),"","error")))))</f>
        <v/>
      </c>
      <c r="AO415" s="335" t="str">
        <f t="shared" si="114"/>
        <v/>
      </c>
      <c r="AP415" s="335" t="str">
        <f t="shared" si="115"/>
        <v/>
      </c>
      <c r="AQ415" s="335" t="str">
        <f>IF(C415="","",IF(AND(フラグ管理用!B415=1,フラグ管理用!I415&gt;0),"",IF(AND(フラグ管理用!B415=2,フラグ管理用!I415&gt;14),"","error")))</f>
        <v/>
      </c>
      <c r="AR415" s="335" t="str">
        <f>IF(C415="","",IF(PRODUCT(フラグ管理用!H415:J415)=0,"error",""))</f>
        <v/>
      </c>
      <c r="AS415" s="335" t="str">
        <f t="shared" si="116"/>
        <v/>
      </c>
      <c r="AT415" s="335" t="str">
        <f>IF(C415="","",IF(AND(フラグ管理用!G415=1,フラグ管理用!K415=1),"",IF(AND(フラグ管理用!G415=2,フラグ管理用!K415&gt;1),"","error")))</f>
        <v/>
      </c>
      <c r="AU415" s="335" t="str">
        <f>IF(C415="","",IF(AND(フラグ管理用!K415=10,ISBLANK(L415)=FALSE),"",IF(AND(フラグ管理用!K415&lt;10,ISBLANK(L415)=TRUE),"","error")))</f>
        <v/>
      </c>
      <c r="AV415" s="331" t="str">
        <f t="shared" si="117"/>
        <v/>
      </c>
      <c r="AW415" s="331" t="str">
        <f t="shared" si="118"/>
        <v/>
      </c>
      <c r="AX415" s="331" t="str">
        <f>IF(C415="","",IF(AND(フラグ管理用!D415=2,フラグ管理用!G415=1),IF(Q415&lt;&gt;0,"error",""),""))</f>
        <v/>
      </c>
      <c r="AY415" s="331" t="str">
        <f>IF(C415="","",IF(フラグ管理用!G415=2,IF(OR(O415&lt;&gt;0,P415&lt;&gt;0,R415&lt;&gt;0),"error",""),""))</f>
        <v/>
      </c>
      <c r="AZ415" s="331" t="str">
        <f t="shared" si="119"/>
        <v/>
      </c>
      <c r="BA415" s="331" t="str">
        <f t="shared" si="120"/>
        <v/>
      </c>
      <c r="BB415" s="331" t="str">
        <f t="shared" si="121"/>
        <v/>
      </c>
      <c r="BC415" s="331" t="str">
        <f>IF(C415="","",IF(フラグ管理用!Y415=2,IF(AND(フラグ管理用!C415=2,フラグ管理用!V415=1),"","error"),""))</f>
        <v/>
      </c>
      <c r="BD415" s="331" t="str">
        <f t="shared" si="122"/>
        <v/>
      </c>
      <c r="BE415" s="331" t="str">
        <f>IF(C415="","",IF(フラグ管理用!Z415=30,"error",IF(AND(フラグ管理用!AI415="事業始期_通常",フラグ管理用!Z415&lt;18),"error",IF(AND(フラグ管理用!AI415="事業始期_補助",フラグ管理用!Z415&lt;15),"error",""))))</f>
        <v/>
      </c>
      <c r="BF415" s="331" t="str">
        <f t="shared" si="123"/>
        <v/>
      </c>
      <c r="BG415" s="331" t="str">
        <f>IF(C415="","",IF(AND(フラグ管理用!AJ415="事業終期_通常",OR(フラグ管理用!AA415&lt;18,フラグ管理用!AA415&gt;29)),"error",IF(AND(フラグ管理用!AJ415="事業終期_R3基金・R4",フラグ管理用!AA415&lt;18),"error","")))</f>
        <v/>
      </c>
      <c r="BH415" s="331" t="str">
        <f>IF(C415="","",IF(VLOOKUP(Z415,―!$X$2:$Y$31,2,FALSE)&lt;=VLOOKUP(AA415,―!$X$2:$Y$31,2,FALSE),"","error"))</f>
        <v/>
      </c>
      <c r="BI415" s="331" t="str">
        <f t="shared" si="124"/>
        <v/>
      </c>
      <c r="BJ415" s="331" t="str">
        <f t="shared" si="125"/>
        <v/>
      </c>
      <c r="BK415" s="331" t="str">
        <f t="shared" si="126"/>
        <v/>
      </c>
      <c r="BL415" s="331" t="str">
        <f>IF(C415="","",IF(AND(フラグ管理用!AK415="予算区分_地単_通常",フラグ管理用!AF415&gt;4),"error",IF(AND(フラグ管理用!AK415="予算区分_地単_協力金等",フラグ管理用!AF415&gt;9),"error",IF(AND(フラグ管理用!AK415="予算区分_補助",フラグ管理用!AF415&lt;9),"error",""))))</f>
        <v/>
      </c>
      <c r="BM415" s="346" t="str">
        <f>フラグ管理用!AO415</f>
        <v/>
      </c>
    </row>
    <row r="416" spans="1:65">
      <c r="A416" s="21">
        <v>395</v>
      </c>
      <c r="B416" s="35"/>
      <c r="C416" s="44"/>
      <c r="D416" s="44"/>
      <c r="E416" s="55"/>
      <c r="F416" s="67" t="str">
        <f>IF(C416="補",VLOOKUP(E416,'事業名一覧 '!$A$3:$C$55,3,FALSE),"")</f>
        <v/>
      </c>
      <c r="G416" s="81"/>
      <c r="H416" s="81"/>
      <c r="I416" s="81"/>
      <c r="J416" s="81"/>
      <c r="K416" s="81"/>
      <c r="L416" s="55"/>
      <c r="M416" s="132" t="str">
        <f t="shared" si="109"/>
        <v/>
      </c>
      <c r="N416" s="132" t="str">
        <f t="shared" si="110"/>
        <v/>
      </c>
      <c r="O416" s="148"/>
      <c r="P416" s="148"/>
      <c r="Q416" s="148"/>
      <c r="R416" s="148"/>
      <c r="S416" s="148"/>
      <c r="T416" s="148"/>
      <c r="U416" s="55"/>
      <c r="V416" s="81"/>
      <c r="W416" s="81"/>
      <c r="X416" s="81"/>
      <c r="Y416" s="44"/>
      <c r="Z416" s="44"/>
      <c r="AA416" s="44"/>
      <c r="AB416" s="214"/>
      <c r="AC416" s="214"/>
      <c r="AD416" s="55"/>
      <c r="AE416" s="55"/>
      <c r="AF416" s="233"/>
      <c r="AG416" s="251"/>
      <c r="AH416" s="272"/>
      <c r="AI416" s="284"/>
      <c r="AJ416" s="296" t="str">
        <f t="shared" si="111"/>
        <v/>
      </c>
      <c r="AK416" s="304" t="str">
        <f>IF(C416="","",IF(AND(フラグ管理用!B416=2,O416&gt;0),"error",IF(AND(フラグ管理用!B416=1,SUM(P416:R416)&gt;0),"error","")))</f>
        <v/>
      </c>
      <c r="AL416" s="312" t="str">
        <f t="shared" si="112"/>
        <v/>
      </c>
      <c r="AM416" s="320" t="str">
        <f t="shared" si="113"/>
        <v/>
      </c>
      <c r="AN416" s="331" t="str">
        <f>IF(C416="","",IF(フラグ管理用!AP416=1,"",IF(AND(フラグ管理用!C416=1,フラグ管理用!G416=1),"",IF(AND(フラグ管理用!C416=2,フラグ管理用!D416=1,フラグ管理用!G416=1),"",IF(AND(フラグ管理用!C416=2,フラグ管理用!D416=2),"","error")))))</f>
        <v/>
      </c>
      <c r="AO416" s="335" t="str">
        <f t="shared" si="114"/>
        <v/>
      </c>
      <c r="AP416" s="335" t="str">
        <f t="shared" si="115"/>
        <v/>
      </c>
      <c r="AQ416" s="335" t="str">
        <f>IF(C416="","",IF(AND(フラグ管理用!B416=1,フラグ管理用!I416&gt;0),"",IF(AND(フラグ管理用!B416=2,フラグ管理用!I416&gt;14),"","error")))</f>
        <v/>
      </c>
      <c r="AR416" s="335" t="str">
        <f>IF(C416="","",IF(PRODUCT(フラグ管理用!H416:J416)=0,"error",""))</f>
        <v/>
      </c>
      <c r="AS416" s="335" t="str">
        <f t="shared" si="116"/>
        <v/>
      </c>
      <c r="AT416" s="335" t="str">
        <f>IF(C416="","",IF(AND(フラグ管理用!G416=1,フラグ管理用!K416=1),"",IF(AND(フラグ管理用!G416=2,フラグ管理用!K416&gt;1),"","error")))</f>
        <v/>
      </c>
      <c r="AU416" s="335" t="str">
        <f>IF(C416="","",IF(AND(フラグ管理用!K416=10,ISBLANK(L416)=FALSE),"",IF(AND(フラグ管理用!K416&lt;10,ISBLANK(L416)=TRUE),"","error")))</f>
        <v/>
      </c>
      <c r="AV416" s="331" t="str">
        <f t="shared" si="117"/>
        <v/>
      </c>
      <c r="AW416" s="331" t="str">
        <f t="shared" si="118"/>
        <v/>
      </c>
      <c r="AX416" s="331" t="str">
        <f>IF(C416="","",IF(AND(フラグ管理用!D416=2,フラグ管理用!G416=1),IF(Q416&lt;&gt;0,"error",""),""))</f>
        <v/>
      </c>
      <c r="AY416" s="331" t="str">
        <f>IF(C416="","",IF(フラグ管理用!G416=2,IF(OR(O416&lt;&gt;0,P416&lt;&gt;0,R416&lt;&gt;0),"error",""),""))</f>
        <v/>
      </c>
      <c r="AZ416" s="331" t="str">
        <f t="shared" si="119"/>
        <v/>
      </c>
      <c r="BA416" s="331" t="str">
        <f t="shared" si="120"/>
        <v/>
      </c>
      <c r="BB416" s="331" t="str">
        <f t="shared" si="121"/>
        <v/>
      </c>
      <c r="BC416" s="331" t="str">
        <f>IF(C416="","",IF(フラグ管理用!Y416=2,IF(AND(フラグ管理用!C416=2,フラグ管理用!V416=1),"","error"),""))</f>
        <v/>
      </c>
      <c r="BD416" s="331" t="str">
        <f t="shared" si="122"/>
        <v/>
      </c>
      <c r="BE416" s="331" t="str">
        <f>IF(C416="","",IF(フラグ管理用!Z416=30,"error",IF(AND(フラグ管理用!AI416="事業始期_通常",フラグ管理用!Z416&lt;18),"error",IF(AND(フラグ管理用!AI416="事業始期_補助",フラグ管理用!Z416&lt;15),"error",""))))</f>
        <v/>
      </c>
      <c r="BF416" s="331" t="str">
        <f t="shared" si="123"/>
        <v/>
      </c>
      <c r="BG416" s="331" t="str">
        <f>IF(C416="","",IF(AND(フラグ管理用!AJ416="事業終期_通常",OR(フラグ管理用!AA416&lt;18,フラグ管理用!AA416&gt;29)),"error",IF(AND(フラグ管理用!AJ416="事業終期_R3基金・R4",フラグ管理用!AA416&lt;18),"error","")))</f>
        <v/>
      </c>
      <c r="BH416" s="331" t="str">
        <f>IF(C416="","",IF(VLOOKUP(Z416,―!$X$2:$Y$31,2,FALSE)&lt;=VLOOKUP(AA416,―!$X$2:$Y$31,2,FALSE),"","error"))</f>
        <v/>
      </c>
      <c r="BI416" s="331" t="str">
        <f t="shared" si="124"/>
        <v/>
      </c>
      <c r="BJ416" s="331" t="str">
        <f t="shared" si="125"/>
        <v/>
      </c>
      <c r="BK416" s="331" t="str">
        <f t="shared" si="126"/>
        <v/>
      </c>
      <c r="BL416" s="331" t="str">
        <f>IF(C416="","",IF(AND(フラグ管理用!AK416="予算区分_地単_通常",フラグ管理用!AF416&gt;4),"error",IF(AND(フラグ管理用!AK416="予算区分_地単_協力金等",フラグ管理用!AF416&gt;9),"error",IF(AND(フラグ管理用!AK416="予算区分_補助",フラグ管理用!AF416&lt;9),"error",""))))</f>
        <v/>
      </c>
      <c r="BM416" s="346" t="str">
        <f>フラグ管理用!AO416</f>
        <v/>
      </c>
    </row>
    <row r="417" spans="1:65">
      <c r="A417" s="21">
        <v>396</v>
      </c>
      <c r="B417" s="35"/>
      <c r="C417" s="44"/>
      <c r="D417" s="44"/>
      <c r="E417" s="55"/>
      <c r="F417" s="67" t="str">
        <f>IF(C417="補",VLOOKUP(E417,'事業名一覧 '!$A$3:$C$55,3,FALSE),"")</f>
        <v/>
      </c>
      <c r="G417" s="81"/>
      <c r="H417" s="81"/>
      <c r="I417" s="81"/>
      <c r="J417" s="81"/>
      <c r="K417" s="81"/>
      <c r="L417" s="55"/>
      <c r="M417" s="132" t="str">
        <f t="shared" si="109"/>
        <v/>
      </c>
      <c r="N417" s="132" t="str">
        <f t="shared" si="110"/>
        <v/>
      </c>
      <c r="O417" s="148"/>
      <c r="P417" s="148"/>
      <c r="Q417" s="148"/>
      <c r="R417" s="148"/>
      <c r="S417" s="148"/>
      <c r="T417" s="148"/>
      <c r="U417" s="55"/>
      <c r="V417" s="81"/>
      <c r="W417" s="81"/>
      <c r="X417" s="81"/>
      <c r="Y417" s="44"/>
      <c r="Z417" s="44"/>
      <c r="AA417" s="44"/>
      <c r="AB417" s="214"/>
      <c r="AC417" s="214"/>
      <c r="AD417" s="55"/>
      <c r="AE417" s="55"/>
      <c r="AF417" s="233"/>
      <c r="AG417" s="251"/>
      <c r="AH417" s="272"/>
      <c r="AI417" s="284"/>
      <c r="AJ417" s="296" t="str">
        <f t="shared" si="111"/>
        <v/>
      </c>
      <c r="AK417" s="304" t="str">
        <f>IF(C417="","",IF(AND(フラグ管理用!B417=2,O417&gt;0),"error",IF(AND(フラグ管理用!B417=1,SUM(P417:R417)&gt;0),"error","")))</f>
        <v/>
      </c>
      <c r="AL417" s="312" t="str">
        <f t="shared" si="112"/>
        <v/>
      </c>
      <c r="AM417" s="320" t="str">
        <f t="shared" si="113"/>
        <v/>
      </c>
      <c r="AN417" s="331" t="str">
        <f>IF(C417="","",IF(フラグ管理用!AP417=1,"",IF(AND(フラグ管理用!C417=1,フラグ管理用!G417=1),"",IF(AND(フラグ管理用!C417=2,フラグ管理用!D417=1,フラグ管理用!G417=1),"",IF(AND(フラグ管理用!C417=2,フラグ管理用!D417=2),"","error")))))</f>
        <v/>
      </c>
      <c r="AO417" s="335" t="str">
        <f t="shared" si="114"/>
        <v/>
      </c>
      <c r="AP417" s="335" t="str">
        <f t="shared" si="115"/>
        <v/>
      </c>
      <c r="AQ417" s="335" t="str">
        <f>IF(C417="","",IF(AND(フラグ管理用!B417=1,フラグ管理用!I417&gt;0),"",IF(AND(フラグ管理用!B417=2,フラグ管理用!I417&gt;14),"","error")))</f>
        <v/>
      </c>
      <c r="AR417" s="335" t="str">
        <f>IF(C417="","",IF(PRODUCT(フラグ管理用!H417:J417)=0,"error",""))</f>
        <v/>
      </c>
      <c r="AS417" s="335" t="str">
        <f t="shared" si="116"/>
        <v/>
      </c>
      <c r="AT417" s="335" t="str">
        <f>IF(C417="","",IF(AND(フラグ管理用!G417=1,フラグ管理用!K417=1),"",IF(AND(フラグ管理用!G417=2,フラグ管理用!K417&gt;1),"","error")))</f>
        <v/>
      </c>
      <c r="AU417" s="335" t="str">
        <f>IF(C417="","",IF(AND(フラグ管理用!K417=10,ISBLANK(L417)=FALSE),"",IF(AND(フラグ管理用!K417&lt;10,ISBLANK(L417)=TRUE),"","error")))</f>
        <v/>
      </c>
      <c r="AV417" s="331" t="str">
        <f t="shared" si="117"/>
        <v/>
      </c>
      <c r="AW417" s="331" t="str">
        <f t="shared" si="118"/>
        <v/>
      </c>
      <c r="AX417" s="331" t="str">
        <f>IF(C417="","",IF(AND(フラグ管理用!D417=2,フラグ管理用!G417=1),IF(Q417&lt;&gt;0,"error",""),""))</f>
        <v/>
      </c>
      <c r="AY417" s="331" t="str">
        <f>IF(C417="","",IF(フラグ管理用!G417=2,IF(OR(O417&lt;&gt;0,P417&lt;&gt;0,R417&lt;&gt;0),"error",""),""))</f>
        <v/>
      </c>
      <c r="AZ417" s="331" t="str">
        <f t="shared" si="119"/>
        <v/>
      </c>
      <c r="BA417" s="331" t="str">
        <f t="shared" si="120"/>
        <v/>
      </c>
      <c r="BB417" s="331" t="str">
        <f t="shared" si="121"/>
        <v/>
      </c>
      <c r="BC417" s="331" t="str">
        <f>IF(C417="","",IF(フラグ管理用!Y417=2,IF(AND(フラグ管理用!C417=2,フラグ管理用!V417=1),"","error"),""))</f>
        <v/>
      </c>
      <c r="BD417" s="331" t="str">
        <f t="shared" si="122"/>
        <v/>
      </c>
      <c r="BE417" s="331" t="str">
        <f>IF(C417="","",IF(フラグ管理用!Z417=30,"error",IF(AND(フラグ管理用!AI417="事業始期_通常",フラグ管理用!Z417&lt;18),"error",IF(AND(フラグ管理用!AI417="事業始期_補助",フラグ管理用!Z417&lt;15),"error",""))))</f>
        <v/>
      </c>
      <c r="BF417" s="331" t="str">
        <f t="shared" si="123"/>
        <v/>
      </c>
      <c r="BG417" s="331" t="str">
        <f>IF(C417="","",IF(AND(フラグ管理用!AJ417="事業終期_通常",OR(フラグ管理用!AA417&lt;18,フラグ管理用!AA417&gt;29)),"error",IF(AND(フラグ管理用!AJ417="事業終期_R3基金・R4",フラグ管理用!AA417&lt;18),"error","")))</f>
        <v/>
      </c>
      <c r="BH417" s="331" t="str">
        <f>IF(C417="","",IF(VLOOKUP(Z417,―!$X$2:$Y$31,2,FALSE)&lt;=VLOOKUP(AA417,―!$X$2:$Y$31,2,FALSE),"","error"))</f>
        <v/>
      </c>
      <c r="BI417" s="331" t="str">
        <f t="shared" si="124"/>
        <v/>
      </c>
      <c r="BJ417" s="331" t="str">
        <f t="shared" si="125"/>
        <v/>
      </c>
      <c r="BK417" s="331" t="str">
        <f t="shared" si="126"/>
        <v/>
      </c>
      <c r="BL417" s="331" t="str">
        <f>IF(C417="","",IF(AND(フラグ管理用!AK417="予算区分_地単_通常",フラグ管理用!AF417&gt;4),"error",IF(AND(フラグ管理用!AK417="予算区分_地単_協力金等",フラグ管理用!AF417&gt;9),"error",IF(AND(フラグ管理用!AK417="予算区分_補助",フラグ管理用!AF417&lt;9),"error",""))))</f>
        <v/>
      </c>
      <c r="BM417" s="346" t="str">
        <f>フラグ管理用!AO417</f>
        <v/>
      </c>
    </row>
    <row r="418" spans="1:65">
      <c r="A418" s="21">
        <v>397</v>
      </c>
      <c r="B418" s="35"/>
      <c r="C418" s="44"/>
      <c r="D418" s="44"/>
      <c r="E418" s="55"/>
      <c r="F418" s="67" t="str">
        <f>IF(C418="補",VLOOKUP(E418,'事業名一覧 '!$A$3:$C$55,3,FALSE),"")</f>
        <v/>
      </c>
      <c r="G418" s="81"/>
      <c r="H418" s="81"/>
      <c r="I418" s="81"/>
      <c r="J418" s="81"/>
      <c r="K418" s="81"/>
      <c r="L418" s="55"/>
      <c r="M418" s="132" t="str">
        <f t="shared" si="109"/>
        <v/>
      </c>
      <c r="N418" s="132" t="str">
        <f t="shared" si="110"/>
        <v/>
      </c>
      <c r="O418" s="148"/>
      <c r="P418" s="148"/>
      <c r="Q418" s="148"/>
      <c r="R418" s="148"/>
      <c r="S418" s="148"/>
      <c r="T418" s="148"/>
      <c r="U418" s="55"/>
      <c r="V418" s="81"/>
      <c r="W418" s="81"/>
      <c r="X418" s="81"/>
      <c r="Y418" s="44"/>
      <c r="Z418" s="44"/>
      <c r="AA418" s="44"/>
      <c r="AB418" s="214"/>
      <c r="AC418" s="214"/>
      <c r="AD418" s="55"/>
      <c r="AE418" s="55"/>
      <c r="AF418" s="233"/>
      <c r="AG418" s="251"/>
      <c r="AH418" s="272"/>
      <c r="AI418" s="284"/>
      <c r="AJ418" s="296" t="str">
        <f t="shared" si="111"/>
        <v/>
      </c>
      <c r="AK418" s="304" t="str">
        <f>IF(C418="","",IF(AND(フラグ管理用!B418=2,O418&gt;0),"error",IF(AND(フラグ管理用!B418=1,SUM(P418:R418)&gt;0),"error","")))</f>
        <v/>
      </c>
      <c r="AL418" s="312" t="str">
        <f t="shared" si="112"/>
        <v/>
      </c>
      <c r="AM418" s="320" t="str">
        <f t="shared" si="113"/>
        <v/>
      </c>
      <c r="AN418" s="331" t="str">
        <f>IF(C418="","",IF(フラグ管理用!AP418=1,"",IF(AND(フラグ管理用!C418=1,フラグ管理用!G418=1),"",IF(AND(フラグ管理用!C418=2,フラグ管理用!D418=1,フラグ管理用!G418=1),"",IF(AND(フラグ管理用!C418=2,フラグ管理用!D418=2),"","error")))))</f>
        <v/>
      </c>
      <c r="AO418" s="335" t="str">
        <f t="shared" si="114"/>
        <v/>
      </c>
      <c r="AP418" s="335" t="str">
        <f t="shared" si="115"/>
        <v/>
      </c>
      <c r="AQ418" s="335" t="str">
        <f>IF(C418="","",IF(AND(フラグ管理用!B418=1,フラグ管理用!I418&gt;0),"",IF(AND(フラグ管理用!B418=2,フラグ管理用!I418&gt;14),"","error")))</f>
        <v/>
      </c>
      <c r="AR418" s="335" t="str">
        <f>IF(C418="","",IF(PRODUCT(フラグ管理用!H418:J418)=0,"error",""))</f>
        <v/>
      </c>
      <c r="AS418" s="335" t="str">
        <f t="shared" si="116"/>
        <v/>
      </c>
      <c r="AT418" s="335" t="str">
        <f>IF(C418="","",IF(AND(フラグ管理用!G418=1,フラグ管理用!K418=1),"",IF(AND(フラグ管理用!G418=2,フラグ管理用!K418&gt;1),"","error")))</f>
        <v/>
      </c>
      <c r="AU418" s="335" t="str">
        <f>IF(C418="","",IF(AND(フラグ管理用!K418=10,ISBLANK(L418)=FALSE),"",IF(AND(フラグ管理用!K418&lt;10,ISBLANK(L418)=TRUE),"","error")))</f>
        <v/>
      </c>
      <c r="AV418" s="331" t="str">
        <f t="shared" si="117"/>
        <v/>
      </c>
      <c r="AW418" s="331" t="str">
        <f t="shared" si="118"/>
        <v/>
      </c>
      <c r="AX418" s="331" t="str">
        <f>IF(C418="","",IF(AND(フラグ管理用!D418=2,フラグ管理用!G418=1),IF(Q418&lt;&gt;0,"error",""),""))</f>
        <v/>
      </c>
      <c r="AY418" s="331" t="str">
        <f>IF(C418="","",IF(フラグ管理用!G418=2,IF(OR(O418&lt;&gt;0,P418&lt;&gt;0,R418&lt;&gt;0),"error",""),""))</f>
        <v/>
      </c>
      <c r="AZ418" s="331" t="str">
        <f t="shared" si="119"/>
        <v/>
      </c>
      <c r="BA418" s="331" t="str">
        <f t="shared" si="120"/>
        <v/>
      </c>
      <c r="BB418" s="331" t="str">
        <f t="shared" si="121"/>
        <v/>
      </c>
      <c r="BC418" s="331" t="str">
        <f>IF(C418="","",IF(フラグ管理用!Y418=2,IF(AND(フラグ管理用!C418=2,フラグ管理用!V418=1),"","error"),""))</f>
        <v/>
      </c>
      <c r="BD418" s="331" t="str">
        <f t="shared" si="122"/>
        <v/>
      </c>
      <c r="BE418" s="331" t="str">
        <f>IF(C418="","",IF(フラグ管理用!Z418=30,"error",IF(AND(フラグ管理用!AI418="事業始期_通常",フラグ管理用!Z418&lt;18),"error",IF(AND(フラグ管理用!AI418="事業始期_補助",フラグ管理用!Z418&lt;15),"error",""))))</f>
        <v/>
      </c>
      <c r="BF418" s="331" t="str">
        <f t="shared" si="123"/>
        <v/>
      </c>
      <c r="BG418" s="331" t="str">
        <f>IF(C418="","",IF(AND(フラグ管理用!AJ418="事業終期_通常",OR(フラグ管理用!AA418&lt;18,フラグ管理用!AA418&gt;29)),"error",IF(AND(フラグ管理用!AJ418="事業終期_R3基金・R4",フラグ管理用!AA418&lt;18),"error","")))</f>
        <v/>
      </c>
      <c r="BH418" s="331" t="str">
        <f>IF(C418="","",IF(VLOOKUP(Z418,―!$X$2:$Y$31,2,FALSE)&lt;=VLOOKUP(AA418,―!$X$2:$Y$31,2,FALSE),"","error"))</f>
        <v/>
      </c>
      <c r="BI418" s="331" t="str">
        <f t="shared" si="124"/>
        <v/>
      </c>
      <c r="BJ418" s="331" t="str">
        <f t="shared" si="125"/>
        <v/>
      </c>
      <c r="BK418" s="331" t="str">
        <f t="shared" si="126"/>
        <v/>
      </c>
      <c r="BL418" s="331" t="str">
        <f>IF(C418="","",IF(AND(フラグ管理用!AK418="予算区分_地単_通常",フラグ管理用!AF418&gt;4),"error",IF(AND(フラグ管理用!AK418="予算区分_地単_協力金等",フラグ管理用!AF418&gt;9),"error",IF(AND(フラグ管理用!AK418="予算区分_補助",フラグ管理用!AF418&lt;9),"error",""))))</f>
        <v/>
      </c>
      <c r="BM418" s="346" t="str">
        <f>フラグ管理用!AO418</f>
        <v/>
      </c>
    </row>
    <row r="419" spans="1:65">
      <c r="A419" s="21">
        <v>398</v>
      </c>
      <c r="B419" s="35"/>
      <c r="C419" s="44"/>
      <c r="D419" s="44"/>
      <c r="E419" s="55"/>
      <c r="F419" s="67" t="str">
        <f>IF(C419="補",VLOOKUP(E419,'事業名一覧 '!$A$3:$C$55,3,FALSE),"")</f>
        <v/>
      </c>
      <c r="G419" s="81"/>
      <c r="H419" s="81"/>
      <c r="I419" s="81"/>
      <c r="J419" s="81"/>
      <c r="K419" s="81"/>
      <c r="L419" s="55"/>
      <c r="M419" s="132" t="str">
        <f t="shared" si="109"/>
        <v/>
      </c>
      <c r="N419" s="132" t="str">
        <f t="shared" si="110"/>
        <v/>
      </c>
      <c r="O419" s="148"/>
      <c r="P419" s="148"/>
      <c r="Q419" s="148"/>
      <c r="R419" s="148"/>
      <c r="S419" s="148"/>
      <c r="T419" s="148"/>
      <c r="U419" s="55"/>
      <c r="V419" s="81"/>
      <c r="W419" s="81"/>
      <c r="X419" s="81"/>
      <c r="Y419" s="44"/>
      <c r="Z419" s="44"/>
      <c r="AA419" s="44"/>
      <c r="AB419" s="214"/>
      <c r="AC419" s="214"/>
      <c r="AD419" s="55"/>
      <c r="AE419" s="55"/>
      <c r="AF419" s="233"/>
      <c r="AG419" s="251"/>
      <c r="AH419" s="272"/>
      <c r="AI419" s="284"/>
      <c r="AJ419" s="296" t="str">
        <f t="shared" si="111"/>
        <v/>
      </c>
      <c r="AK419" s="304" t="str">
        <f>IF(C419="","",IF(AND(フラグ管理用!B419=2,O419&gt;0),"error",IF(AND(フラグ管理用!B419=1,SUM(P419:R419)&gt;0),"error","")))</f>
        <v/>
      </c>
      <c r="AL419" s="312" t="str">
        <f t="shared" si="112"/>
        <v/>
      </c>
      <c r="AM419" s="320" t="str">
        <f t="shared" si="113"/>
        <v/>
      </c>
      <c r="AN419" s="331" t="str">
        <f>IF(C419="","",IF(フラグ管理用!AP419=1,"",IF(AND(フラグ管理用!C419=1,フラグ管理用!G419=1),"",IF(AND(フラグ管理用!C419=2,フラグ管理用!D419=1,フラグ管理用!G419=1),"",IF(AND(フラグ管理用!C419=2,フラグ管理用!D419=2),"","error")))))</f>
        <v/>
      </c>
      <c r="AO419" s="335" t="str">
        <f t="shared" si="114"/>
        <v/>
      </c>
      <c r="AP419" s="335" t="str">
        <f t="shared" si="115"/>
        <v/>
      </c>
      <c r="AQ419" s="335" t="str">
        <f>IF(C419="","",IF(AND(フラグ管理用!B419=1,フラグ管理用!I419&gt;0),"",IF(AND(フラグ管理用!B419=2,フラグ管理用!I419&gt;14),"","error")))</f>
        <v/>
      </c>
      <c r="AR419" s="335" t="str">
        <f>IF(C419="","",IF(PRODUCT(フラグ管理用!H419:J419)=0,"error",""))</f>
        <v/>
      </c>
      <c r="AS419" s="335" t="str">
        <f t="shared" si="116"/>
        <v/>
      </c>
      <c r="AT419" s="335" t="str">
        <f>IF(C419="","",IF(AND(フラグ管理用!G419=1,フラグ管理用!K419=1),"",IF(AND(フラグ管理用!G419=2,フラグ管理用!K419&gt;1),"","error")))</f>
        <v/>
      </c>
      <c r="AU419" s="335" t="str">
        <f>IF(C419="","",IF(AND(フラグ管理用!K419=10,ISBLANK(L419)=FALSE),"",IF(AND(フラグ管理用!K419&lt;10,ISBLANK(L419)=TRUE),"","error")))</f>
        <v/>
      </c>
      <c r="AV419" s="331" t="str">
        <f t="shared" si="117"/>
        <v/>
      </c>
      <c r="AW419" s="331" t="str">
        <f t="shared" si="118"/>
        <v/>
      </c>
      <c r="AX419" s="331" t="str">
        <f>IF(C419="","",IF(AND(フラグ管理用!D419=2,フラグ管理用!G419=1),IF(Q419&lt;&gt;0,"error",""),""))</f>
        <v/>
      </c>
      <c r="AY419" s="331" t="str">
        <f>IF(C419="","",IF(フラグ管理用!G419=2,IF(OR(O419&lt;&gt;0,P419&lt;&gt;0,R419&lt;&gt;0),"error",""),""))</f>
        <v/>
      </c>
      <c r="AZ419" s="331" t="str">
        <f t="shared" si="119"/>
        <v/>
      </c>
      <c r="BA419" s="331" t="str">
        <f t="shared" si="120"/>
        <v/>
      </c>
      <c r="BB419" s="331" t="str">
        <f t="shared" si="121"/>
        <v/>
      </c>
      <c r="BC419" s="331" t="str">
        <f>IF(C419="","",IF(フラグ管理用!Y419=2,IF(AND(フラグ管理用!C419=2,フラグ管理用!V419=1),"","error"),""))</f>
        <v/>
      </c>
      <c r="BD419" s="331" t="str">
        <f t="shared" si="122"/>
        <v/>
      </c>
      <c r="BE419" s="331" t="str">
        <f>IF(C419="","",IF(フラグ管理用!Z419=30,"error",IF(AND(フラグ管理用!AI419="事業始期_通常",フラグ管理用!Z419&lt;18),"error",IF(AND(フラグ管理用!AI419="事業始期_補助",フラグ管理用!Z419&lt;15),"error",""))))</f>
        <v/>
      </c>
      <c r="BF419" s="331" t="str">
        <f t="shared" si="123"/>
        <v/>
      </c>
      <c r="BG419" s="331" t="str">
        <f>IF(C419="","",IF(AND(フラグ管理用!AJ419="事業終期_通常",OR(フラグ管理用!AA419&lt;18,フラグ管理用!AA419&gt;29)),"error",IF(AND(フラグ管理用!AJ419="事業終期_R3基金・R4",フラグ管理用!AA419&lt;18),"error","")))</f>
        <v/>
      </c>
      <c r="BH419" s="331" t="str">
        <f>IF(C419="","",IF(VLOOKUP(Z419,―!$X$2:$Y$31,2,FALSE)&lt;=VLOOKUP(AA419,―!$X$2:$Y$31,2,FALSE),"","error"))</f>
        <v/>
      </c>
      <c r="BI419" s="331" t="str">
        <f t="shared" si="124"/>
        <v/>
      </c>
      <c r="BJ419" s="331" t="str">
        <f t="shared" si="125"/>
        <v/>
      </c>
      <c r="BK419" s="331" t="str">
        <f t="shared" si="126"/>
        <v/>
      </c>
      <c r="BL419" s="331" t="str">
        <f>IF(C419="","",IF(AND(フラグ管理用!AK419="予算区分_地単_通常",フラグ管理用!AF419&gt;4),"error",IF(AND(フラグ管理用!AK419="予算区分_地単_協力金等",フラグ管理用!AF419&gt;9),"error",IF(AND(フラグ管理用!AK419="予算区分_補助",フラグ管理用!AF419&lt;9),"error",""))))</f>
        <v/>
      </c>
      <c r="BM419" s="346" t="str">
        <f>フラグ管理用!AO419</f>
        <v/>
      </c>
    </row>
    <row r="420" spans="1:65">
      <c r="A420" s="21">
        <v>399</v>
      </c>
      <c r="B420" s="35"/>
      <c r="C420" s="44"/>
      <c r="D420" s="44"/>
      <c r="E420" s="55"/>
      <c r="F420" s="67" t="str">
        <f>IF(C420="補",VLOOKUP(E420,'事業名一覧 '!$A$3:$C$55,3,FALSE),"")</f>
        <v/>
      </c>
      <c r="G420" s="81"/>
      <c r="H420" s="81"/>
      <c r="I420" s="81"/>
      <c r="J420" s="81"/>
      <c r="K420" s="81"/>
      <c r="L420" s="55"/>
      <c r="M420" s="132" t="str">
        <f t="shared" si="109"/>
        <v/>
      </c>
      <c r="N420" s="132" t="str">
        <f t="shared" si="110"/>
        <v/>
      </c>
      <c r="O420" s="148"/>
      <c r="P420" s="148"/>
      <c r="Q420" s="148"/>
      <c r="R420" s="148"/>
      <c r="S420" s="148"/>
      <c r="T420" s="148"/>
      <c r="U420" s="55"/>
      <c r="V420" s="81"/>
      <c r="W420" s="81"/>
      <c r="X420" s="81"/>
      <c r="Y420" s="44"/>
      <c r="Z420" s="44"/>
      <c r="AA420" s="44"/>
      <c r="AB420" s="214"/>
      <c r="AC420" s="214"/>
      <c r="AD420" s="55"/>
      <c r="AE420" s="55"/>
      <c r="AF420" s="233"/>
      <c r="AG420" s="251"/>
      <c r="AH420" s="272"/>
      <c r="AI420" s="284"/>
      <c r="AJ420" s="296" t="str">
        <f t="shared" si="111"/>
        <v/>
      </c>
      <c r="AK420" s="304" t="str">
        <f>IF(C420="","",IF(AND(フラグ管理用!B420=2,O420&gt;0),"error",IF(AND(フラグ管理用!B420=1,SUM(P420:R420)&gt;0),"error","")))</f>
        <v/>
      </c>
      <c r="AL420" s="312" t="str">
        <f t="shared" si="112"/>
        <v/>
      </c>
      <c r="AM420" s="320" t="str">
        <f t="shared" si="113"/>
        <v/>
      </c>
      <c r="AN420" s="331" t="str">
        <f>IF(C420="","",IF(フラグ管理用!AP420=1,"",IF(AND(フラグ管理用!C420=1,フラグ管理用!G420=1),"",IF(AND(フラグ管理用!C420=2,フラグ管理用!D420=1,フラグ管理用!G420=1),"",IF(AND(フラグ管理用!C420=2,フラグ管理用!D420=2),"","error")))))</f>
        <v/>
      </c>
      <c r="AO420" s="335" t="str">
        <f t="shared" si="114"/>
        <v/>
      </c>
      <c r="AP420" s="335" t="str">
        <f t="shared" si="115"/>
        <v/>
      </c>
      <c r="AQ420" s="335" t="str">
        <f>IF(C420="","",IF(AND(フラグ管理用!B420=1,フラグ管理用!I420&gt;0),"",IF(AND(フラグ管理用!B420=2,フラグ管理用!I420&gt;14),"","error")))</f>
        <v/>
      </c>
      <c r="AR420" s="335" t="str">
        <f>IF(C420="","",IF(PRODUCT(フラグ管理用!H420:J420)=0,"error",""))</f>
        <v/>
      </c>
      <c r="AS420" s="335" t="str">
        <f t="shared" si="116"/>
        <v/>
      </c>
      <c r="AT420" s="335" t="str">
        <f>IF(C420="","",IF(AND(フラグ管理用!G420=1,フラグ管理用!K420=1),"",IF(AND(フラグ管理用!G420=2,フラグ管理用!K420&gt;1),"","error")))</f>
        <v/>
      </c>
      <c r="AU420" s="335" t="str">
        <f>IF(C420="","",IF(AND(フラグ管理用!K420=10,ISBLANK(L420)=FALSE),"",IF(AND(フラグ管理用!K420&lt;10,ISBLANK(L420)=TRUE),"","error")))</f>
        <v/>
      </c>
      <c r="AV420" s="331" t="str">
        <f t="shared" si="117"/>
        <v/>
      </c>
      <c r="AW420" s="331" t="str">
        <f t="shared" si="118"/>
        <v/>
      </c>
      <c r="AX420" s="331" t="str">
        <f>IF(C420="","",IF(AND(フラグ管理用!D420=2,フラグ管理用!G420=1),IF(Q420&lt;&gt;0,"error",""),""))</f>
        <v/>
      </c>
      <c r="AY420" s="331" t="str">
        <f>IF(C420="","",IF(フラグ管理用!G420=2,IF(OR(O420&lt;&gt;0,P420&lt;&gt;0,R420&lt;&gt;0),"error",""),""))</f>
        <v/>
      </c>
      <c r="AZ420" s="331" t="str">
        <f t="shared" si="119"/>
        <v/>
      </c>
      <c r="BA420" s="331" t="str">
        <f t="shared" si="120"/>
        <v/>
      </c>
      <c r="BB420" s="331" t="str">
        <f t="shared" si="121"/>
        <v/>
      </c>
      <c r="BC420" s="331" t="str">
        <f>IF(C420="","",IF(フラグ管理用!Y420=2,IF(AND(フラグ管理用!C420=2,フラグ管理用!V420=1),"","error"),""))</f>
        <v/>
      </c>
      <c r="BD420" s="331" t="str">
        <f t="shared" si="122"/>
        <v/>
      </c>
      <c r="BE420" s="331" t="str">
        <f>IF(C420="","",IF(フラグ管理用!Z420=30,"error",IF(AND(フラグ管理用!AI420="事業始期_通常",フラグ管理用!Z420&lt;18),"error",IF(AND(フラグ管理用!AI420="事業始期_補助",フラグ管理用!Z420&lt;15),"error",""))))</f>
        <v/>
      </c>
      <c r="BF420" s="331" t="str">
        <f t="shared" si="123"/>
        <v/>
      </c>
      <c r="BG420" s="331" t="str">
        <f>IF(C420="","",IF(AND(フラグ管理用!AJ420="事業終期_通常",OR(フラグ管理用!AA420&lt;18,フラグ管理用!AA420&gt;29)),"error",IF(AND(フラグ管理用!AJ420="事業終期_R3基金・R4",フラグ管理用!AA420&lt;18),"error","")))</f>
        <v/>
      </c>
      <c r="BH420" s="331" t="str">
        <f>IF(C420="","",IF(VLOOKUP(Z420,―!$X$2:$Y$31,2,FALSE)&lt;=VLOOKUP(AA420,―!$X$2:$Y$31,2,FALSE),"","error"))</f>
        <v/>
      </c>
      <c r="BI420" s="331" t="str">
        <f t="shared" si="124"/>
        <v/>
      </c>
      <c r="BJ420" s="331" t="str">
        <f t="shared" si="125"/>
        <v/>
      </c>
      <c r="BK420" s="331" t="str">
        <f t="shared" si="126"/>
        <v/>
      </c>
      <c r="BL420" s="331" t="str">
        <f>IF(C420="","",IF(AND(フラグ管理用!AK420="予算区分_地単_通常",フラグ管理用!AF420&gt;4),"error",IF(AND(フラグ管理用!AK420="予算区分_地単_協力金等",フラグ管理用!AF420&gt;9),"error",IF(AND(フラグ管理用!AK420="予算区分_補助",フラグ管理用!AF420&lt;9),"error",""))))</f>
        <v/>
      </c>
      <c r="BM420" s="346" t="str">
        <f>フラグ管理用!AO420</f>
        <v/>
      </c>
    </row>
    <row r="421" spans="1:65">
      <c r="A421" s="22">
        <v>400</v>
      </c>
      <c r="B421" s="37"/>
      <c r="C421" s="46"/>
      <c r="D421" s="46"/>
      <c r="E421" s="59"/>
      <c r="F421" s="68" t="str">
        <f>IF(C421="補",VLOOKUP(E421,'事業名一覧 '!$A$3:$C$55,3,FALSE),"")</f>
        <v/>
      </c>
      <c r="G421" s="83"/>
      <c r="H421" s="83"/>
      <c r="I421" s="83"/>
      <c r="J421" s="83"/>
      <c r="K421" s="83"/>
      <c r="L421" s="59"/>
      <c r="M421" s="133" t="str">
        <f t="shared" si="109"/>
        <v/>
      </c>
      <c r="N421" s="133" t="str">
        <f t="shared" si="110"/>
        <v/>
      </c>
      <c r="O421" s="149"/>
      <c r="P421" s="149"/>
      <c r="Q421" s="149"/>
      <c r="R421" s="149"/>
      <c r="S421" s="149"/>
      <c r="T421" s="149"/>
      <c r="U421" s="59"/>
      <c r="V421" s="83"/>
      <c r="W421" s="83"/>
      <c r="X421" s="83"/>
      <c r="Y421" s="46"/>
      <c r="Z421" s="46"/>
      <c r="AA421" s="46"/>
      <c r="AB421" s="216"/>
      <c r="AC421" s="216"/>
      <c r="AD421" s="59"/>
      <c r="AE421" s="59"/>
      <c r="AF421" s="235"/>
      <c r="AG421" s="254"/>
      <c r="AH421" s="276"/>
      <c r="AI421" s="288"/>
      <c r="AJ421" s="300" t="str">
        <f t="shared" si="111"/>
        <v/>
      </c>
      <c r="AK421" s="308" t="str">
        <f>IF(C421="","",IF(AND(フラグ管理用!B421=2,O421&gt;0),"error",IF(AND(フラグ管理用!B421=1,SUM(P421:R421)&gt;0),"error","")))</f>
        <v/>
      </c>
      <c r="AL421" s="316" t="str">
        <f t="shared" si="112"/>
        <v/>
      </c>
      <c r="AM421" s="324" t="str">
        <f t="shared" si="113"/>
        <v/>
      </c>
      <c r="AN421" s="332" t="str">
        <f>IF(C421="","",IF(フラグ管理用!AP421=1,"",IF(AND(フラグ管理用!C421=1,フラグ管理用!G421=1),"",IF(AND(フラグ管理用!C421=2,フラグ管理用!D421=1,フラグ管理用!G421=1),"",IF(AND(フラグ管理用!C421=2,フラグ管理用!D421=2),"","error")))))</f>
        <v/>
      </c>
      <c r="AO421" s="336" t="str">
        <f t="shared" si="114"/>
        <v/>
      </c>
      <c r="AP421" s="336" t="str">
        <f t="shared" si="115"/>
        <v/>
      </c>
      <c r="AQ421" s="336" t="str">
        <f>IF(C421="","",IF(AND(フラグ管理用!B421=1,フラグ管理用!I421&gt;0),"",IF(AND(フラグ管理用!B421=2,フラグ管理用!I421&gt;14),"","error")))</f>
        <v/>
      </c>
      <c r="AR421" s="336" t="str">
        <f>IF(C421="","",IF(PRODUCT(フラグ管理用!H421:J421)=0,"error",""))</f>
        <v/>
      </c>
      <c r="AS421" s="336" t="str">
        <f t="shared" si="116"/>
        <v/>
      </c>
      <c r="AT421" s="336" t="str">
        <f>IF(C421="","",IF(AND(フラグ管理用!G421=1,フラグ管理用!K421=1),"",IF(AND(フラグ管理用!G421=2,フラグ管理用!K421&gt;1),"","error")))</f>
        <v/>
      </c>
      <c r="AU421" s="336" t="str">
        <f>IF(C421="","",IF(AND(フラグ管理用!K421=10,ISBLANK(L421)=FALSE),"",IF(AND(フラグ管理用!K421&lt;10,ISBLANK(L421)=TRUE),"","error")))</f>
        <v/>
      </c>
      <c r="AV421" s="332" t="str">
        <f t="shared" si="117"/>
        <v/>
      </c>
      <c r="AW421" s="332" t="str">
        <f t="shared" si="118"/>
        <v/>
      </c>
      <c r="AX421" s="332" t="str">
        <f>IF(C421="","",IF(AND(フラグ管理用!D421=2,フラグ管理用!G421=1),IF(Q421&lt;&gt;0,"error",""),""))</f>
        <v/>
      </c>
      <c r="AY421" s="332" t="str">
        <f>IF(C421="","",IF(フラグ管理用!G421=2,IF(OR(O421&lt;&gt;0,P421&lt;&gt;0,R421&lt;&gt;0),"error",""),""))</f>
        <v/>
      </c>
      <c r="AZ421" s="332" t="str">
        <f t="shared" si="119"/>
        <v/>
      </c>
      <c r="BA421" s="332" t="str">
        <f t="shared" si="120"/>
        <v/>
      </c>
      <c r="BB421" s="332" t="str">
        <f t="shared" si="121"/>
        <v/>
      </c>
      <c r="BC421" s="332" t="str">
        <f>IF(C421="","",IF(フラグ管理用!Y421=2,IF(AND(フラグ管理用!C421=2,フラグ管理用!V421=1),"","error"),""))</f>
        <v/>
      </c>
      <c r="BD421" s="332" t="str">
        <f t="shared" si="122"/>
        <v/>
      </c>
      <c r="BE421" s="332" t="str">
        <f>IF(C421="","",IF(フラグ管理用!Z421=30,"error",IF(AND(フラグ管理用!AI421="事業始期_通常",フラグ管理用!Z421&lt;18),"error",IF(AND(フラグ管理用!AI421="事業始期_補助",フラグ管理用!Z421&lt;15),"error",""))))</f>
        <v/>
      </c>
      <c r="BF421" s="332" t="str">
        <f t="shared" si="123"/>
        <v/>
      </c>
      <c r="BG421" s="332" t="str">
        <f>IF(C421="","",IF(AND(フラグ管理用!AJ421="事業終期_通常",OR(フラグ管理用!AA421&lt;18,フラグ管理用!AA421&gt;29)),"error",IF(AND(フラグ管理用!AJ421="事業終期_R3基金・R4",フラグ管理用!AA421&lt;18),"error","")))</f>
        <v/>
      </c>
      <c r="BH421" s="332" t="str">
        <f>IF(C421="","",IF(VLOOKUP(Z421,―!$X$2:$Y$31,2,FALSE)&lt;=VLOOKUP(AA421,―!$X$2:$Y$31,2,FALSE),"","error"))</f>
        <v/>
      </c>
      <c r="BI421" s="332" t="str">
        <f t="shared" si="124"/>
        <v/>
      </c>
      <c r="BJ421" s="332" t="str">
        <f t="shared" si="125"/>
        <v/>
      </c>
      <c r="BK421" s="332" t="str">
        <f t="shared" si="126"/>
        <v/>
      </c>
      <c r="BL421" s="332" t="str">
        <f>IF(C421="","",IF(AND(フラグ管理用!AK421="予算区分_地単_通常",フラグ管理用!AF421&gt;4),"error",IF(AND(フラグ管理用!AK421="予算区分_地単_協力金等",フラグ管理用!AF421&gt;9),"error",IF(AND(フラグ管理用!AK421="予算区分_補助",フラグ管理用!AF421&lt;9),"error",""))))</f>
        <v/>
      </c>
      <c r="BM421" s="347" t="str">
        <f>フラグ管理用!AO421</f>
        <v/>
      </c>
    </row>
    <row r="422" spans="1:65">
      <c r="A422" s="21">
        <v>401</v>
      </c>
      <c r="B422" s="38"/>
      <c r="C422" s="47"/>
      <c r="D422" s="47"/>
      <c r="E422" s="60"/>
      <c r="F422" s="69" t="str">
        <f>IF(C422="補",VLOOKUP(E422,'事業名一覧 '!$A$3:$C$55,3,FALSE),"")</f>
        <v/>
      </c>
      <c r="G422" s="84"/>
      <c r="H422" s="84"/>
      <c r="I422" s="84"/>
      <c r="J422" s="84"/>
      <c r="K422" s="84"/>
      <c r="L422" s="60"/>
      <c r="M422" s="134" t="str">
        <f t="shared" si="109"/>
        <v/>
      </c>
      <c r="N422" s="134" t="str">
        <f t="shared" si="110"/>
        <v/>
      </c>
      <c r="O422" s="150"/>
      <c r="P422" s="150"/>
      <c r="Q422" s="150"/>
      <c r="R422" s="150"/>
      <c r="S422" s="150"/>
      <c r="T422" s="150"/>
      <c r="U422" s="60"/>
      <c r="V422" s="84"/>
      <c r="W422" s="84"/>
      <c r="X422" s="84"/>
      <c r="Y422" s="47"/>
      <c r="Z422" s="47"/>
      <c r="AA422" s="47"/>
      <c r="AB422" s="217"/>
      <c r="AC422" s="217"/>
      <c r="AD422" s="60"/>
      <c r="AE422" s="60"/>
      <c r="AF422" s="236"/>
      <c r="AG422" s="255"/>
      <c r="AH422" s="277"/>
      <c r="AI422" s="289"/>
      <c r="AJ422" s="301" t="str">
        <f t="shared" si="111"/>
        <v/>
      </c>
      <c r="AK422" s="309" t="str">
        <f>IF(C422="","",IF(AND(フラグ管理用!B422=2,O422&gt;0),"error",IF(AND(フラグ管理用!B422=1,SUM(P422:R422)&gt;0),"error","")))</f>
        <v/>
      </c>
      <c r="AL422" s="317" t="str">
        <f t="shared" si="112"/>
        <v/>
      </c>
      <c r="AM422" s="325" t="str">
        <f t="shared" si="113"/>
        <v/>
      </c>
      <c r="AN422" s="331" t="str">
        <f>IF(C422="","",IF(フラグ管理用!AP422=1,"",IF(AND(フラグ管理用!C422=1,フラグ管理用!G422=1),"",IF(AND(フラグ管理用!C422=2,フラグ管理用!D422=1,フラグ管理用!G422=1),"",IF(AND(フラグ管理用!C422=2,フラグ管理用!D422=2),"","error")))))</f>
        <v/>
      </c>
      <c r="AO422" s="335" t="str">
        <f t="shared" si="114"/>
        <v/>
      </c>
      <c r="AP422" s="335" t="str">
        <f t="shared" si="115"/>
        <v/>
      </c>
      <c r="AQ422" s="335" t="str">
        <f>IF(C422="","",IF(AND(フラグ管理用!B422=1,フラグ管理用!I422&gt;0),"",IF(AND(フラグ管理用!B422=2,フラグ管理用!I422&gt;14),"","error")))</f>
        <v/>
      </c>
      <c r="AR422" s="335" t="str">
        <f>IF(C422="","",IF(PRODUCT(フラグ管理用!H422:J422)=0,"error",""))</f>
        <v/>
      </c>
      <c r="AS422" s="335" t="str">
        <f t="shared" si="116"/>
        <v/>
      </c>
      <c r="AT422" s="335" t="str">
        <f>IF(C422="","",IF(AND(フラグ管理用!G422=1,フラグ管理用!K422=1),"",IF(AND(フラグ管理用!G422=2,フラグ管理用!K422&gt;1),"","error")))</f>
        <v/>
      </c>
      <c r="AU422" s="335" t="str">
        <f>IF(C422="","",IF(AND(フラグ管理用!K422=10,ISBLANK(L422)=FALSE),"",IF(AND(フラグ管理用!K422&lt;10,ISBLANK(L422)=TRUE),"","error")))</f>
        <v/>
      </c>
      <c r="AV422" s="331" t="str">
        <f t="shared" si="117"/>
        <v/>
      </c>
      <c r="AW422" s="331" t="str">
        <f t="shared" si="118"/>
        <v/>
      </c>
      <c r="AX422" s="331" t="str">
        <f>IF(C422="","",IF(AND(フラグ管理用!D422=2,フラグ管理用!G422=1),IF(Q422&lt;&gt;0,"error",""),""))</f>
        <v/>
      </c>
      <c r="AY422" s="331" t="str">
        <f>IF(C422="","",IF(フラグ管理用!G422=2,IF(OR(O422&lt;&gt;0,P422&lt;&gt;0,R422&lt;&gt;0),"error",""),""))</f>
        <v/>
      </c>
      <c r="AZ422" s="331" t="str">
        <f t="shared" si="119"/>
        <v/>
      </c>
      <c r="BA422" s="331" t="str">
        <f t="shared" si="120"/>
        <v/>
      </c>
      <c r="BB422" s="331" t="str">
        <f t="shared" si="121"/>
        <v/>
      </c>
      <c r="BC422" s="331" t="str">
        <f>IF(C422="","",IF(フラグ管理用!Y422=2,IF(AND(フラグ管理用!C422=2,フラグ管理用!V422=1),"","error"),""))</f>
        <v/>
      </c>
      <c r="BD422" s="331" t="str">
        <f t="shared" si="122"/>
        <v/>
      </c>
      <c r="BE422" s="331" t="str">
        <f>IF(C422="","",IF(フラグ管理用!Z422=30,"error",IF(AND(フラグ管理用!AI422="事業始期_通常",フラグ管理用!Z422&lt;18),"error",IF(AND(フラグ管理用!AI422="事業始期_補助",フラグ管理用!Z422&lt;15),"error",""))))</f>
        <v/>
      </c>
      <c r="BF422" s="331" t="str">
        <f t="shared" si="123"/>
        <v/>
      </c>
      <c r="BG422" s="331" t="str">
        <f>IF(C422="","",IF(AND(フラグ管理用!AJ422="事業終期_通常",OR(フラグ管理用!AA422&lt;18,フラグ管理用!AA422&gt;29)),"error",IF(AND(フラグ管理用!AJ422="事業終期_R3基金・R4",フラグ管理用!AA422&lt;18),"error","")))</f>
        <v/>
      </c>
      <c r="BH422" s="331" t="str">
        <f>IF(C422="","",IF(VLOOKUP(Z422,―!$X$2:$Y$31,2,FALSE)&lt;=VLOOKUP(AA422,―!$X$2:$Y$31,2,FALSE),"","error"))</f>
        <v/>
      </c>
      <c r="BI422" s="331" t="str">
        <f t="shared" si="124"/>
        <v/>
      </c>
      <c r="BJ422" s="331" t="str">
        <f t="shared" si="125"/>
        <v/>
      </c>
      <c r="BK422" s="331" t="str">
        <f t="shared" si="126"/>
        <v/>
      </c>
      <c r="BL422" s="331" t="str">
        <f>IF(C422="","",IF(AND(フラグ管理用!AK422="予算区分_地単_通常",フラグ管理用!AF422&gt;4),"error",IF(AND(フラグ管理用!AK422="予算区分_地単_協力金等",フラグ管理用!AF422&gt;9),"error",IF(AND(フラグ管理用!AK422="予算区分_補助",フラグ管理用!AF422&lt;9),"error",""))))</f>
        <v/>
      </c>
      <c r="BM422" s="346" t="str">
        <f>フラグ管理用!AO422</f>
        <v/>
      </c>
    </row>
    <row r="423" spans="1:65">
      <c r="A423" s="21">
        <v>402</v>
      </c>
      <c r="B423" s="38"/>
      <c r="C423" s="47"/>
      <c r="D423" s="47"/>
      <c r="E423" s="60"/>
      <c r="F423" s="69" t="str">
        <f>IF(C423="補",VLOOKUP(E423,'事業名一覧 '!$A$3:$C$55,3,FALSE),"")</f>
        <v/>
      </c>
      <c r="G423" s="84"/>
      <c r="H423" s="84"/>
      <c r="I423" s="84"/>
      <c r="J423" s="84"/>
      <c r="K423" s="84"/>
      <c r="L423" s="60"/>
      <c r="M423" s="134" t="str">
        <f t="shared" si="109"/>
        <v/>
      </c>
      <c r="N423" s="134" t="str">
        <f t="shared" si="110"/>
        <v/>
      </c>
      <c r="O423" s="150"/>
      <c r="P423" s="150"/>
      <c r="Q423" s="150"/>
      <c r="R423" s="150"/>
      <c r="S423" s="150"/>
      <c r="T423" s="150"/>
      <c r="U423" s="60"/>
      <c r="V423" s="84"/>
      <c r="W423" s="84"/>
      <c r="X423" s="84"/>
      <c r="Y423" s="47"/>
      <c r="Z423" s="47"/>
      <c r="AA423" s="47"/>
      <c r="AB423" s="217"/>
      <c r="AC423" s="217"/>
      <c r="AD423" s="60"/>
      <c r="AE423" s="60"/>
      <c r="AF423" s="236"/>
      <c r="AG423" s="255"/>
      <c r="AH423" s="277"/>
      <c r="AI423" s="289"/>
      <c r="AJ423" s="301" t="str">
        <f t="shared" si="111"/>
        <v/>
      </c>
      <c r="AK423" s="309" t="str">
        <f>IF(C423="","",IF(AND(フラグ管理用!B423=2,O423&gt;0),"error",IF(AND(フラグ管理用!B423=1,SUM(P423:R423)&gt;0),"error","")))</f>
        <v/>
      </c>
      <c r="AL423" s="317" t="str">
        <f t="shared" si="112"/>
        <v/>
      </c>
      <c r="AM423" s="325" t="str">
        <f t="shared" si="113"/>
        <v/>
      </c>
      <c r="AN423" s="331" t="str">
        <f>IF(C423="","",IF(フラグ管理用!AP423=1,"",IF(AND(フラグ管理用!C423=1,フラグ管理用!G423=1),"",IF(AND(フラグ管理用!C423=2,フラグ管理用!D423=1,フラグ管理用!G423=1),"",IF(AND(フラグ管理用!C423=2,フラグ管理用!D423=2),"","error")))))</f>
        <v/>
      </c>
      <c r="AO423" s="335" t="str">
        <f t="shared" si="114"/>
        <v/>
      </c>
      <c r="AP423" s="335" t="str">
        <f t="shared" si="115"/>
        <v/>
      </c>
      <c r="AQ423" s="335" t="str">
        <f>IF(C423="","",IF(AND(フラグ管理用!B423=1,フラグ管理用!I423&gt;0),"",IF(AND(フラグ管理用!B423=2,フラグ管理用!I423&gt;14),"","error")))</f>
        <v/>
      </c>
      <c r="AR423" s="335" t="str">
        <f>IF(C423="","",IF(PRODUCT(フラグ管理用!H423:J423)=0,"error",""))</f>
        <v/>
      </c>
      <c r="AS423" s="335" t="str">
        <f t="shared" si="116"/>
        <v/>
      </c>
      <c r="AT423" s="335" t="str">
        <f>IF(C423="","",IF(AND(フラグ管理用!G423=1,フラグ管理用!K423=1),"",IF(AND(フラグ管理用!G423=2,フラグ管理用!K423&gt;1),"","error")))</f>
        <v/>
      </c>
      <c r="AU423" s="335" t="str">
        <f>IF(C423="","",IF(AND(フラグ管理用!K423=10,ISBLANK(L423)=FALSE),"",IF(AND(フラグ管理用!K423&lt;10,ISBLANK(L423)=TRUE),"","error")))</f>
        <v/>
      </c>
      <c r="AV423" s="331" t="str">
        <f t="shared" si="117"/>
        <v/>
      </c>
      <c r="AW423" s="331" t="str">
        <f t="shared" si="118"/>
        <v/>
      </c>
      <c r="AX423" s="331" t="str">
        <f>IF(C423="","",IF(AND(フラグ管理用!D423=2,フラグ管理用!G423=1),IF(Q423&lt;&gt;0,"error",""),""))</f>
        <v/>
      </c>
      <c r="AY423" s="331" t="str">
        <f>IF(C423="","",IF(フラグ管理用!G423=2,IF(OR(O423&lt;&gt;0,P423&lt;&gt;0,R423&lt;&gt;0),"error",""),""))</f>
        <v/>
      </c>
      <c r="AZ423" s="331" t="str">
        <f t="shared" si="119"/>
        <v/>
      </c>
      <c r="BA423" s="331" t="str">
        <f t="shared" si="120"/>
        <v/>
      </c>
      <c r="BB423" s="331" t="str">
        <f t="shared" si="121"/>
        <v/>
      </c>
      <c r="BC423" s="331" t="str">
        <f>IF(C423="","",IF(フラグ管理用!Y423=2,IF(AND(フラグ管理用!C423=2,フラグ管理用!V423=1),"","error"),""))</f>
        <v/>
      </c>
      <c r="BD423" s="331" t="str">
        <f t="shared" si="122"/>
        <v/>
      </c>
      <c r="BE423" s="331" t="str">
        <f>IF(C423="","",IF(フラグ管理用!Z423=30,"error",IF(AND(フラグ管理用!AI423="事業始期_通常",フラグ管理用!Z423&lt;18),"error",IF(AND(フラグ管理用!AI423="事業始期_補助",フラグ管理用!Z423&lt;15),"error",""))))</f>
        <v/>
      </c>
      <c r="BF423" s="331" t="str">
        <f t="shared" si="123"/>
        <v/>
      </c>
      <c r="BG423" s="331" t="str">
        <f>IF(C423="","",IF(AND(フラグ管理用!AJ423="事業終期_通常",OR(フラグ管理用!AA423&lt;18,フラグ管理用!AA423&gt;29)),"error",IF(AND(フラグ管理用!AJ423="事業終期_R3基金・R4",フラグ管理用!AA423&lt;18),"error","")))</f>
        <v/>
      </c>
      <c r="BH423" s="331" t="str">
        <f>IF(C423="","",IF(VLOOKUP(Z423,―!$X$2:$Y$31,2,FALSE)&lt;=VLOOKUP(AA423,―!$X$2:$Y$31,2,FALSE),"","error"))</f>
        <v/>
      </c>
      <c r="BI423" s="331" t="str">
        <f t="shared" si="124"/>
        <v/>
      </c>
      <c r="BJ423" s="331" t="str">
        <f t="shared" si="125"/>
        <v/>
      </c>
      <c r="BK423" s="331" t="str">
        <f t="shared" si="126"/>
        <v/>
      </c>
      <c r="BL423" s="331" t="str">
        <f>IF(C423="","",IF(AND(フラグ管理用!AK423="予算区分_地単_通常",フラグ管理用!AF423&gt;4),"error",IF(AND(フラグ管理用!AK423="予算区分_地単_協力金等",フラグ管理用!AF423&gt;9),"error",IF(AND(フラグ管理用!AK423="予算区分_補助",フラグ管理用!AF423&lt;9),"error",""))))</f>
        <v/>
      </c>
      <c r="BM423" s="346" t="str">
        <f>フラグ管理用!AO423</f>
        <v/>
      </c>
    </row>
    <row r="424" spans="1:65">
      <c r="A424" s="21">
        <v>403</v>
      </c>
      <c r="B424" s="38"/>
      <c r="C424" s="47"/>
      <c r="D424" s="47"/>
      <c r="E424" s="60"/>
      <c r="F424" s="69" t="str">
        <f>IF(C424="補",VLOOKUP(E424,'事業名一覧 '!$A$3:$C$55,3,FALSE),"")</f>
        <v/>
      </c>
      <c r="G424" s="84"/>
      <c r="H424" s="84"/>
      <c r="I424" s="84"/>
      <c r="J424" s="84"/>
      <c r="K424" s="84"/>
      <c r="L424" s="60"/>
      <c r="M424" s="134" t="str">
        <f t="shared" si="109"/>
        <v/>
      </c>
      <c r="N424" s="134" t="str">
        <f t="shared" si="110"/>
        <v/>
      </c>
      <c r="O424" s="150"/>
      <c r="P424" s="150"/>
      <c r="Q424" s="150"/>
      <c r="R424" s="150"/>
      <c r="S424" s="150"/>
      <c r="T424" s="150"/>
      <c r="U424" s="60"/>
      <c r="V424" s="84"/>
      <c r="W424" s="84"/>
      <c r="X424" s="84"/>
      <c r="Y424" s="47"/>
      <c r="Z424" s="47"/>
      <c r="AA424" s="47"/>
      <c r="AB424" s="217"/>
      <c r="AC424" s="217"/>
      <c r="AD424" s="60"/>
      <c r="AE424" s="60"/>
      <c r="AF424" s="236"/>
      <c r="AG424" s="255"/>
      <c r="AH424" s="277"/>
      <c r="AI424" s="289"/>
      <c r="AJ424" s="301" t="str">
        <f t="shared" si="111"/>
        <v/>
      </c>
      <c r="AK424" s="309" t="str">
        <f>IF(C424="","",IF(AND(フラグ管理用!B424=2,O424&gt;0),"error",IF(AND(フラグ管理用!B424=1,SUM(P424:R424)&gt;0),"error","")))</f>
        <v/>
      </c>
      <c r="AL424" s="317" t="str">
        <f t="shared" si="112"/>
        <v/>
      </c>
      <c r="AM424" s="325" t="str">
        <f t="shared" si="113"/>
        <v/>
      </c>
      <c r="AN424" s="331" t="str">
        <f>IF(C424="","",IF(フラグ管理用!AP424=1,"",IF(AND(フラグ管理用!C424=1,フラグ管理用!G424=1),"",IF(AND(フラグ管理用!C424=2,フラグ管理用!D424=1,フラグ管理用!G424=1),"",IF(AND(フラグ管理用!C424=2,フラグ管理用!D424=2),"","error")))))</f>
        <v/>
      </c>
      <c r="AO424" s="335" t="str">
        <f t="shared" si="114"/>
        <v/>
      </c>
      <c r="AP424" s="335" t="str">
        <f t="shared" si="115"/>
        <v/>
      </c>
      <c r="AQ424" s="335" t="str">
        <f>IF(C424="","",IF(AND(フラグ管理用!B424=1,フラグ管理用!I424&gt;0),"",IF(AND(フラグ管理用!B424=2,フラグ管理用!I424&gt;14),"","error")))</f>
        <v/>
      </c>
      <c r="AR424" s="335" t="str">
        <f>IF(C424="","",IF(PRODUCT(フラグ管理用!H424:J424)=0,"error",""))</f>
        <v/>
      </c>
      <c r="AS424" s="335" t="str">
        <f t="shared" si="116"/>
        <v/>
      </c>
      <c r="AT424" s="335" t="str">
        <f>IF(C424="","",IF(AND(フラグ管理用!G424=1,フラグ管理用!K424=1),"",IF(AND(フラグ管理用!G424=2,フラグ管理用!K424&gt;1),"","error")))</f>
        <v/>
      </c>
      <c r="AU424" s="335" t="str">
        <f>IF(C424="","",IF(AND(フラグ管理用!K424=10,ISBLANK(L424)=FALSE),"",IF(AND(フラグ管理用!K424&lt;10,ISBLANK(L424)=TRUE),"","error")))</f>
        <v/>
      </c>
      <c r="AV424" s="331" t="str">
        <f t="shared" si="117"/>
        <v/>
      </c>
      <c r="AW424" s="331" t="str">
        <f t="shared" si="118"/>
        <v/>
      </c>
      <c r="AX424" s="331" t="str">
        <f>IF(C424="","",IF(AND(フラグ管理用!D424=2,フラグ管理用!G424=1),IF(Q424&lt;&gt;0,"error",""),""))</f>
        <v/>
      </c>
      <c r="AY424" s="331" t="str">
        <f>IF(C424="","",IF(フラグ管理用!G424=2,IF(OR(O424&lt;&gt;0,P424&lt;&gt;0,R424&lt;&gt;0),"error",""),""))</f>
        <v/>
      </c>
      <c r="AZ424" s="331" t="str">
        <f t="shared" si="119"/>
        <v/>
      </c>
      <c r="BA424" s="331" t="str">
        <f t="shared" si="120"/>
        <v/>
      </c>
      <c r="BB424" s="331" t="str">
        <f t="shared" si="121"/>
        <v/>
      </c>
      <c r="BC424" s="331" t="str">
        <f>IF(C424="","",IF(フラグ管理用!Y424=2,IF(AND(フラグ管理用!C424=2,フラグ管理用!V424=1),"","error"),""))</f>
        <v/>
      </c>
      <c r="BD424" s="331" t="str">
        <f t="shared" si="122"/>
        <v/>
      </c>
      <c r="BE424" s="331" t="str">
        <f>IF(C424="","",IF(フラグ管理用!Z424=30,"error",IF(AND(フラグ管理用!AI424="事業始期_通常",フラグ管理用!Z424&lt;18),"error",IF(AND(フラグ管理用!AI424="事業始期_補助",フラグ管理用!Z424&lt;15),"error",""))))</f>
        <v/>
      </c>
      <c r="BF424" s="331" t="str">
        <f t="shared" si="123"/>
        <v/>
      </c>
      <c r="BG424" s="331" t="str">
        <f>IF(C424="","",IF(AND(フラグ管理用!AJ424="事業終期_通常",OR(フラグ管理用!AA424&lt;18,フラグ管理用!AA424&gt;29)),"error",IF(AND(フラグ管理用!AJ424="事業終期_R3基金・R4",フラグ管理用!AA424&lt;18),"error","")))</f>
        <v/>
      </c>
      <c r="BH424" s="331" t="str">
        <f>IF(C424="","",IF(VLOOKUP(Z424,―!$X$2:$Y$31,2,FALSE)&lt;=VLOOKUP(AA424,―!$X$2:$Y$31,2,FALSE),"","error"))</f>
        <v/>
      </c>
      <c r="BI424" s="331" t="str">
        <f t="shared" si="124"/>
        <v/>
      </c>
      <c r="BJ424" s="331" t="str">
        <f t="shared" si="125"/>
        <v/>
      </c>
      <c r="BK424" s="331" t="str">
        <f t="shared" si="126"/>
        <v/>
      </c>
      <c r="BL424" s="331" t="str">
        <f>IF(C424="","",IF(AND(フラグ管理用!AK424="予算区分_地単_通常",フラグ管理用!AF424&gt;4),"error",IF(AND(フラグ管理用!AK424="予算区分_地単_協力金等",フラグ管理用!AF424&gt;9),"error",IF(AND(フラグ管理用!AK424="予算区分_補助",フラグ管理用!AF424&lt;9),"error",""))))</f>
        <v/>
      </c>
      <c r="BM424" s="346" t="str">
        <f>フラグ管理用!AO424</f>
        <v/>
      </c>
    </row>
    <row r="425" spans="1:65">
      <c r="A425" s="21">
        <v>404</v>
      </c>
      <c r="B425" s="38"/>
      <c r="C425" s="47"/>
      <c r="D425" s="47"/>
      <c r="E425" s="60"/>
      <c r="F425" s="69" t="str">
        <f>IF(C425="補",VLOOKUP(E425,'事業名一覧 '!$A$3:$C$55,3,FALSE),"")</f>
        <v/>
      </c>
      <c r="G425" s="84"/>
      <c r="H425" s="84"/>
      <c r="I425" s="84"/>
      <c r="J425" s="84"/>
      <c r="K425" s="84"/>
      <c r="L425" s="60"/>
      <c r="M425" s="134" t="str">
        <f t="shared" si="109"/>
        <v/>
      </c>
      <c r="N425" s="134" t="str">
        <f t="shared" si="110"/>
        <v/>
      </c>
      <c r="O425" s="150"/>
      <c r="P425" s="150"/>
      <c r="Q425" s="150"/>
      <c r="R425" s="150"/>
      <c r="S425" s="150"/>
      <c r="T425" s="150"/>
      <c r="U425" s="60"/>
      <c r="V425" s="84"/>
      <c r="W425" s="84"/>
      <c r="X425" s="84"/>
      <c r="Y425" s="47"/>
      <c r="Z425" s="47"/>
      <c r="AA425" s="47"/>
      <c r="AB425" s="217"/>
      <c r="AC425" s="217"/>
      <c r="AD425" s="60"/>
      <c r="AE425" s="60"/>
      <c r="AF425" s="236"/>
      <c r="AG425" s="255"/>
      <c r="AH425" s="277"/>
      <c r="AI425" s="289"/>
      <c r="AJ425" s="301" t="str">
        <f t="shared" si="111"/>
        <v/>
      </c>
      <c r="AK425" s="309" t="str">
        <f>IF(C425="","",IF(AND(フラグ管理用!B425=2,O425&gt;0),"error",IF(AND(フラグ管理用!B425=1,SUM(P425:R425)&gt;0),"error","")))</f>
        <v/>
      </c>
      <c r="AL425" s="317" t="str">
        <f t="shared" si="112"/>
        <v/>
      </c>
      <c r="AM425" s="325" t="str">
        <f t="shared" si="113"/>
        <v/>
      </c>
      <c r="AN425" s="331" t="str">
        <f>IF(C425="","",IF(フラグ管理用!AP425=1,"",IF(AND(フラグ管理用!C425=1,フラグ管理用!G425=1),"",IF(AND(フラグ管理用!C425=2,フラグ管理用!D425=1,フラグ管理用!G425=1),"",IF(AND(フラグ管理用!C425=2,フラグ管理用!D425=2),"","error")))))</f>
        <v/>
      </c>
      <c r="AO425" s="335" t="str">
        <f t="shared" si="114"/>
        <v/>
      </c>
      <c r="AP425" s="335" t="str">
        <f t="shared" si="115"/>
        <v/>
      </c>
      <c r="AQ425" s="335" t="str">
        <f>IF(C425="","",IF(AND(フラグ管理用!B425=1,フラグ管理用!I425&gt;0),"",IF(AND(フラグ管理用!B425=2,フラグ管理用!I425&gt;14),"","error")))</f>
        <v/>
      </c>
      <c r="AR425" s="335" t="str">
        <f>IF(C425="","",IF(PRODUCT(フラグ管理用!H425:J425)=0,"error",""))</f>
        <v/>
      </c>
      <c r="AS425" s="335" t="str">
        <f t="shared" si="116"/>
        <v/>
      </c>
      <c r="AT425" s="335" t="str">
        <f>IF(C425="","",IF(AND(フラグ管理用!G425=1,フラグ管理用!K425=1),"",IF(AND(フラグ管理用!G425=2,フラグ管理用!K425&gt;1),"","error")))</f>
        <v/>
      </c>
      <c r="AU425" s="335" t="str">
        <f>IF(C425="","",IF(AND(フラグ管理用!K425=10,ISBLANK(L425)=FALSE),"",IF(AND(フラグ管理用!K425&lt;10,ISBLANK(L425)=TRUE),"","error")))</f>
        <v/>
      </c>
      <c r="AV425" s="331" t="str">
        <f t="shared" si="117"/>
        <v/>
      </c>
      <c r="AW425" s="331" t="str">
        <f t="shared" si="118"/>
        <v/>
      </c>
      <c r="AX425" s="331" t="str">
        <f>IF(C425="","",IF(AND(フラグ管理用!D425=2,フラグ管理用!G425=1),IF(Q425&lt;&gt;0,"error",""),""))</f>
        <v/>
      </c>
      <c r="AY425" s="331" t="str">
        <f>IF(C425="","",IF(フラグ管理用!G425=2,IF(OR(O425&lt;&gt;0,P425&lt;&gt;0,R425&lt;&gt;0),"error",""),""))</f>
        <v/>
      </c>
      <c r="AZ425" s="331" t="str">
        <f t="shared" si="119"/>
        <v/>
      </c>
      <c r="BA425" s="331" t="str">
        <f t="shared" si="120"/>
        <v/>
      </c>
      <c r="BB425" s="331" t="str">
        <f t="shared" si="121"/>
        <v/>
      </c>
      <c r="BC425" s="331" t="str">
        <f>IF(C425="","",IF(フラグ管理用!Y425=2,IF(AND(フラグ管理用!C425=2,フラグ管理用!V425=1),"","error"),""))</f>
        <v/>
      </c>
      <c r="BD425" s="331" t="str">
        <f t="shared" si="122"/>
        <v/>
      </c>
      <c r="BE425" s="331" t="str">
        <f>IF(C425="","",IF(フラグ管理用!Z425=30,"error",IF(AND(フラグ管理用!AI425="事業始期_通常",フラグ管理用!Z425&lt;18),"error",IF(AND(フラグ管理用!AI425="事業始期_補助",フラグ管理用!Z425&lt;15),"error",""))))</f>
        <v/>
      </c>
      <c r="BF425" s="331" t="str">
        <f t="shared" si="123"/>
        <v/>
      </c>
      <c r="BG425" s="331" t="str">
        <f>IF(C425="","",IF(AND(フラグ管理用!AJ425="事業終期_通常",OR(フラグ管理用!AA425&lt;18,フラグ管理用!AA425&gt;29)),"error",IF(AND(フラグ管理用!AJ425="事業終期_R3基金・R4",フラグ管理用!AA425&lt;18),"error","")))</f>
        <v/>
      </c>
      <c r="BH425" s="331" t="str">
        <f>IF(C425="","",IF(VLOOKUP(Z425,―!$X$2:$Y$31,2,FALSE)&lt;=VLOOKUP(AA425,―!$X$2:$Y$31,2,FALSE),"","error"))</f>
        <v/>
      </c>
      <c r="BI425" s="331" t="str">
        <f t="shared" si="124"/>
        <v/>
      </c>
      <c r="BJ425" s="331" t="str">
        <f t="shared" si="125"/>
        <v/>
      </c>
      <c r="BK425" s="331" t="str">
        <f t="shared" si="126"/>
        <v/>
      </c>
      <c r="BL425" s="331" t="str">
        <f>IF(C425="","",IF(AND(フラグ管理用!AK425="予算区分_地単_通常",フラグ管理用!AF425&gt;4),"error",IF(AND(フラグ管理用!AK425="予算区分_地単_協力金等",フラグ管理用!AF425&gt;9),"error",IF(AND(フラグ管理用!AK425="予算区分_補助",フラグ管理用!AF425&lt;9),"error",""))))</f>
        <v/>
      </c>
      <c r="BM425" s="346" t="str">
        <f>フラグ管理用!AO425</f>
        <v/>
      </c>
    </row>
    <row r="426" spans="1:65">
      <c r="A426" s="21">
        <v>405</v>
      </c>
      <c r="B426" s="38"/>
      <c r="C426" s="47"/>
      <c r="D426" s="47"/>
      <c r="E426" s="60"/>
      <c r="F426" s="69" t="str">
        <f>IF(C426="補",VLOOKUP(E426,'事業名一覧 '!$A$3:$C$55,3,FALSE),"")</f>
        <v/>
      </c>
      <c r="G426" s="84"/>
      <c r="H426" s="84"/>
      <c r="I426" s="84"/>
      <c r="J426" s="84"/>
      <c r="K426" s="84"/>
      <c r="L426" s="60"/>
      <c r="M426" s="134" t="str">
        <f t="shared" si="109"/>
        <v/>
      </c>
      <c r="N426" s="134" t="str">
        <f t="shared" si="110"/>
        <v/>
      </c>
      <c r="O426" s="150"/>
      <c r="P426" s="150"/>
      <c r="Q426" s="150"/>
      <c r="R426" s="150"/>
      <c r="S426" s="150"/>
      <c r="T426" s="150"/>
      <c r="U426" s="60"/>
      <c r="V426" s="84"/>
      <c r="W426" s="84"/>
      <c r="X426" s="84"/>
      <c r="Y426" s="47"/>
      <c r="Z426" s="47"/>
      <c r="AA426" s="47"/>
      <c r="AB426" s="217"/>
      <c r="AC426" s="217"/>
      <c r="AD426" s="60"/>
      <c r="AE426" s="60"/>
      <c r="AF426" s="236"/>
      <c r="AG426" s="255"/>
      <c r="AH426" s="277"/>
      <c r="AI426" s="289"/>
      <c r="AJ426" s="301" t="str">
        <f t="shared" si="111"/>
        <v/>
      </c>
      <c r="AK426" s="309" t="str">
        <f>IF(C426="","",IF(AND(フラグ管理用!B426=2,O426&gt;0),"error",IF(AND(フラグ管理用!B426=1,SUM(P426:R426)&gt;0),"error","")))</f>
        <v/>
      </c>
      <c r="AL426" s="317" t="str">
        <f t="shared" si="112"/>
        <v/>
      </c>
      <c r="AM426" s="325" t="str">
        <f t="shared" si="113"/>
        <v/>
      </c>
      <c r="AN426" s="331" t="str">
        <f>IF(C426="","",IF(フラグ管理用!AP426=1,"",IF(AND(フラグ管理用!C426=1,フラグ管理用!G426=1),"",IF(AND(フラグ管理用!C426=2,フラグ管理用!D426=1,フラグ管理用!G426=1),"",IF(AND(フラグ管理用!C426=2,フラグ管理用!D426=2),"","error")))))</f>
        <v/>
      </c>
      <c r="AO426" s="335" t="str">
        <f t="shared" si="114"/>
        <v/>
      </c>
      <c r="AP426" s="335" t="str">
        <f t="shared" si="115"/>
        <v/>
      </c>
      <c r="AQ426" s="335" t="str">
        <f>IF(C426="","",IF(AND(フラグ管理用!B426=1,フラグ管理用!I426&gt;0),"",IF(AND(フラグ管理用!B426=2,フラグ管理用!I426&gt;14),"","error")))</f>
        <v/>
      </c>
      <c r="AR426" s="335" t="str">
        <f>IF(C426="","",IF(PRODUCT(フラグ管理用!H426:J426)=0,"error",""))</f>
        <v/>
      </c>
      <c r="AS426" s="335" t="str">
        <f t="shared" si="116"/>
        <v/>
      </c>
      <c r="AT426" s="335" t="str">
        <f>IF(C426="","",IF(AND(フラグ管理用!G426=1,フラグ管理用!K426=1),"",IF(AND(フラグ管理用!G426=2,フラグ管理用!K426&gt;1),"","error")))</f>
        <v/>
      </c>
      <c r="AU426" s="335" t="str">
        <f>IF(C426="","",IF(AND(フラグ管理用!K426=10,ISBLANK(L426)=FALSE),"",IF(AND(フラグ管理用!K426&lt;10,ISBLANK(L426)=TRUE),"","error")))</f>
        <v/>
      </c>
      <c r="AV426" s="331" t="str">
        <f t="shared" si="117"/>
        <v/>
      </c>
      <c r="AW426" s="331" t="str">
        <f t="shared" si="118"/>
        <v/>
      </c>
      <c r="AX426" s="331" t="str">
        <f>IF(C426="","",IF(AND(フラグ管理用!D426=2,フラグ管理用!G426=1),IF(Q426&lt;&gt;0,"error",""),""))</f>
        <v/>
      </c>
      <c r="AY426" s="331" t="str">
        <f>IF(C426="","",IF(フラグ管理用!G426=2,IF(OR(O426&lt;&gt;0,P426&lt;&gt;0,R426&lt;&gt;0),"error",""),""))</f>
        <v/>
      </c>
      <c r="AZ426" s="331" t="str">
        <f t="shared" si="119"/>
        <v/>
      </c>
      <c r="BA426" s="331" t="str">
        <f t="shared" si="120"/>
        <v/>
      </c>
      <c r="BB426" s="331" t="str">
        <f t="shared" si="121"/>
        <v/>
      </c>
      <c r="BC426" s="331" t="str">
        <f>IF(C426="","",IF(フラグ管理用!Y426=2,IF(AND(フラグ管理用!C426=2,フラグ管理用!V426=1),"","error"),""))</f>
        <v/>
      </c>
      <c r="BD426" s="331" t="str">
        <f t="shared" si="122"/>
        <v/>
      </c>
      <c r="BE426" s="331" t="str">
        <f>IF(C426="","",IF(フラグ管理用!Z426=30,"error",IF(AND(フラグ管理用!AI426="事業始期_通常",フラグ管理用!Z426&lt;18),"error",IF(AND(フラグ管理用!AI426="事業始期_補助",フラグ管理用!Z426&lt;15),"error",""))))</f>
        <v/>
      </c>
      <c r="BF426" s="331" t="str">
        <f t="shared" si="123"/>
        <v/>
      </c>
      <c r="BG426" s="331" t="str">
        <f>IF(C426="","",IF(AND(フラグ管理用!AJ426="事業終期_通常",OR(フラグ管理用!AA426&lt;18,フラグ管理用!AA426&gt;29)),"error",IF(AND(フラグ管理用!AJ426="事業終期_R3基金・R4",フラグ管理用!AA426&lt;18),"error","")))</f>
        <v/>
      </c>
      <c r="BH426" s="331" t="str">
        <f>IF(C426="","",IF(VLOOKUP(Z426,―!$X$2:$Y$31,2,FALSE)&lt;=VLOOKUP(AA426,―!$X$2:$Y$31,2,FALSE),"","error"))</f>
        <v/>
      </c>
      <c r="BI426" s="331" t="str">
        <f t="shared" si="124"/>
        <v/>
      </c>
      <c r="BJ426" s="331" t="str">
        <f t="shared" si="125"/>
        <v/>
      </c>
      <c r="BK426" s="331" t="str">
        <f t="shared" si="126"/>
        <v/>
      </c>
      <c r="BL426" s="331" t="str">
        <f>IF(C426="","",IF(AND(フラグ管理用!AK426="予算区分_地単_通常",フラグ管理用!AF426&gt;4),"error",IF(AND(フラグ管理用!AK426="予算区分_地単_協力金等",フラグ管理用!AF426&gt;9),"error",IF(AND(フラグ管理用!AK426="予算区分_補助",フラグ管理用!AF426&lt;9),"error",""))))</f>
        <v/>
      </c>
      <c r="BM426" s="346" t="str">
        <f>フラグ管理用!AO426</f>
        <v/>
      </c>
    </row>
    <row r="427" spans="1:65">
      <c r="A427" s="21">
        <v>406</v>
      </c>
      <c r="B427" s="38"/>
      <c r="C427" s="47"/>
      <c r="D427" s="47"/>
      <c r="E427" s="60"/>
      <c r="F427" s="69" t="str">
        <f>IF(C427="補",VLOOKUP(E427,'事業名一覧 '!$A$3:$C$55,3,FALSE),"")</f>
        <v/>
      </c>
      <c r="G427" s="84"/>
      <c r="H427" s="84"/>
      <c r="I427" s="84"/>
      <c r="J427" s="84"/>
      <c r="K427" s="84"/>
      <c r="L427" s="60"/>
      <c r="M427" s="134" t="str">
        <f t="shared" si="109"/>
        <v/>
      </c>
      <c r="N427" s="134" t="str">
        <f t="shared" si="110"/>
        <v/>
      </c>
      <c r="O427" s="150"/>
      <c r="P427" s="150"/>
      <c r="Q427" s="150"/>
      <c r="R427" s="150"/>
      <c r="S427" s="150"/>
      <c r="T427" s="150"/>
      <c r="U427" s="60"/>
      <c r="V427" s="84"/>
      <c r="W427" s="84"/>
      <c r="X427" s="84"/>
      <c r="Y427" s="47"/>
      <c r="Z427" s="47"/>
      <c r="AA427" s="47"/>
      <c r="AB427" s="217"/>
      <c r="AC427" s="217"/>
      <c r="AD427" s="60"/>
      <c r="AE427" s="60"/>
      <c r="AF427" s="236"/>
      <c r="AG427" s="255"/>
      <c r="AH427" s="277"/>
      <c r="AI427" s="289"/>
      <c r="AJ427" s="301" t="str">
        <f t="shared" si="111"/>
        <v/>
      </c>
      <c r="AK427" s="309" t="str">
        <f>IF(C427="","",IF(AND(フラグ管理用!B427=2,O427&gt;0),"error",IF(AND(フラグ管理用!B427=1,SUM(P427:R427)&gt;0),"error","")))</f>
        <v/>
      </c>
      <c r="AL427" s="317" t="str">
        <f t="shared" si="112"/>
        <v/>
      </c>
      <c r="AM427" s="325" t="str">
        <f t="shared" si="113"/>
        <v/>
      </c>
      <c r="AN427" s="331" t="str">
        <f>IF(C427="","",IF(フラグ管理用!AP427=1,"",IF(AND(フラグ管理用!C427=1,フラグ管理用!G427=1),"",IF(AND(フラグ管理用!C427=2,フラグ管理用!D427=1,フラグ管理用!G427=1),"",IF(AND(フラグ管理用!C427=2,フラグ管理用!D427=2),"","error")))))</f>
        <v/>
      </c>
      <c r="AO427" s="335" t="str">
        <f t="shared" si="114"/>
        <v/>
      </c>
      <c r="AP427" s="335" t="str">
        <f t="shared" si="115"/>
        <v/>
      </c>
      <c r="AQ427" s="335" t="str">
        <f>IF(C427="","",IF(AND(フラグ管理用!B427=1,フラグ管理用!I427&gt;0),"",IF(AND(フラグ管理用!B427=2,フラグ管理用!I427&gt;14),"","error")))</f>
        <v/>
      </c>
      <c r="AR427" s="335" t="str">
        <f>IF(C427="","",IF(PRODUCT(フラグ管理用!H427:J427)=0,"error",""))</f>
        <v/>
      </c>
      <c r="AS427" s="335" t="str">
        <f t="shared" si="116"/>
        <v/>
      </c>
      <c r="AT427" s="335" t="str">
        <f>IF(C427="","",IF(AND(フラグ管理用!G427=1,フラグ管理用!K427=1),"",IF(AND(フラグ管理用!G427=2,フラグ管理用!K427&gt;1),"","error")))</f>
        <v/>
      </c>
      <c r="AU427" s="335" t="str">
        <f>IF(C427="","",IF(AND(フラグ管理用!K427=10,ISBLANK(L427)=FALSE),"",IF(AND(フラグ管理用!K427&lt;10,ISBLANK(L427)=TRUE),"","error")))</f>
        <v/>
      </c>
      <c r="AV427" s="331" t="str">
        <f t="shared" si="117"/>
        <v/>
      </c>
      <c r="AW427" s="331" t="str">
        <f t="shared" si="118"/>
        <v/>
      </c>
      <c r="AX427" s="331" t="str">
        <f>IF(C427="","",IF(AND(フラグ管理用!D427=2,フラグ管理用!G427=1),IF(Q427&lt;&gt;0,"error",""),""))</f>
        <v/>
      </c>
      <c r="AY427" s="331" t="str">
        <f>IF(C427="","",IF(フラグ管理用!G427=2,IF(OR(O427&lt;&gt;0,P427&lt;&gt;0,R427&lt;&gt;0),"error",""),""))</f>
        <v/>
      </c>
      <c r="AZ427" s="331" t="str">
        <f t="shared" si="119"/>
        <v/>
      </c>
      <c r="BA427" s="331" t="str">
        <f t="shared" si="120"/>
        <v/>
      </c>
      <c r="BB427" s="331" t="str">
        <f t="shared" si="121"/>
        <v/>
      </c>
      <c r="BC427" s="331" t="str">
        <f>IF(C427="","",IF(フラグ管理用!Y427=2,IF(AND(フラグ管理用!C427=2,フラグ管理用!V427=1),"","error"),""))</f>
        <v/>
      </c>
      <c r="BD427" s="331" t="str">
        <f t="shared" si="122"/>
        <v/>
      </c>
      <c r="BE427" s="331" t="str">
        <f>IF(C427="","",IF(フラグ管理用!Z427=30,"error",IF(AND(フラグ管理用!AI427="事業始期_通常",フラグ管理用!Z427&lt;18),"error",IF(AND(フラグ管理用!AI427="事業始期_補助",フラグ管理用!Z427&lt;15),"error",""))))</f>
        <v/>
      </c>
      <c r="BF427" s="331" t="str">
        <f t="shared" si="123"/>
        <v/>
      </c>
      <c r="BG427" s="331" t="str">
        <f>IF(C427="","",IF(AND(フラグ管理用!AJ427="事業終期_通常",OR(フラグ管理用!AA427&lt;18,フラグ管理用!AA427&gt;29)),"error",IF(AND(フラグ管理用!AJ427="事業終期_R3基金・R4",フラグ管理用!AA427&lt;18),"error","")))</f>
        <v/>
      </c>
      <c r="BH427" s="331" t="str">
        <f>IF(C427="","",IF(VLOOKUP(Z427,―!$X$2:$Y$31,2,FALSE)&lt;=VLOOKUP(AA427,―!$X$2:$Y$31,2,FALSE),"","error"))</f>
        <v/>
      </c>
      <c r="BI427" s="331" t="str">
        <f t="shared" si="124"/>
        <v/>
      </c>
      <c r="BJ427" s="331" t="str">
        <f t="shared" si="125"/>
        <v/>
      </c>
      <c r="BK427" s="331" t="str">
        <f t="shared" si="126"/>
        <v/>
      </c>
      <c r="BL427" s="331" t="str">
        <f>IF(C427="","",IF(AND(フラグ管理用!AK427="予算区分_地単_通常",フラグ管理用!AF427&gt;4),"error",IF(AND(フラグ管理用!AK427="予算区分_地単_協力金等",フラグ管理用!AF427&gt;9),"error",IF(AND(フラグ管理用!AK427="予算区分_補助",フラグ管理用!AF427&lt;9),"error",""))))</f>
        <v/>
      </c>
      <c r="BM427" s="346" t="str">
        <f>フラグ管理用!AO427</f>
        <v/>
      </c>
    </row>
    <row r="428" spans="1:65">
      <c r="A428" s="21">
        <v>407</v>
      </c>
      <c r="B428" s="38"/>
      <c r="C428" s="47"/>
      <c r="D428" s="47"/>
      <c r="E428" s="60"/>
      <c r="F428" s="69" t="str">
        <f>IF(C428="補",VLOOKUP(E428,'事業名一覧 '!$A$3:$C$55,3,FALSE),"")</f>
        <v/>
      </c>
      <c r="G428" s="84"/>
      <c r="H428" s="84"/>
      <c r="I428" s="84"/>
      <c r="J428" s="84"/>
      <c r="K428" s="84"/>
      <c r="L428" s="60"/>
      <c r="M428" s="134" t="str">
        <f t="shared" si="109"/>
        <v/>
      </c>
      <c r="N428" s="134" t="str">
        <f t="shared" si="110"/>
        <v/>
      </c>
      <c r="O428" s="150"/>
      <c r="P428" s="150"/>
      <c r="Q428" s="150"/>
      <c r="R428" s="150"/>
      <c r="S428" s="150"/>
      <c r="T428" s="150"/>
      <c r="U428" s="60"/>
      <c r="V428" s="84"/>
      <c r="W428" s="84"/>
      <c r="X428" s="84"/>
      <c r="Y428" s="47"/>
      <c r="Z428" s="47"/>
      <c r="AA428" s="47"/>
      <c r="AB428" s="217"/>
      <c r="AC428" s="217"/>
      <c r="AD428" s="60"/>
      <c r="AE428" s="60"/>
      <c r="AF428" s="236"/>
      <c r="AG428" s="255"/>
      <c r="AH428" s="277"/>
      <c r="AI428" s="289"/>
      <c r="AJ428" s="301" t="str">
        <f t="shared" si="111"/>
        <v/>
      </c>
      <c r="AK428" s="309" t="str">
        <f>IF(C428="","",IF(AND(フラグ管理用!B428=2,O428&gt;0),"error",IF(AND(フラグ管理用!B428=1,SUM(P428:R428)&gt;0),"error","")))</f>
        <v/>
      </c>
      <c r="AL428" s="317" t="str">
        <f t="shared" si="112"/>
        <v/>
      </c>
      <c r="AM428" s="325" t="str">
        <f t="shared" si="113"/>
        <v/>
      </c>
      <c r="AN428" s="331" t="str">
        <f>IF(C428="","",IF(フラグ管理用!AP428=1,"",IF(AND(フラグ管理用!C428=1,フラグ管理用!G428=1),"",IF(AND(フラグ管理用!C428=2,フラグ管理用!D428=1,フラグ管理用!G428=1),"",IF(AND(フラグ管理用!C428=2,フラグ管理用!D428=2),"","error")))))</f>
        <v/>
      </c>
      <c r="AO428" s="335" t="str">
        <f t="shared" si="114"/>
        <v/>
      </c>
      <c r="AP428" s="335" t="str">
        <f t="shared" si="115"/>
        <v/>
      </c>
      <c r="AQ428" s="335" t="str">
        <f>IF(C428="","",IF(AND(フラグ管理用!B428=1,フラグ管理用!I428&gt;0),"",IF(AND(フラグ管理用!B428=2,フラグ管理用!I428&gt;14),"","error")))</f>
        <v/>
      </c>
      <c r="AR428" s="335" t="str">
        <f>IF(C428="","",IF(PRODUCT(フラグ管理用!H428:J428)=0,"error",""))</f>
        <v/>
      </c>
      <c r="AS428" s="335" t="str">
        <f t="shared" si="116"/>
        <v/>
      </c>
      <c r="AT428" s="335" t="str">
        <f>IF(C428="","",IF(AND(フラグ管理用!G428=1,フラグ管理用!K428=1),"",IF(AND(フラグ管理用!G428=2,フラグ管理用!K428&gt;1),"","error")))</f>
        <v/>
      </c>
      <c r="AU428" s="335" t="str">
        <f>IF(C428="","",IF(AND(フラグ管理用!K428=10,ISBLANK(L428)=FALSE),"",IF(AND(フラグ管理用!K428&lt;10,ISBLANK(L428)=TRUE),"","error")))</f>
        <v/>
      </c>
      <c r="AV428" s="331" t="str">
        <f t="shared" si="117"/>
        <v/>
      </c>
      <c r="AW428" s="331" t="str">
        <f t="shared" si="118"/>
        <v/>
      </c>
      <c r="AX428" s="331" t="str">
        <f>IF(C428="","",IF(AND(フラグ管理用!D428=2,フラグ管理用!G428=1),IF(Q428&lt;&gt;0,"error",""),""))</f>
        <v/>
      </c>
      <c r="AY428" s="331" t="str">
        <f>IF(C428="","",IF(フラグ管理用!G428=2,IF(OR(O428&lt;&gt;0,P428&lt;&gt;0,R428&lt;&gt;0),"error",""),""))</f>
        <v/>
      </c>
      <c r="AZ428" s="331" t="str">
        <f t="shared" si="119"/>
        <v/>
      </c>
      <c r="BA428" s="331" t="str">
        <f t="shared" si="120"/>
        <v/>
      </c>
      <c r="BB428" s="331" t="str">
        <f t="shared" si="121"/>
        <v/>
      </c>
      <c r="BC428" s="331" t="str">
        <f>IF(C428="","",IF(フラグ管理用!Y428=2,IF(AND(フラグ管理用!C428=2,フラグ管理用!V428=1),"","error"),""))</f>
        <v/>
      </c>
      <c r="BD428" s="331" t="str">
        <f t="shared" si="122"/>
        <v/>
      </c>
      <c r="BE428" s="331" t="str">
        <f>IF(C428="","",IF(フラグ管理用!Z428=30,"error",IF(AND(フラグ管理用!AI428="事業始期_通常",フラグ管理用!Z428&lt;18),"error",IF(AND(フラグ管理用!AI428="事業始期_補助",フラグ管理用!Z428&lt;15),"error",""))))</f>
        <v/>
      </c>
      <c r="BF428" s="331" t="str">
        <f t="shared" si="123"/>
        <v/>
      </c>
      <c r="BG428" s="331" t="str">
        <f>IF(C428="","",IF(AND(フラグ管理用!AJ428="事業終期_通常",OR(フラグ管理用!AA428&lt;18,フラグ管理用!AA428&gt;29)),"error",IF(AND(フラグ管理用!AJ428="事業終期_R3基金・R4",フラグ管理用!AA428&lt;18),"error","")))</f>
        <v/>
      </c>
      <c r="BH428" s="331" t="str">
        <f>IF(C428="","",IF(VLOOKUP(Z428,―!$X$2:$Y$31,2,FALSE)&lt;=VLOOKUP(AA428,―!$X$2:$Y$31,2,FALSE),"","error"))</f>
        <v/>
      </c>
      <c r="BI428" s="331" t="str">
        <f t="shared" si="124"/>
        <v/>
      </c>
      <c r="BJ428" s="331" t="str">
        <f t="shared" si="125"/>
        <v/>
      </c>
      <c r="BK428" s="331" t="str">
        <f t="shared" si="126"/>
        <v/>
      </c>
      <c r="BL428" s="331" t="str">
        <f>IF(C428="","",IF(AND(フラグ管理用!AK428="予算区分_地単_通常",フラグ管理用!AF428&gt;4),"error",IF(AND(フラグ管理用!AK428="予算区分_地単_協力金等",フラグ管理用!AF428&gt;9),"error",IF(AND(フラグ管理用!AK428="予算区分_補助",フラグ管理用!AF428&lt;9),"error",""))))</f>
        <v/>
      </c>
      <c r="BM428" s="346" t="str">
        <f>フラグ管理用!AO428</f>
        <v/>
      </c>
    </row>
    <row r="429" spans="1:65">
      <c r="A429" s="21">
        <v>408</v>
      </c>
      <c r="B429" s="38"/>
      <c r="C429" s="47"/>
      <c r="D429" s="47"/>
      <c r="E429" s="60"/>
      <c r="F429" s="69" t="str">
        <f>IF(C429="補",VLOOKUP(E429,'事業名一覧 '!$A$3:$C$55,3,FALSE),"")</f>
        <v/>
      </c>
      <c r="G429" s="84"/>
      <c r="H429" s="84"/>
      <c r="I429" s="84"/>
      <c r="J429" s="84"/>
      <c r="K429" s="84"/>
      <c r="L429" s="60"/>
      <c r="M429" s="134" t="str">
        <f t="shared" si="109"/>
        <v/>
      </c>
      <c r="N429" s="134" t="str">
        <f t="shared" si="110"/>
        <v/>
      </c>
      <c r="O429" s="150"/>
      <c r="P429" s="150"/>
      <c r="Q429" s="150"/>
      <c r="R429" s="150"/>
      <c r="S429" s="150"/>
      <c r="T429" s="150"/>
      <c r="U429" s="60"/>
      <c r="V429" s="84"/>
      <c r="W429" s="84"/>
      <c r="X429" s="84"/>
      <c r="Y429" s="47"/>
      <c r="Z429" s="47"/>
      <c r="AA429" s="47"/>
      <c r="AB429" s="217"/>
      <c r="AC429" s="217"/>
      <c r="AD429" s="60"/>
      <c r="AE429" s="60"/>
      <c r="AF429" s="236"/>
      <c r="AG429" s="255"/>
      <c r="AH429" s="277"/>
      <c r="AI429" s="289"/>
      <c r="AJ429" s="301" t="str">
        <f t="shared" si="111"/>
        <v/>
      </c>
      <c r="AK429" s="309" t="str">
        <f>IF(C429="","",IF(AND(フラグ管理用!B429=2,O429&gt;0),"error",IF(AND(フラグ管理用!B429=1,SUM(P429:R429)&gt;0),"error","")))</f>
        <v/>
      </c>
      <c r="AL429" s="317" t="str">
        <f t="shared" si="112"/>
        <v/>
      </c>
      <c r="AM429" s="325" t="str">
        <f t="shared" si="113"/>
        <v/>
      </c>
      <c r="AN429" s="331" t="str">
        <f>IF(C429="","",IF(フラグ管理用!AP429=1,"",IF(AND(フラグ管理用!C429=1,フラグ管理用!G429=1),"",IF(AND(フラグ管理用!C429=2,フラグ管理用!D429=1,フラグ管理用!G429=1),"",IF(AND(フラグ管理用!C429=2,フラグ管理用!D429=2),"","error")))))</f>
        <v/>
      </c>
      <c r="AO429" s="335" t="str">
        <f t="shared" si="114"/>
        <v/>
      </c>
      <c r="AP429" s="335" t="str">
        <f t="shared" si="115"/>
        <v/>
      </c>
      <c r="AQ429" s="335" t="str">
        <f>IF(C429="","",IF(AND(フラグ管理用!B429=1,フラグ管理用!I429&gt;0),"",IF(AND(フラグ管理用!B429=2,フラグ管理用!I429&gt;14),"","error")))</f>
        <v/>
      </c>
      <c r="AR429" s="335" t="str">
        <f>IF(C429="","",IF(PRODUCT(フラグ管理用!H429:J429)=0,"error",""))</f>
        <v/>
      </c>
      <c r="AS429" s="335" t="str">
        <f t="shared" si="116"/>
        <v/>
      </c>
      <c r="AT429" s="335" t="str">
        <f>IF(C429="","",IF(AND(フラグ管理用!G429=1,フラグ管理用!K429=1),"",IF(AND(フラグ管理用!G429=2,フラグ管理用!K429&gt;1),"","error")))</f>
        <v/>
      </c>
      <c r="AU429" s="335" t="str">
        <f>IF(C429="","",IF(AND(フラグ管理用!K429=10,ISBLANK(L429)=FALSE),"",IF(AND(フラグ管理用!K429&lt;10,ISBLANK(L429)=TRUE),"","error")))</f>
        <v/>
      </c>
      <c r="AV429" s="331" t="str">
        <f t="shared" si="117"/>
        <v/>
      </c>
      <c r="AW429" s="331" t="str">
        <f t="shared" si="118"/>
        <v/>
      </c>
      <c r="AX429" s="331" t="str">
        <f>IF(C429="","",IF(AND(フラグ管理用!D429=2,フラグ管理用!G429=1),IF(Q429&lt;&gt;0,"error",""),""))</f>
        <v/>
      </c>
      <c r="AY429" s="331" t="str">
        <f>IF(C429="","",IF(フラグ管理用!G429=2,IF(OR(O429&lt;&gt;0,P429&lt;&gt;0,R429&lt;&gt;0),"error",""),""))</f>
        <v/>
      </c>
      <c r="AZ429" s="331" t="str">
        <f t="shared" si="119"/>
        <v/>
      </c>
      <c r="BA429" s="331" t="str">
        <f t="shared" si="120"/>
        <v/>
      </c>
      <c r="BB429" s="331" t="str">
        <f t="shared" si="121"/>
        <v/>
      </c>
      <c r="BC429" s="331" t="str">
        <f>IF(C429="","",IF(フラグ管理用!Y429=2,IF(AND(フラグ管理用!C429=2,フラグ管理用!V429=1),"","error"),""))</f>
        <v/>
      </c>
      <c r="BD429" s="331" t="str">
        <f t="shared" si="122"/>
        <v/>
      </c>
      <c r="BE429" s="331" t="str">
        <f>IF(C429="","",IF(フラグ管理用!Z429=30,"error",IF(AND(フラグ管理用!AI429="事業始期_通常",フラグ管理用!Z429&lt;18),"error",IF(AND(フラグ管理用!AI429="事業始期_補助",フラグ管理用!Z429&lt;15),"error",""))))</f>
        <v/>
      </c>
      <c r="BF429" s="331" t="str">
        <f t="shared" si="123"/>
        <v/>
      </c>
      <c r="BG429" s="331" t="str">
        <f>IF(C429="","",IF(AND(フラグ管理用!AJ429="事業終期_通常",OR(フラグ管理用!AA429&lt;18,フラグ管理用!AA429&gt;29)),"error",IF(AND(フラグ管理用!AJ429="事業終期_R3基金・R4",フラグ管理用!AA429&lt;18),"error","")))</f>
        <v/>
      </c>
      <c r="BH429" s="331" t="str">
        <f>IF(C429="","",IF(VLOOKUP(Z429,―!$X$2:$Y$31,2,FALSE)&lt;=VLOOKUP(AA429,―!$X$2:$Y$31,2,FALSE),"","error"))</f>
        <v/>
      </c>
      <c r="BI429" s="331" t="str">
        <f t="shared" si="124"/>
        <v/>
      </c>
      <c r="BJ429" s="331" t="str">
        <f t="shared" si="125"/>
        <v/>
      </c>
      <c r="BK429" s="331" t="str">
        <f t="shared" si="126"/>
        <v/>
      </c>
      <c r="BL429" s="331" t="str">
        <f>IF(C429="","",IF(AND(フラグ管理用!AK429="予算区分_地単_通常",フラグ管理用!AF429&gt;4),"error",IF(AND(フラグ管理用!AK429="予算区分_地単_協力金等",フラグ管理用!AF429&gt;9),"error",IF(AND(フラグ管理用!AK429="予算区分_補助",フラグ管理用!AF429&lt;9),"error",""))))</f>
        <v/>
      </c>
      <c r="BM429" s="346" t="str">
        <f>フラグ管理用!AO429</f>
        <v/>
      </c>
    </row>
    <row r="430" spans="1:65">
      <c r="A430" s="21">
        <v>409</v>
      </c>
      <c r="B430" s="38"/>
      <c r="C430" s="47"/>
      <c r="D430" s="47"/>
      <c r="E430" s="60"/>
      <c r="F430" s="69" t="str">
        <f>IF(C430="補",VLOOKUP(E430,'事業名一覧 '!$A$3:$C$55,3,FALSE),"")</f>
        <v/>
      </c>
      <c r="G430" s="84"/>
      <c r="H430" s="84"/>
      <c r="I430" s="84"/>
      <c r="J430" s="84"/>
      <c r="K430" s="84"/>
      <c r="L430" s="60"/>
      <c r="M430" s="134" t="str">
        <f t="shared" si="109"/>
        <v/>
      </c>
      <c r="N430" s="134" t="str">
        <f t="shared" si="110"/>
        <v/>
      </c>
      <c r="O430" s="150"/>
      <c r="P430" s="150"/>
      <c r="Q430" s="150"/>
      <c r="R430" s="150"/>
      <c r="S430" s="150"/>
      <c r="T430" s="150"/>
      <c r="U430" s="60"/>
      <c r="V430" s="84"/>
      <c r="W430" s="84"/>
      <c r="X430" s="84"/>
      <c r="Y430" s="47"/>
      <c r="Z430" s="47"/>
      <c r="AA430" s="47"/>
      <c r="AB430" s="217"/>
      <c r="AC430" s="217"/>
      <c r="AD430" s="60"/>
      <c r="AE430" s="60"/>
      <c r="AF430" s="236"/>
      <c r="AG430" s="255"/>
      <c r="AH430" s="277"/>
      <c r="AI430" s="289"/>
      <c r="AJ430" s="301" t="str">
        <f t="shared" si="111"/>
        <v/>
      </c>
      <c r="AK430" s="309" t="str">
        <f>IF(C430="","",IF(AND(フラグ管理用!B430=2,O430&gt;0),"error",IF(AND(フラグ管理用!B430=1,SUM(P430:R430)&gt;0),"error","")))</f>
        <v/>
      </c>
      <c r="AL430" s="317" t="str">
        <f t="shared" si="112"/>
        <v/>
      </c>
      <c r="AM430" s="325" t="str">
        <f t="shared" si="113"/>
        <v/>
      </c>
      <c r="AN430" s="331" t="str">
        <f>IF(C430="","",IF(フラグ管理用!AP430=1,"",IF(AND(フラグ管理用!C430=1,フラグ管理用!G430=1),"",IF(AND(フラグ管理用!C430=2,フラグ管理用!D430=1,フラグ管理用!G430=1),"",IF(AND(フラグ管理用!C430=2,フラグ管理用!D430=2),"","error")))))</f>
        <v/>
      </c>
      <c r="AO430" s="335" t="str">
        <f t="shared" si="114"/>
        <v/>
      </c>
      <c r="AP430" s="335" t="str">
        <f t="shared" si="115"/>
        <v/>
      </c>
      <c r="AQ430" s="335" t="str">
        <f>IF(C430="","",IF(AND(フラグ管理用!B430=1,フラグ管理用!I430&gt;0),"",IF(AND(フラグ管理用!B430=2,フラグ管理用!I430&gt;14),"","error")))</f>
        <v/>
      </c>
      <c r="AR430" s="335" t="str">
        <f>IF(C430="","",IF(PRODUCT(フラグ管理用!H430:J430)=0,"error",""))</f>
        <v/>
      </c>
      <c r="AS430" s="335" t="str">
        <f t="shared" si="116"/>
        <v/>
      </c>
      <c r="AT430" s="335" t="str">
        <f>IF(C430="","",IF(AND(フラグ管理用!G430=1,フラグ管理用!K430=1),"",IF(AND(フラグ管理用!G430=2,フラグ管理用!K430&gt;1),"","error")))</f>
        <v/>
      </c>
      <c r="AU430" s="335" t="str">
        <f>IF(C430="","",IF(AND(フラグ管理用!K430=10,ISBLANK(L430)=FALSE),"",IF(AND(フラグ管理用!K430&lt;10,ISBLANK(L430)=TRUE),"","error")))</f>
        <v/>
      </c>
      <c r="AV430" s="331" t="str">
        <f t="shared" si="117"/>
        <v/>
      </c>
      <c r="AW430" s="331" t="str">
        <f t="shared" si="118"/>
        <v/>
      </c>
      <c r="AX430" s="331" t="str">
        <f>IF(C430="","",IF(AND(フラグ管理用!D430=2,フラグ管理用!G430=1),IF(Q430&lt;&gt;0,"error",""),""))</f>
        <v/>
      </c>
      <c r="AY430" s="331" t="str">
        <f>IF(C430="","",IF(フラグ管理用!G430=2,IF(OR(O430&lt;&gt;0,P430&lt;&gt;0,R430&lt;&gt;0),"error",""),""))</f>
        <v/>
      </c>
      <c r="AZ430" s="331" t="str">
        <f t="shared" si="119"/>
        <v/>
      </c>
      <c r="BA430" s="331" t="str">
        <f t="shared" si="120"/>
        <v/>
      </c>
      <c r="BB430" s="331" t="str">
        <f t="shared" si="121"/>
        <v/>
      </c>
      <c r="BC430" s="331" t="str">
        <f>IF(C430="","",IF(フラグ管理用!Y430=2,IF(AND(フラグ管理用!C430=2,フラグ管理用!V430=1),"","error"),""))</f>
        <v/>
      </c>
      <c r="BD430" s="331" t="str">
        <f t="shared" si="122"/>
        <v/>
      </c>
      <c r="BE430" s="331" t="str">
        <f>IF(C430="","",IF(フラグ管理用!Z430=30,"error",IF(AND(フラグ管理用!AI430="事業始期_通常",フラグ管理用!Z430&lt;18),"error",IF(AND(フラグ管理用!AI430="事業始期_補助",フラグ管理用!Z430&lt;15),"error",""))))</f>
        <v/>
      </c>
      <c r="BF430" s="331" t="str">
        <f t="shared" si="123"/>
        <v/>
      </c>
      <c r="BG430" s="331" t="str">
        <f>IF(C430="","",IF(AND(フラグ管理用!AJ430="事業終期_通常",OR(フラグ管理用!AA430&lt;18,フラグ管理用!AA430&gt;29)),"error",IF(AND(フラグ管理用!AJ430="事業終期_R3基金・R4",フラグ管理用!AA430&lt;18),"error","")))</f>
        <v/>
      </c>
      <c r="BH430" s="331" t="str">
        <f>IF(C430="","",IF(VLOOKUP(Z430,―!$X$2:$Y$31,2,FALSE)&lt;=VLOOKUP(AA430,―!$X$2:$Y$31,2,FALSE),"","error"))</f>
        <v/>
      </c>
      <c r="BI430" s="331" t="str">
        <f t="shared" si="124"/>
        <v/>
      </c>
      <c r="BJ430" s="331" t="str">
        <f t="shared" si="125"/>
        <v/>
      </c>
      <c r="BK430" s="331" t="str">
        <f t="shared" si="126"/>
        <v/>
      </c>
      <c r="BL430" s="331" t="str">
        <f>IF(C430="","",IF(AND(フラグ管理用!AK430="予算区分_地単_通常",フラグ管理用!AF430&gt;4),"error",IF(AND(フラグ管理用!AK430="予算区分_地単_協力金等",フラグ管理用!AF430&gt;9),"error",IF(AND(フラグ管理用!AK430="予算区分_補助",フラグ管理用!AF430&lt;9),"error",""))))</f>
        <v/>
      </c>
      <c r="BM430" s="346" t="str">
        <f>フラグ管理用!AO430</f>
        <v/>
      </c>
    </row>
    <row r="431" spans="1:65">
      <c r="A431" s="21">
        <v>410</v>
      </c>
      <c r="B431" s="38"/>
      <c r="C431" s="47"/>
      <c r="D431" s="47"/>
      <c r="E431" s="60"/>
      <c r="F431" s="69" t="str">
        <f>IF(C431="補",VLOOKUP(E431,'事業名一覧 '!$A$3:$C$55,3,FALSE),"")</f>
        <v/>
      </c>
      <c r="G431" s="84"/>
      <c r="H431" s="84"/>
      <c r="I431" s="84"/>
      <c r="J431" s="84"/>
      <c r="K431" s="84"/>
      <c r="L431" s="60"/>
      <c r="M431" s="134" t="str">
        <f t="shared" si="109"/>
        <v/>
      </c>
      <c r="N431" s="134" t="str">
        <f t="shared" si="110"/>
        <v/>
      </c>
      <c r="O431" s="150"/>
      <c r="P431" s="150"/>
      <c r="Q431" s="150"/>
      <c r="R431" s="150"/>
      <c r="S431" s="150"/>
      <c r="T431" s="150"/>
      <c r="U431" s="60"/>
      <c r="V431" s="84"/>
      <c r="W431" s="84"/>
      <c r="X431" s="84"/>
      <c r="Y431" s="47"/>
      <c r="Z431" s="47"/>
      <c r="AA431" s="47"/>
      <c r="AB431" s="217"/>
      <c r="AC431" s="217"/>
      <c r="AD431" s="60"/>
      <c r="AE431" s="60"/>
      <c r="AF431" s="236"/>
      <c r="AG431" s="255"/>
      <c r="AH431" s="277"/>
      <c r="AI431" s="289"/>
      <c r="AJ431" s="301" t="str">
        <f t="shared" si="111"/>
        <v/>
      </c>
      <c r="AK431" s="309" t="str">
        <f>IF(C431="","",IF(AND(フラグ管理用!B431=2,O431&gt;0),"error",IF(AND(フラグ管理用!B431=1,SUM(P431:R431)&gt;0),"error","")))</f>
        <v/>
      </c>
      <c r="AL431" s="317" t="str">
        <f t="shared" si="112"/>
        <v/>
      </c>
      <c r="AM431" s="325" t="str">
        <f t="shared" si="113"/>
        <v/>
      </c>
      <c r="AN431" s="331" t="str">
        <f>IF(C431="","",IF(フラグ管理用!AP431=1,"",IF(AND(フラグ管理用!C431=1,フラグ管理用!G431=1),"",IF(AND(フラグ管理用!C431=2,フラグ管理用!D431=1,フラグ管理用!G431=1),"",IF(AND(フラグ管理用!C431=2,フラグ管理用!D431=2),"","error")))))</f>
        <v/>
      </c>
      <c r="AO431" s="335" t="str">
        <f t="shared" si="114"/>
        <v/>
      </c>
      <c r="AP431" s="335" t="str">
        <f t="shared" si="115"/>
        <v/>
      </c>
      <c r="AQ431" s="335" t="str">
        <f>IF(C431="","",IF(AND(フラグ管理用!B431=1,フラグ管理用!I431&gt;0),"",IF(AND(フラグ管理用!B431=2,フラグ管理用!I431&gt;14),"","error")))</f>
        <v/>
      </c>
      <c r="AR431" s="335" t="str">
        <f>IF(C431="","",IF(PRODUCT(フラグ管理用!H431:J431)=0,"error",""))</f>
        <v/>
      </c>
      <c r="AS431" s="335" t="str">
        <f t="shared" si="116"/>
        <v/>
      </c>
      <c r="AT431" s="335" t="str">
        <f>IF(C431="","",IF(AND(フラグ管理用!G431=1,フラグ管理用!K431=1),"",IF(AND(フラグ管理用!G431=2,フラグ管理用!K431&gt;1),"","error")))</f>
        <v/>
      </c>
      <c r="AU431" s="335" t="str">
        <f>IF(C431="","",IF(AND(フラグ管理用!K431=10,ISBLANK(L431)=FALSE),"",IF(AND(フラグ管理用!K431&lt;10,ISBLANK(L431)=TRUE),"","error")))</f>
        <v/>
      </c>
      <c r="AV431" s="331" t="str">
        <f t="shared" si="117"/>
        <v/>
      </c>
      <c r="AW431" s="331" t="str">
        <f t="shared" si="118"/>
        <v/>
      </c>
      <c r="AX431" s="331" t="str">
        <f>IF(C431="","",IF(AND(フラグ管理用!D431=2,フラグ管理用!G431=1),IF(Q431&lt;&gt;0,"error",""),""))</f>
        <v/>
      </c>
      <c r="AY431" s="331" t="str">
        <f>IF(C431="","",IF(フラグ管理用!G431=2,IF(OR(O431&lt;&gt;0,P431&lt;&gt;0,R431&lt;&gt;0),"error",""),""))</f>
        <v/>
      </c>
      <c r="AZ431" s="331" t="str">
        <f t="shared" si="119"/>
        <v/>
      </c>
      <c r="BA431" s="331" t="str">
        <f t="shared" si="120"/>
        <v/>
      </c>
      <c r="BB431" s="331" t="str">
        <f t="shared" si="121"/>
        <v/>
      </c>
      <c r="BC431" s="331" t="str">
        <f>IF(C431="","",IF(フラグ管理用!Y431=2,IF(AND(フラグ管理用!C431=2,フラグ管理用!V431=1),"","error"),""))</f>
        <v/>
      </c>
      <c r="BD431" s="331" t="str">
        <f t="shared" si="122"/>
        <v/>
      </c>
      <c r="BE431" s="331" t="str">
        <f>IF(C431="","",IF(フラグ管理用!Z431=30,"error",IF(AND(フラグ管理用!AI431="事業始期_通常",フラグ管理用!Z431&lt;18),"error",IF(AND(フラグ管理用!AI431="事業始期_補助",フラグ管理用!Z431&lt;15),"error",""))))</f>
        <v/>
      </c>
      <c r="BF431" s="331" t="str">
        <f t="shared" si="123"/>
        <v/>
      </c>
      <c r="BG431" s="331" t="str">
        <f>IF(C431="","",IF(AND(フラグ管理用!AJ431="事業終期_通常",OR(フラグ管理用!AA431&lt;18,フラグ管理用!AA431&gt;29)),"error",IF(AND(フラグ管理用!AJ431="事業終期_R3基金・R4",フラグ管理用!AA431&lt;18),"error","")))</f>
        <v/>
      </c>
      <c r="BH431" s="331" t="str">
        <f>IF(C431="","",IF(VLOOKUP(Z431,―!$X$2:$Y$31,2,FALSE)&lt;=VLOOKUP(AA431,―!$X$2:$Y$31,2,FALSE),"","error"))</f>
        <v/>
      </c>
      <c r="BI431" s="331" t="str">
        <f t="shared" si="124"/>
        <v/>
      </c>
      <c r="BJ431" s="331" t="str">
        <f t="shared" si="125"/>
        <v/>
      </c>
      <c r="BK431" s="331" t="str">
        <f t="shared" si="126"/>
        <v/>
      </c>
      <c r="BL431" s="331" t="str">
        <f>IF(C431="","",IF(AND(フラグ管理用!AK431="予算区分_地単_通常",フラグ管理用!AF431&gt;4),"error",IF(AND(フラグ管理用!AK431="予算区分_地単_協力金等",フラグ管理用!AF431&gt;9),"error",IF(AND(フラグ管理用!AK431="予算区分_補助",フラグ管理用!AF431&lt;9),"error",""))))</f>
        <v/>
      </c>
      <c r="BM431" s="346" t="str">
        <f>フラグ管理用!AO431</f>
        <v/>
      </c>
    </row>
    <row r="432" spans="1:65">
      <c r="A432" s="21">
        <v>411</v>
      </c>
      <c r="B432" s="38"/>
      <c r="C432" s="47"/>
      <c r="D432" s="47"/>
      <c r="E432" s="60"/>
      <c r="F432" s="69" t="str">
        <f>IF(C432="補",VLOOKUP(E432,'事業名一覧 '!$A$3:$C$55,3,FALSE),"")</f>
        <v/>
      </c>
      <c r="G432" s="84"/>
      <c r="H432" s="84"/>
      <c r="I432" s="84"/>
      <c r="J432" s="84"/>
      <c r="K432" s="84"/>
      <c r="L432" s="60"/>
      <c r="M432" s="134" t="str">
        <f t="shared" si="109"/>
        <v/>
      </c>
      <c r="N432" s="134" t="str">
        <f t="shared" si="110"/>
        <v/>
      </c>
      <c r="O432" s="150"/>
      <c r="P432" s="150"/>
      <c r="Q432" s="150"/>
      <c r="R432" s="150"/>
      <c r="S432" s="150"/>
      <c r="T432" s="150"/>
      <c r="U432" s="60"/>
      <c r="V432" s="84"/>
      <c r="W432" s="84"/>
      <c r="X432" s="84"/>
      <c r="Y432" s="47"/>
      <c r="Z432" s="47"/>
      <c r="AA432" s="47"/>
      <c r="AB432" s="217"/>
      <c r="AC432" s="217"/>
      <c r="AD432" s="60"/>
      <c r="AE432" s="60"/>
      <c r="AF432" s="236"/>
      <c r="AG432" s="255"/>
      <c r="AH432" s="277"/>
      <c r="AI432" s="289"/>
      <c r="AJ432" s="301" t="str">
        <f t="shared" si="111"/>
        <v/>
      </c>
      <c r="AK432" s="309" t="str">
        <f>IF(C432="","",IF(AND(フラグ管理用!B432=2,O432&gt;0),"error",IF(AND(フラグ管理用!B432=1,SUM(P432:R432)&gt;0),"error","")))</f>
        <v/>
      </c>
      <c r="AL432" s="317" t="str">
        <f t="shared" si="112"/>
        <v/>
      </c>
      <c r="AM432" s="325" t="str">
        <f t="shared" si="113"/>
        <v/>
      </c>
      <c r="AN432" s="331" t="str">
        <f>IF(C432="","",IF(フラグ管理用!AP432=1,"",IF(AND(フラグ管理用!C432=1,フラグ管理用!G432=1),"",IF(AND(フラグ管理用!C432=2,フラグ管理用!D432=1,フラグ管理用!G432=1),"",IF(AND(フラグ管理用!C432=2,フラグ管理用!D432=2),"","error")))))</f>
        <v/>
      </c>
      <c r="AO432" s="335" t="str">
        <f t="shared" si="114"/>
        <v/>
      </c>
      <c r="AP432" s="335" t="str">
        <f t="shared" si="115"/>
        <v/>
      </c>
      <c r="AQ432" s="335" t="str">
        <f>IF(C432="","",IF(AND(フラグ管理用!B432=1,フラグ管理用!I432&gt;0),"",IF(AND(フラグ管理用!B432=2,フラグ管理用!I432&gt;14),"","error")))</f>
        <v/>
      </c>
      <c r="AR432" s="335" t="str">
        <f>IF(C432="","",IF(PRODUCT(フラグ管理用!H432:J432)=0,"error",""))</f>
        <v/>
      </c>
      <c r="AS432" s="335" t="str">
        <f t="shared" si="116"/>
        <v/>
      </c>
      <c r="AT432" s="335" t="str">
        <f>IF(C432="","",IF(AND(フラグ管理用!G432=1,フラグ管理用!K432=1),"",IF(AND(フラグ管理用!G432=2,フラグ管理用!K432&gt;1),"","error")))</f>
        <v/>
      </c>
      <c r="AU432" s="335" t="str">
        <f>IF(C432="","",IF(AND(フラグ管理用!K432=10,ISBLANK(L432)=FALSE),"",IF(AND(フラグ管理用!K432&lt;10,ISBLANK(L432)=TRUE),"","error")))</f>
        <v/>
      </c>
      <c r="AV432" s="331" t="str">
        <f t="shared" si="117"/>
        <v/>
      </c>
      <c r="AW432" s="331" t="str">
        <f t="shared" si="118"/>
        <v/>
      </c>
      <c r="AX432" s="331" t="str">
        <f>IF(C432="","",IF(AND(フラグ管理用!D432=2,フラグ管理用!G432=1),IF(Q432&lt;&gt;0,"error",""),""))</f>
        <v/>
      </c>
      <c r="AY432" s="331" t="str">
        <f>IF(C432="","",IF(フラグ管理用!G432=2,IF(OR(O432&lt;&gt;0,P432&lt;&gt;0,R432&lt;&gt;0),"error",""),""))</f>
        <v/>
      </c>
      <c r="AZ432" s="331" t="str">
        <f t="shared" si="119"/>
        <v/>
      </c>
      <c r="BA432" s="331" t="str">
        <f t="shared" si="120"/>
        <v/>
      </c>
      <c r="BB432" s="331" t="str">
        <f t="shared" si="121"/>
        <v/>
      </c>
      <c r="BC432" s="331" t="str">
        <f>IF(C432="","",IF(フラグ管理用!Y432=2,IF(AND(フラグ管理用!C432=2,フラグ管理用!V432=1),"","error"),""))</f>
        <v/>
      </c>
      <c r="BD432" s="331" t="str">
        <f t="shared" si="122"/>
        <v/>
      </c>
      <c r="BE432" s="331" t="str">
        <f>IF(C432="","",IF(フラグ管理用!Z432=30,"error",IF(AND(フラグ管理用!AI432="事業始期_通常",フラグ管理用!Z432&lt;18),"error",IF(AND(フラグ管理用!AI432="事業始期_補助",フラグ管理用!Z432&lt;15),"error",""))))</f>
        <v/>
      </c>
      <c r="BF432" s="331" t="str">
        <f t="shared" si="123"/>
        <v/>
      </c>
      <c r="BG432" s="331" t="str">
        <f>IF(C432="","",IF(AND(フラグ管理用!AJ432="事業終期_通常",OR(フラグ管理用!AA432&lt;18,フラグ管理用!AA432&gt;29)),"error",IF(AND(フラグ管理用!AJ432="事業終期_R3基金・R4",フラグ管理用!AA432&lt;18),"error","")))</f>
        <v/>
      </c>
      <c r="BH432" s="331" t="str">
        <f>IF(C432="","",IF(VLOOKUP(Z432,―!$X$2:$Y$31,2,FALSE)&lt;=VLOOKUP(AA432,―!$X$2:$Y$31,2,FALSE),"","error"))</f>
        <v/>
      </c>
      <c r="BI432" s="331" t="str">
        <f t="shared" si="124"/>
        <v/>
      </c>
      <c r="BJ432" s="331" t="str">
        <f t="shared" si="125"/>
        <v/>
      </c>
      <c r="BK432" s="331" t="str">
        <f t="shared" si="126"/>
        <v/>
      </c>
      <c r="BL432" s="331" t="str">
        <f>IF(C432="","",IF(AND(フラグ管理用!AK432="予算区分_地単_通常",フラグ管理用!AF432&gt;4),"error",IF(AND(フラグ管理用!AK432="予算区分_地単_協力金等",フラグ管理用!AF432&gt;9),"error",IF(AND(フラグ管理用!AK432="予算区分_補助",フラグ管理用!AF432&lt;9),"error",""))))</f>
        <v/>
      </c>
      <c r="BM432" s="346" t="str">
        <f>フラグ管理用!AO432</f>
        <v/>
      </c>
    </row>
    <row r="433" spans="1:65">
      <c r="A433" s="21">
        <v>412</v>
      </c>
      <c r="B433" s="38"/>
      <c r="C433" s="47"/>
      <c r="D433" s="47"/>
      <c r="E433" s="60"/>
      <c r="F433" s="69" t="str">
        <f>IF(C433="補",VLOOKUP(E433,'事業名一覧 '!$A$3:$C$55,3,FALSE),"")</f>
        <v/>
      </c>
      <c r="G433" s="84"/>
      <c r="H433" s="84"/>
      <c r="I433" s="84"/>
      <c r="J433" s="84"/>
      <c r="K433" s="84"/>
      <c r="L433" s="60"/>
      <c r="M433" s="134" t="str">
        <f t="shared" si="109"/>
        <v/>
      </c>
      <c r="N433" s="134" t="str">
        <f t="shared" si="110"/>
        <v/>
      </c>
      <c r="O433" s="150"/>
      <c r="P433" s="150"/>
      <c r="Q433" s="150"/>
      <c r="R433" s="150"/>
      <c r="S433" s="150"/>
      <c r="T433" s="150"/>
      <c r="U433" s="60"/>
      <c r="V433" s="84"/>
      <c r="W433" s="84"/>
      <c r="X433" s="84"/>
      <c r="Y433" s="47"/>
      <c r="Z433" s="47"/>
      <c r="AA433" s="47"/>
      <c r="AB433" s="217"/>
      <c r="AC433" s="217"/>
      <c r="AD433" s="60"/>
      <c r="AE433" s="60"/>
      <c r="AF433" s="236"/>
      <c r="AG433" s="255"/>
      <c r="AH433" s="277"/>
      <c r="AI433" s="289"/>
      <c r="AJ433" s="301" t="str">
        <f t="shared" si="111"/>
        <v/>
      </c>
      <c r="AK433" s="309" t="str">
        <f>IF(C433="","",IF(AND(フラグ管理用!B433=2,O433&gt;0),"error",IF(AND(フラグ管理用!B433=1,SUM(P433:R433)&gt;0),"error","")))</f>
        <v/>
      </c>
      <c r="AL433" s="317" t="str">
        <f t="shared" si="112"/>
        <v/>
      </c>
      <c r="AM433" s="325" t="str">
        <f t="shared" si="113"/>
        <v/>
      </c>
      <c r="AN433" s="331" t="str">
        <f>IF(C433="","",IF(フラグ管理用!AP433=1,"",IF(AND(フラグ管理用!C433=1,フラグ管理用!G433=1),"",IF(AND(フラグ管理用!C433=2,フラグ管理用!D433=1,フラグ管理用!G433=1),"",IF(AND(フラグ管理用!C433=2,フラグ管理用!D433=2),"","error")))))</f>
        <v/>
      </c>
      <c r="AO433" s="335" t="str">
        <f t="shared" si="114"/>
        <v/>
      </c>
      <c r="AP433" s="335" t="str">
        <f t="shared" si="115"/>
        <v/>
      </c>
      <c r="AQ433" s="335" t="str">
        <f>IF(C433="","",IF(AND(フラグ管理用!B433=1,フラグ管理用!I433&gt;0),"",IF(AND(フラグ管理用!B433=2,フラグ管理用!I433&gt;14),"","error")))</f>
        <v/>
      </c>
      <c r="AR433" s="335" t="str">
        <f>IF(C433="","",IF(PRODUCT(フラグ管理用!H433:J433)=0,"error",""))</f>
        <v/>
      </c>
      <c r="AS433" s="335" t="str">
        <f t="shared" si="116"/>
        <v/>
      </c>
      <c r="AT433" s="335" t="str">
        <f>IF(C433="","",IF(AND(フラグ管理用!G433=1,フラグ管理用!K433=1),"",IF(AND(フラグ管理用!G433=2,フラグ管理用!K433&gt;1),"","error")))</f>
        <v/>
      </c>
      <c r="AU433" s="335" t="str">
        <f>IF(C433="","",IF(AND(フラグ管理用!K433=10,ISBLANK(L433)=FALSE),"",IF(AND(フラグ管理用!K433&lt;10,ISBLANK(L433)=TRUE),"","error")))</f>
        <v/>
      </c>
      <c r="AV433" s="331" t="str">
        <f t="shared" si="117"/>
        <v/>
      </c>
      <c r="AW433" s="331" t="str">
        <f t="shared" si="118"/>
        <v/>
      </c>
      <c r="AX433" s="331" t="str">
        <f>IF(C433="","",IF(AND(フラグ管理用!D433=2,フラグ管理用!G433=1),IF(Q433&lt;&gt;0,"error",""),""))</f>
        <v/>
      </c>
      <c r="AY433" s="331" t="str">
        <f>IF(C433="","",IF(フラグ管理用!G433=2,IF(OR(O433&lt;&gt;0,P433&lt;&gt;0,R433&lt;&gt;0),"error",""),""))</f>
        <v/>
      </c>
      <c r="AZ433" s="331" t="str">
        <f t="shared" si="119"/>
        <v/>
      </c>
      <c r="BA433" s="331" t="str">
        <f t="shared" si="120"/>
        <v/>
      </c>
      <c r="BB433" s="331" t="str">
        <f t="shared" si="121"/>
        <v/>
      </c>
      <c r="BC433" s="331" t="str">
        <f>IF(C433="","",IF(フラグ管理用!Y433=2,IF(AND(フラグ管理用!C433=2,フラグ管理用!V433=1),"","error"),""))</f>
        <v/>
      </c>
      <c r="BD433" s="331" t="str">
        <f t="shared" si="122"/>
        <v/>
      </c>
      <c r="BE433" s="331" t="str">
        <f>IF(C433="","",IF(フラグ管理用!Z433=30,"error",IF(AND(フラグ管理用!AI433="事業始期_通常",フラグ管理用!Z433&lt;18),"error",IF(AND(フラグ管理用!AI433="事業始期_補助",フラグ管理用!Z433&lt;15),"error",""))))</f>
        <v/>
      </c>
      <c r="BF433" s="331" t="str">
        <f t="shared" si="123"/>
        <v/>
      </c>
      <c r="BG433" s="331" t="str">
        <f>IF(C433="","",IF(AND(フラグ管理用!AJ433="事業終期_通常",OR(フラグ管理用!AA433&lt;18,フラグ管理用!AA433&gt;29)),"error",IF(AND(フラグ管理用!AJ433="事業終期_R3基金・R4",フラグ管理用!AA433&lt;18),"error","")))</f>
        <v/>
      </c>
      <c r="BH433" s="331" t="str">
        <f>IF(C433="","",IF(VLOOKUP(Z433,―!$X$2:$Y$31,2,FALSE)&lt;=VLOOKUP(AA433,―!$X$2:$Y$31,2,FALSE),"","error"))</f>
        <v/>
      </c>
      <c r="BI433" s="331" t="str">
        <f t="shared" si="124"/>
        <v/>
      </c>
      <c r="BJ433" s="331" t="str">
        <f t="shared" si="125"/>
        <v/>
      </c>
      <c r="BK433" s="331" t="str">
        <f t="shared" si="126"/>
        <v/>
      </c>
      <c r="BL433" s="331" t="str">
        <f>IF(C433="","",IF(AND(フラグ管理用!AK433="予算区分_地単_通常",フラグ管理用!AF433&gt;4),"error",IF(AND(フラグ管理用!AK433="予算区分_地単_協力金等",フラグ管理用!AF433&gt;9),"error",IF(AND(フラグ管理用!AK433="予算区分_補助",フラグ管理用!AF433&lt;9),"error",""))))</f>
        <v/>
      </c>
      <c r="BM433" s="346" t="str">
        <f>フラグ管理用!AO433</f>
        <v/>
      </c>
    </row>
    <row r="434" spans="1:65">
      <c r="A434" s="21">
        <v>413</v>
      </c>
      <c r="B434" s="38"/>
      <c r="C434" s="47"/>
      <c r="D434" s="47"/>
      <c r="E434" s="60"/>
      <c r="F434" s="69" t="str">
        <f>IF(C434="補",VLOOKUP(E434,'事業名一覧 '!$A$3:$C$55,3,FALSE),"")</f>
        <v/>
      </c>
      <c r="G434" s="84"/>
      <c r="H434" s="84"/>
      <c r="I434" s="84"/>
      <c r="J434" s="84"/>
      <c r="K434" s="84"/>
      <c r="L434" s="60"/>
      <c r="M434" s="134" t="str">
        <f t="shared" si="109"/>
        <v/>
      </c>
      <c r="N434" s="134" t="str">
        <f t="shared" si="110"/>
        <v/>
      </c>
      <c r="O434" s="150"/>
      <c r="P434" s="150"/>
      <c r="Q434" s="150"/>
      <c r="R434" s="150"/>
      <c r="S434" s="150"/>
      <c r="T434" s="150"/>
      <c r="U434" s="60"/>
      <c r="V434" s="84"/>
      <c r="W434" s="84"/>
      <c r="X434" s="84"/>
      <c r="Y434" s="47"/>
      <c r="Z434" s="47"/>
      <c r="AA434" s="47"/>
      <c r="AB434" s="217"/>
      <c r="AC434" s="217"/>
      <c r="AD434" s="60"/>
      <c r="AE434" s="60"/>
      <c r="AF434" s="236"/>
      <c r="AG434" s="255"/>
      <c r="AH434" s="277"/>
      <c r="AI434" s="289"/>
      <c r="AJ434" s="301" t="str">
        <f t="shared" si="111"/>
        <v/>
      </c>
      <c r="AK434" s="309" t="str">
        <f>IF(C434="","",IF(AND(フラグ管理用!B434=2,O434&gt;0),"error",IF(AND(フラグ管理用!B434=1,SUM(P434:R434)&gt;0),"error","")))</f>
        <v/>
      </c>
      <c r="AL434" s="317" t="str">
        <f t="shared" si="112"/>
        <v/>
      </c>
      <c r="AM434" s="325" t="str">
        <f t="shared" si="113"/>
        <v/>
      </c>
      <c r="AN434" s="331" t="str">
        <f>IF(C434="","",IF(フラグ管理用!AP434=1,"",IF(AND(フラグ管理用!C434=1,フラグ管理用!G434=1),"",IF(AND(フラグ管理用!C434=2,フラグ管理用!D434=1,フラグ管理用!G434=1),"",IF(AND(フラグ管理用!C434=2,フラグ管理用!D434=2),"","error")))))</f>
        <v/>
      </c>
      <c r="AO434" s="335" t="str">
        <f t="shared" si="114"/>
        <v/>
      </c>
      <c r="AP434" s="335" t="str">
        <f t="shared" si="115"/>
        <v/>
      </c>
      <c r="AQ434" s="335" t="str">
        <f>IF(C434="","",IF(AND(フラグ管理用!B434=1,フラグ管理用!I434&gt;0),"",IF(AND(フラグ管理用!B434=2,フラグ管理用!I434&gt;14),"","error")))</f>
        <v/>
      </c>
      <c r="AR434" s="335" t="str">
        <f>IF(C434="","",IF(PRODUCT(フラグ管理用!H434:J434)=0,"error",""))</f>
        <v/>
      </c>
      <c r="AS434" s="335" t="str">
        <f t="shared" si="116"/>
        <v/>
      </c>
      <c r="AT434" s="335" t="str">
        <f>IF(C434="","",IF(AND(フラグ管理用!G434=1,フラグ管理用!K434=1),"",IF(AND(フラグ管理用!G434=2,フラグ管理用!K434&gt;1),"","error")))</f>
        <v/>
      </c>
      <c r="AU434" s="335" t="str">
        <f>IF(C434="","",IF(AND(フラグ管理用!K434=10,ISBLANK(L434)=FALSE),"",IF(AND(フラグ管理用!K434&lt;10,ISBLANK(L434)=TRUE),"","error")))</f>
        <v/>
      </c>
      <c r="AV434" s="331" t="str">
        <f t="shared" si="117"/>
        <v/>
      </c>
      <c r="AW434" s="331" t="str">
        <f t="shared" si="118"/>
        <v/>
      </c>
      <c r="AX434" s="331" t="str">
        <f>IF(C434="","",IF(AND(フラグ管理用!D434=2,フラグ管理用!G434=1),IF(Q434&lt;&gt;0,"error",""),""))</f>
        <v/>
      </c>
      <c r="AY434" s="331" t="str">
        <f>IF(C434="","",IF(フラグ管理用!G434=2,IF(OR(O434&lt;&gt;0,P434&lt;&gt;0,R434&lt;&gt;0),"error",""),""))</f>
        <v/>
      </c>
      <c r="AZ434" s="331" t="str">
        <f t="shared" si="119"/>
        <v/>
      </c>
      <c r="BA434" s="331" t="str">
        <f t="shared" si="120"/>
        <v/>
      </c>
      <c r="BB434" s="331" t="str">
        <f t="shared" si="121"/>
        <v/>
      </c>
      <c r="BC434" s="331" t="str">
        <f>IF(C434="","",IF(フラグ管理用!Y434=2,IF(AND(フラグ管理用!C434=2,フラグ管理用!V434=1),"","error"),""))</f>
        <v/>
      </c>
      <c r="BD434" s="331" t="str">
        <f t="shared" si="122"/>
        <v/>
      </c>
      <c r="BE434" s="331" t="str">
        <f>IF(C434="","",IF(フラグ管理用!Z434=30,"error",IF(AND(フラグ管理用!AI434="事業始期_通常",フラグ管理用!Z434&lt;18),"error",IF(AND(フラグ管理用!AI434="事業始期_補助",フラグ管理用!Z434&lt;15),"error",""))))</f>
        <v/>
      </c>
      <c r="BF434" s="331" t="str">
        <f t="shared" si="123"/>
        <v/>
      </c>
      <c r="BG434" s="331" t="str">
        <f>IF(C434="","",IF(AND(フラグ管理用!AJ434="事業終期_通常",OR(フラグ管理用!AA434&lt;18,フラグ管理用!AA434&gt;29)),"error",IF(AND(フラグ管理用!AJ434="事業終期_R3基金・R4",フラグ管理用!AA434&lt;18),"error","")))</f>
        <v/>
      </c>
      <c r="BH434" s="331" t="str">
        <f>IF(C434="","",IF(VLOOKUP(Z434,―!$X$2:$Y$31,2,FALSE)&lt;=VLOOKUP(AA434,―!$X$2:$Y$31,2,FALSE),"","error"))</f>
        <v/>
      </c>
      <c r="BI434" s="331" t="str">
        <f t="shared" si="124"/>
        <v/>
      </c>
      <c r="BJ434" s="331" t="str">
        <f t="shared" si="125"/>
        <v/>
      </c>
      <c r="BK434" s="331" t="str">
        <f t="shared" si="126"/>
        <v/>
      </c>
      <c r="BL434" s="331" t="str">
        <f>IF(C434="","",IF(AND(フラグ管理用!AK434="予算区分_地単_通常",フラグ管理用!AF434&gt;4),"error",IF(AND(フラグ管理用!AK434="予算区分_地単_協力金等",フラグ管理用!AF434&gt;9),"error",IF(AND(フラグ管理用!AK434="予算区分_補助",フラグ管理用!AF434&lt;9),"error",""))))</f>
        <v/>
      </c>
      <c r="BM434" s="346" t="str">
        <f>フラグ管理用!AO434</f>
        <v/>
      </c>
    </row>
    <row r="435" spans="1:65">
      <c r="A435" s="21">
        <v>414</v>
      </c>
      <c r="B435" s="38"/>
      <c r="C435" s="47"/>
      <c r="D435" s="47"/>
      <c r="E435" s="60"/>
      <c r="F435" s="69" t="str">
        <f>IF(C435="補",VLOOKUP(E435,'事業名一覧 '!$A$3:$C$55,3,FALSE),"")</f>
        <v/>
      </c>
      <c r="G435" s="84"/>
      <c r="H435" s="84"/>
      <c r="I435" s="84"/>
      <c r="J435" s="84"/>
      <c r="K435" s="84"/>
      <c r="L435" s="60"/>
      <c r="M435" s="134" t="str">
        <f t="shared" si="109"/>
        <v/>
      </c>
      <c r="N435" s="134" t="str">
        <f t="shared" si="110"/>
        <v/>
      </c>
      <c r="O435" s="150"/>
      <c r="P435" s="150"/>
      <c r="Q435" s="150"/>
      <c r="R435" s="150"/>
      <c r="S435" s="150"/>
      <c r="T435" s="150"/>
      <c r="U435" s="60"/>
      <c r="V435" s="84"/>
      <c r="W435" s="84"/>
      <c r="X435" s="84"/>
      <c r="Y435" s="47"/>
      <c r="Z435" s="47"/>
      <c r="AA435" s="47"/>
      <c r="AB435" s="217"/>
      <c r="AC435" s="217"/>
      <c r="AD435" s="60"/>
      <c r="AE435" s="60"/>
      <c r="AF435" s="236"/>
      <c r="AG435" s="255"/>
      <c r="AH435" s="277"/>
      <c r="AI435" s="289"/>
      <c r="AJ435" s="301" t="str">
        <f t="shared" si="111"/>
        <v/>
      </c>
      <c r="AK435" s="309" t="str">
        <f>IF(C435="","",IF(AND(フラグ管理用!B435=2,O435&gt;0),"error",IF(AND(フラグ管理用!B435=1,SUM(P435:R435)&gt;0),"error","")))</f>
        <v/>
      </c>
      <c r="AL435" s="317" t="str">
        <f t="shared" si="112"/>
        <v/>
      </c>
      <c r="AM435" s="325" t="str">
        <f t="shared" si="113"/>
        <v/>
      </c>
      <c r="AN435" s="331" t="str">
        <f>IF(C435="","",IF(フラグ管理用!AP435=1,"",IF(AND(フラグ管理用!C435=1,フラグ管理用!G435=1),"",IF(AND(フラグ管理用!C435=2,フラグ管理用!D435=1,フラグ管理用!G435=1),"",IF(AND(フラグ管理用!C435=2,フラグ管理用!D435=2),"","error")))))</f>
        <v/>
      </c>
      <c r="AO435" s="335" t="str">
        <f t="shared" si="114"/>
        <v/>
      </c>
      <c r="AP435" s="335" t="str">
        <f t="shared" si="115"/>
        <v/>
      </c>
      <c r="AQ435" s="335" t="str">
        <f>IF(C435="","",IF(AND(フラグ管理用!B435=1,フラグ管理用!I435&gt;0),"",IF(AND(フラグ管理用!B435=2,フラグ管理用!I435&gt;14),"","error")))</f>
        <v/>
      </c>
      <c r="AR435" s="335" t="str">
        <f>IF(C435="","",IF(PRODUCT(フラグ管理用!H435:J435)=0,"error",""))</f>
        <v/>
      </c>
      <c r="AS435" s="335" t="str">
        <f t="shared" si="116"/>
        <v/>
      </c>
      <c r="AT435" s="335" t="str">
        <f>IF(C435="","",IF(AND(フラグ管理用!G435=1,フラグ管理用!K435=1),"",IF(AND(フラグ管理用!G435=2,フラグ管理用!K435&gt;1),"","error")))</f>
        <v/>
      </c>
      <c r="AU435" s="335" t="str">
        <f>IF(C435="","",IF(AND(フラグ管理用!K435=10,ISBLANK(L435)=FALSE),"",IF(AND(フラグ管理用!K435&lt;10,ISBLANK(L435)=TRUE),"","error")))</f>
        <v/>
      </c>
      <c r="AV435" s="331" t="str">
        <f t="shared" si="117"/>
        <v/>
      </c>
      <c r="AW435" s="331" t="str">
        <f t="shared" si="118"/>
        <v/>
      </c>
      <c r="AX435" s="331" t="str">
        <f>IF(C435="","",IF(AND(フラグ管理用!D435=2,フラグ管理用!G435=1),IF(Q435&lt;&gt;0,"error",""),""))</f>
        <v/>
      </c>
      <c r="AY435" s="331" t="str">
        <f>IF(C435="","",IF(フラグ管理用!G435=2,IF(OR(O435&lt;&gt;0,P435&lt;&gt;0,R435&lt;&gt;0),"error",""),""))</f>
        <v/>
      </c>
      <c r="AZ435" s="331" t="str">
        <f t="shared" si="119"/>
        <v/>
      </c>
      <c r="BA435" s="331" t="str">
        <f t="shared" si="120"/>
        <v/>
      </c>
      <c r="BB435" s="331" t="str">
        <f t="shared" si="121"/>
        <v/>
      </c>
      <c r="BC435" s="331" t="str">
        <f>IF(C435="","",IF(フラグ管理用!Y435=2,IF(AND(フラグ管理用!C435=2,フラグ管理用!V435=1),"","error"),""))</f>
        <v/>
      </c>
      <c r="BD435" s="331" t="str">
        <f t="shared" si="122"/>
        <v/>
      </c>
      <c r="BE435" s="331" t="str">
        <f>IF(C435="","",IF(フラグ管理用!Z435=30,"error",IF(AND(フラグ管理用!AI435="事業始期_通常",フラグ管理用!Z435&lt;18),"error",IF(AND(フラグ管理用!AI435="事業始期_補助",フラグ管理用!Z435&lt;15),"error",""))))</f>
        <v/>
      </c>
      <c r="BF435" s="331" t="str">
        <f t="shared" si="123"/>
        <v/>
      </c>
      <c r="BG435" s="331" t="str">
        <f>IF(C435="","",IF(AND(フラグ管理用!AJ435="事業終期_通常",OR(フラグ管理用!AA435&lt;18,フラグ管理用!AA435&gt;29)),"error",IF(AND(フラグ管理用!AJ435="事業終期_R3基金・R4",フラグ管理用!AA435&lt;18),"error","")))</f>
        <v/>
      </c>
      <c r="BH435" s="331" t="str">
        <f>IF(C435="","",IF(VLOOKUP(Z435,―!$X$2:$Y$31,2,FALSE)&lt;=VLOOKUP(AA435,―!$X$2:$Y$31,2,FALSE),"","error"))</f>
        <v/>
      </c>
      <c r="BI435" s="331" t="str">
        <f t="shared" si="124"/>
        <v/>
      </c>
      <c r="BJ435" s="331" t="str">
        <f t="shared" si="125"/>
        <v/>
      </c>
      <c r="BK435" s="331" t="str">
        <f t="shared" si="126"/>
        <v/>
      </c>
      <c r="BL435" s="331" t="str">
        <f>IF(C435="","",IF(AND(フラグ管理用!AK435="予算区分_地単_通常",フラグ管理用!AF435&gt;4),"error",IF(AND(フラグ管理用!AK435="予算区分_地単_協力金等",フラグ管理用!AF435&gt;9),"error",IF(AND(フラグ管理用!AK435="予算区分_補助",フラグ管理用!AF435&lt;9),"error",""))))</f>
        <v/>
      </c>
      <c r="BM435" s="346" t="str">
        <f>フラグ管理用!AO435</f>
        <v/>
      </c>
    </row>
    <row r="436" spans="1:65">
      <c r="A436" s="21">
        <v>415</v>
      </c>
      <c r="B436" s="38"/>
      <c r="C436" s="47"/>
      <c r="D436" s="47"/>
      <c r="E436" s="60"/>
      <c r="F436" s="69" t="str">
        <f>IF(C436="補",VLOOKUP(E436,'事業名一覧 '!$A$3:$C$55,3,FALSE),"")</f>
        <v/>
      </c>
      <c r="G436" s="84"/>
      <c r="H436" s="84"/>
      <c r="I436" s="84"/>
      <c r="J436" s="84"/>
      <c r="K436" s="84"/>
      <c r="L436" s="60"/>
      <c r="M436" s="134" t="str">
        <f t="shared" si="109"/>
        <v/>
      </c>
      <c r="N436" s="134" t="str">
        <f t="shared" si="110"/>
        <v/>
      </c>
      <c r="O436" s="150"/>
      <c r="P436" s="150"/>
      <c r="Q436" s="150"/>
      <c r="R436" s="150"/>
      <c r="S436" s="150"/>
      <c r="T436" s="150"/>
      <c r="U436" s="60"/>
      <c r="V436" s="84"/>
      <c r="W436" s="84"/>
      <c r="X436" s="84"/>
      <c r="Y436" s="47"/>
      <c r="Z436" s="47"/>
      <c r="AA436" s="47"/>
      <c r="AB436" s="217"/>
      <c r="AC436" s="217"/>
      <c r="AD436" s="60"/>
      <c r="AE436" s="60"/>
      <c r="AF436" s="236"/>
      <c r="AG436" s="255"/>
      <c r="AH436" s="277"/>
      <c r="AI436" s="289"/>
      <c r="AJ436" s="301" t="str">
        <f t="shared" si="111"/>
        <v/>
      </c>
      <c r="AK436" s="309" t="str">
        <f>IF(C436="","",IF(AND(フラグ管理用!B436=2,O436&gt;0),"error",IF(AND(フラグ管理用!B436=1,SUM(P436:R436)&gt;0),"error","")))</f>
        <v/>
      </c>
      <c r="AL436" s="317" t="str">
        <f t="shared" si="112"/>
        <v/>
      </c>
      <c r="AM436" s="325" t="str">
        <f t="shared" si="113"/>
        <v/>
      </c>
      <c r="AN436" s="331" t="str">
        <f>IF(C436="","",IF(フラグ管理用!AP436=1,"",IF(AND(フラグ管理用!C436=1,フラグ管理用!G436=1),"",IF(AND(フラグ管理用!C436=2,フラグ管理用!D436=1,フラグ管理用!G436=1),"",IF(AND(フラグ管理用!C436=2,フラグ管理用!D436=2),"","error")))))</f>
        <v/>
      </c>
      <c r="AO436" s="335" t="str">
        <f t="shared" si="114"/>
        <v/>
      </c>
      <c r="AP436" s="335" t="str">
        <f t="shared" si="115"/>
        <v/>
      </c>
      <c r="AQ436" s="335" t="str">
        <f>IF(C436="","",IF(AND(フラグ管理用!B436=1,フラグ管理用!I436&gt;0),"",IF(AND(フラグ管理用!B436=2,フラグ管理用!I436&gt;14),"","error")))</f>
        <v/>
      </c>
      <c r="AR436" s="335" t="str">
        <f>IF(C436="","",IF(PRODUCT(フラグ管理用!H436:J436)=0,"error",""))</f>
        <v/>
      </c>
      <c r="AS436" s="335" t="str">
        <f t="shared" si="116"/>
        <v/>
      </c>
      <c r="AT436" s="335" t="str">
        <f>IF(C436="","",IF(AND(フラグ管理用!G436=1,フラグ管理用!K436=1),"",IF(AND(フラグ管理用!G436=2,フラグ管理用!K436&gt;1),"","error")))</f>
        <v/>
      </c>
      <c r="AU436" s="335" t="str">
        <f>IF(C436="","",IF(AND(フラグ管理用!K436=10,ISBLANK(L436)=FALSE),"",IF(AND(フラグ管理用!K436&lt;10,ISBLANK(L436)=TRUE),"","error")))</f>
        <v/>
      </c>
      <c r="AV436" s="331" t="str">
        <f t="shared" si="117"/>
        <v/>
      </c>
      <c r="AW436" s="331" t="str">
        <f t="shared" si="118"/>
        <v/>
      </c>
      <c r="AX436" s="331" t="str">
        <f>IF(C436="","",IF(AND(フラグ管理用!D436=2,フラグ管理用!G436=1),IF(Q436&lt;&gt;0,"error",""),""))</f>
        <v/>
      </c>
      <c r="AY436" s="331" t="str">
        <f>IF(C436="","",IF(フラグ管理用!G436=2,IF(OR(O436&lt;&gt;0,P436&lt;&gt;0,R436&lt;&gt;0),"error",""),""))</f>
        <v/>
      </c>
      <c r="AZ436" s="331" t="str">
        <f t="shared" si="119"/>
        <v/>
      </c>
      <c r="BA436" s="331" t="str">
        <f t="shared" si="120"/>
        <v/>
      </c>
      <c r="BB436" s="331" t="str">
        <f t="shared" si="121"/>
        <v/>
      </c>
      <c r="BC436" s="331" t="str">
        <f>IF(C436="","",IF(フラグ管理用!Y436=2,IF(AND(フラグ管理用!C436=2,フラグ管理用!V436=1),"","error"),""))</f>
        <v/>
      </c>
      <c r="BD436" s="331" t="str">
        <f t="shared" si="122"/>
        <v/>
      </c>
      <c r="BE436" s="331" t="str">
        <f>IF(C436="","",IF(フラグ管理用!Z436=30,"error",IF(AND(フラグ管理用!AI436="事業始期_通常",フラグ管理用!Z436&lt;18),"error",IF(AND(フラグ管理用!AI436="事業始期_補助",フラグ管理用!Z436&lt;15),"error",""))))</f>
        <v/>
      </c>
      <c r="BF436" s="331" t="str">
        <f t="shared" si="123"/>
        <v/>
      </c>
      <c r="BG436" s="331" t="str">
        <f>IF(C436="","",IF(AND(フラグ管理用!AJ436="事業終期_通常",OR(フラグ管理用!AA436&lt;18,フラグ管理用!AA436&gt;29)),"error",IF(AND(フラグ管理用!AJ436="事業終期_R3基金・R4",フラグ管理用!AA436&lt;18),"error","")))</f>
        <v/>
      </c>
      <c r="BH436" s="331" t="str">
        <f>IF(C436="","",IF(VLOOKUP(Z436,―!$X$2:$Y$31,2,FALSE)&lt;=VLOOKUP(AA436,―!$X$2:$Y$31,2,FALSE),"","error"))</f>
        <v/>
      </c>
      <c r="BI436" s="331" t="str">
        <f t="shared" si="124"/>
        <v/>
      </c>
      <c r="BJ436" s="331" t="str">
        <f t="shared" si="125"/>
        <v/>
      </c>
      <c r="BK436" s="331" t="str">
        <f t="shared" si="126"/>
        <v/>
      </c>
      <c r="BL436" s="331" t="str">
        <f>IF(C436="","",IF(AND(フラグ管理用!AK436="予算区分_地単_通常",フラグ管理用!AF436&gt;4),"error",IF(AND(フラグ管理用!AK436="予算区分_地単_協力金等",フラグ管理用!AF436&gt;9),"error",IF(AND(フラグ管理用!AK436="予算区分_補助",フラグ管理用!AF436&lt;9),"error",""))))</f>
        <v/>
      </c>
      <c r="BM436" s="346" t="str">
        <f>フラグ管理用!AO436</f>
        <v/>
      </c>
    </row>
    <row r="437" spans="1:65">
      <c r="A437" s="21">
        <v>416</v>
      </c>
      <c r="B437" s="38"/>
      <c r="C437" s="47"/>
      <c r="D437" s="47"/>
      <c r="E437" s="60"/>
      <c r="F437" s="69" t="str">
        <f>IF(C437="補",VLOOKUP(E437,'事業名一覧 '!$A$3:$C$55,3,FALSE),"")</f>
        <v/>
      </c>
      <c r="G437" s="84"/>
      <c r="H437" s="84"/>
      <c r="I437" s="84"/>
      <c r="J437" s="84"/>
      <c r="K437" s="84"/>
      <c r="L437" s="60"/>
      <c r="M437" s="134" t="str">
        <f t="shared" si="109"/>
        <v/>
      </c>
      <c r="N437" s="134" t="str">
        <f t="shared" si="110"/>
        <v/>
      </c>
      <c r="O437" s="150"/>
      <c r="P437" s="150"/>
      <c r="Q437" s="150"/>
      <c r="R437" s="150"/>
      <c r="S437" s="150"/>
      <c r="T437" s="150"/>
      <c r="U437" s="60"/>
      <c r="V437" s="84"/>
      <c r="W437" s="84"/>
      <c r="X437" s="84"/>
      <c r="Y437" s="47"/>
      <c r="Z437" s="47"/>
      <c r="AA437" s="47"/>
      <c r="AB437" s="217"/>
      <c r="AC437" s="217"/>
      <c r="AD437" s="60"/>
      <c r="AE437" s="60"/>
      <c r="AF437" s="236"/>
      <c r="AG437" s="255"/>
      <c r="AH437" s="277"/>
      <c r="AI437" s="289"/>
      <c r="AJ437" s="301" t="str">
        <f t="shared" si="111"/>
        <v/>
      </c>
      <c r="AK437" s="309" t="str">
        <f>IF(C437="","",IF(AND(フラグ管理用!B437=2,O437&gt;0),"error",IF(AND(フラグ管理用!B437=1,SUM(P437:R437)&gt;0),"error","")))</f>
        <v/>
      </c>
      <c r="AL437" s="317" t="str">
        <f t="shared" si="112"/>
        <v/>
      </c>
      <c r="AM437" s="325" t="str">
        <f t="shared" si="113"/>
        <v/>
      </c>
      <c r="AN437" s="331" t="str">
        <f>IF(C437="","",IF(フラグ管理用!AP437=1,"",IF(AND(フラグ管理用!C437=1,フラグ管理用!G437=1),"",IF(AND(フラグ管理用!C437=2,フラグ管理用!D437=1,フラグ管理用!G437=1),"",IF(AND(フラグ管理用!C437=2,フラグ管理用!D437=2),"","error")))))</f>
        <v/>
      </c>
      <c r="AO437" s="335" t="str">
        <f t="shared" si="114"/>
        <v/>
      </c>
      <c r="AP437" s="335" t="str">
        <f t="shared" si="115"/>
        <v/>
      </c>
      <c r="AQ437" s="335" t="str">
        <f>IF(C437="","",IF(AND(フラグ管理用!B437=1,フラグ管理用!I437&gt;0),"",IF(AND(フラグ管理用!B437=2,フラグ管理用!I437&gt;14),"","error")))</f>
        <v/>
      </c>
      <c r="AR437" s="335" t="str">
        <f>IF(C437="","",IF(PRODUCT(フラグ管理用!H437:J437)=0,"error",""))</f>
        <v/>
      </c>
      <c r="AS437" s="335" t="str">
        <f t="shared" si="116"/>
        <v/>
      </c>
      <c r="AT437" s="335" t="str">
        <f>IF(C437="","",IF(AND(フラグ管理用!G437=1,フラグ管理用!K437=1),"",IF(AND(フラグ管理用!G437=2,フラグ管理用!K437&gt;1),"","error")))</f>
        <v/>
      </c>
      <c r="AU437" s="335" t="str">
        <f>IF(C437="","",IF(AND(フラグ管理用!K437=10,ISBLANK(L437)=FALSE),"",IF(AND(フラグ管理用!K437&lt;10,ISBLANK(L437)=TRUE),"","error")))</f>
        <v/>
      </c>
      <c r="AV437" s="331" t="str">
        <f t="shared" si="117"/>
        <v/>
      </c>
      <c r="AW437" s="331" t="str">
        <f t="shared" si="118"/>
        <v/>
      </c>
      <c r="AX437" s="331" t="str">
        <f>IF(C437="","",IF(AND(フラグ管理用!D437=2,フラグ管理用!G437=1),IF(Q437&lt;&gt;0,"error",""),""))</f>
        <v/>
      </c>
      <c r="AY437" s="331" t="str">
        <f>IF(C437="","",IF(フラグ管理用!G437=2,IF(OR(O437&lt;&gt;0,P437&lt;&gt;0,R437&lt;&gt;0),"error",""),""))</f>
        <v/>
      </c>
      <c r="AZ437" s="331" t="str">
        <f t="shared" si="119"/>
        <v/>
      </c>
      <c r="BA437" s="331" t="str">
        <f t="shared" si="120"/>
        <v/>
      </c>
      <c r="BB437" s="331" t="str">
        <f t="shared" si="121"/>
        <v/>
      </c>
      <c r="BC437" s="331" t="str">
        <f>IF(C437="","",IF(フラグ管理用!Y437=2,IF(AND(フラグ管理用!C437=2,フラグ管理用!V437=1),"","error"),""))</f>
        <v/>
      </c>
      <c r="BD437" s="331" t="str">
        <f t="shared" si="122"/>
        <v/>
      </c>
      <c r="BE437" s="331" t="str">
        <f>IF(C437="","",IF(フラグ管理用!Z437=30,"error",IF(AND(フラグ管理用!AI437="事業始期_通常",フラグ管理用!Z437&lt;18),"error",IF(AND(フラグ管理用!AI437="事業始期_補助",フラグ管理用!Z437&lt;15),"error",""))))</f>
        <v/>
      </c>
      <c r="BF437" s="331" t="str">
        <f t="shared" si="123"/>
        <v/>
      </c>
      <c r="BG437" s="331" t="str">
        <f>IF(C437="","",IF(AND(フラグ管理用!AJ437="事業終期_通常",OR(フラグ管理用!AA437&lt;18,フラグ管理用!AA437&gt;29)),"error",IF(AND(フラグ管理用!AJ437="事業終期_R3基金・R4",フラグ管理用!AA437&lt;18),"error","")))</f>
        <v/>
      </c>
      <c r="BH437" s="331" t="str">
        <f>IF(C437="","",IF(VLOOKUP(Z437,―!$X$2:$Y$31,2,FALSE)&lt;=VLOOKUP(AA437,―!$X$2:$Y$31,2,FALSE),"","error"))</f>
        <v/>
      </c>
      <c r="BI437" s="331" t="str">
        <f t="shared" si="124"/>
        <v/>
      </c>
      <c r="BJ437" s="331" t="str">
        <f t="shared" si="125"/>
        <v/>
      </c>
      <c r="BK437" s="331" t="str">
        <f t="shared" si="126"/>
        <v/>
      </c>
      <c r="BL437" s="331" t="str">
        <f>IF(C437="","",IF(AND(フラグ管理用!AK437="予算区分_地単_通常",フラグ管理用!AF437&gt;4),"error",IF(AND(フラグ管理用!AK437="予算区分_地単_協力金等",フラグ管理用!AF437&gt;9),"error",IF(AND(フラグ管理用!AK437="予算区分_補助",フラグ管理用!AF437&lt;9),"error",""))))</f>
        <v/>
      </c>
      <c r="BM437" s="346" t="str">
        <f>フラグ管理用!AO437</f>
        <v/>
      </c>
    </row>
    <row r="438" spans="1:65">
      <c r="A438" s="21">
        <v>417</v>
      </c>
      <c r="B438" s="38"/>
      <c r="C438" s="47"/>
      <c r="D438" s="47"/>
      <c r="E438" s="60"/>
      <c r="F438" s="69" t="str">
        <f>IF(C438="補",VLOOKUP(E438,'事業名一覧 '!$A$3:$C$55,3,FALSE),"")</f>
        <v/>
      </c>
      <c r="G438" s="84"/>
      <c r="H438" s="84"/>
      <c r="I438" s="84"/>
      <c r="J438" s="84"/>
      <c r="K438" s="84"/>
      <c r="L438" s="60"/>
      <c r="M438" s="134" t="str">
        <f t="shared" si="109"/>
        <v/>
      </c>
      <c r="N438" s="134" t="str">
        <f t="shared" si="110"/>
        <v/>
      </c>
      <c r="O438" s="150"/>
      <c r="P438" s="150"/>
      <c r="Q438" s="150"/>
      <c r="R438" s="150"/>
      <c r="S438" s="150"/>
      <c r="T438" s="150"/>
      <c r="U438" s="60"/>
      <c r="V438" s="84"/>
      <c r="W438" s="84"/>
      <c r="X438" s="84"/>
      <c r="Y438" s="47"/>
      <c r="Z438" s="47"/>
      <c r="AA438" s="47"/>
      <c r="AB438" s="217"/>
      <c r="AC438" s="217"/>
      <c r="AD438" s="60"/>
      <c r="AE438" s="60"/>
      <c r="AF438" s="236"/>
      <c r="AG438" s="255"/>
      <c r="AH438" s="277"/>
      <c r="AI438" s="289"/>
      <c r="AJ438" s="301" t="str">
        <f t="shared" si="111"/>
        <v/>
      </c>
      <c r="AK438" s="309" t="str">
        <f>IF(C438="","",IF(AND(フラグ管理用!B438=2,O438&gt;0),"error",IF(AND(フラグ管理用!B438=1,SUM(P438:R438)&gt;0),"error","")))</f>
        <v/>
      </c>
      <c r="AL438" s="317" t="str">
        <f t="shared" si="112"/>
        <v/>
      </c>
      <c r="AM438" s="325" t="str">
        <f t="shared" si="113"/>
        <v/>
      </c>
      <c r="AN438" s="331" t="str">
        <f>IF(C438="","",IF(フラグ管理用!AP438=1,"",IF(AND(フラグ管理用!C438=1,フラグ管理用!G438=1),"",IF(AND(フラグ管理用!C438=2,フラグ管理用!D438=1,フラグ管理用!G438=1),"",IF(AND(フラグ管理用!C438=2,フラグ管理用!D438=2),"","error")))))</f>
        <v/>
      </c>
      <c r="AO438" s="335" t="str">
        <f t="shared" si="114"/>
        <v/>
      </c>
      <c r="AP438" s="335" t="str">
        <f t="shared" si="115"/>
        <v/>
      </c>
      <c r="AQ438" s="335" t="str">
        <f>IF(C438="","",IF(AND(フラグ管理用!B438=1,フラグ管理用!I438&gt;0),"",IF(AND(フラグ管理用!B438=2,フラグ管理用!I438&gt;14),"","error")))</f>
        <v/>
      </c>
      <c r="AR438" s="335" t="str">
        <f>IF(C438="","",IF(PRODUCT(フラグ管理用!H438:J438)=0,"error",""))</f>
        <v/>
      </c>
      <c r="AS438" s="335" t="str">
        <f t="shared" si="116"/>
        <v/>
      </c>
      <c r="AT438" s="335" t="str">
        <f>IF(C438="","",IF(AND(フラグ管理用!G438=1,フラグ管理用!K438=1),"",IF(AND(フラグ管理用!G438=2,フラグ管理用!K438&gt;1),"","error")))</f>
        <v/>
      </c>
      <c r="AU438" s="335" t="str">
        <f>IF(C438="","",IF(AND(フラグ管理用!K438=10,ISBLANK(L438)=FALSE),"",IF(AND(フラグ管理用!K438&lt;10,ISBLANK(L438)=TRUE),"","error")))</f>
        <v/>
      </c>
      <c r="AV438" s="331" t="str">
        <f t="shared" si="117"/>
        <v/>
      </c>
      <c r="AW438" s="331" t="str">
        <f t="shared" si="118"/>
        <v/>
      </c>
      <c r="AX438" s="331" t="str">
        <f>IF(C438="","",IF(AND(フラグ管理用!D438=2,フラグ管理用!G438=1),IF(Q438&lt;&gt;0,"error",""),""))</f>
        <v/>
      </c>
      <c r="AY438" s="331" t="str">
        <f>IF(C438="","",IF(フラグ管理用!G438=2,IF(OR(O438&lt;&gt;0,P438&lt;&gt;0,R438&lt;&gt;0),"error",""),""))</f>
        <v/>
      </c>
      <c r="AZ438" s="331" t="str">
        <f t="shared" si="119"/>
        <v/>
      </c>
      <c r="BA438" s="331" t="str">
        <f t="shared" si="120"/>
        <v/>
      </c>
      <c r="BB438" s="331" t="str">
        <f t="shared" si="121"/>
        <v/>
      </c>
      <c r="BC438" s="331" t="str">
        <f>IF(C438="","",IF(フラグ管理用!Y438=2,IF(AND(フラグ管理用!C438=2,フラグ管理用!V438=1),"","error"),""))</f>
        <v/>
      </c>
      <c r="BD438" s="331" t="str">
        <f t="shared" si="122"/>
        <v/>
      </c>
      <c r="BE438" s="331" t="str">
        <f>IF(C438="","",IF(フラグ管理用!Z438=30,"error",IF(AND(フラグ管理用!AI438="事業始期_通常",フラグ管理用!Z438&lt;18),"error",IF(AND(フラグ管理用!AI438="事業始期_補助",フラグ管理用!Z438&lt;15),"error",""))))</f>
        <v/>
      </c>
      <c r="BF438" s="331" t="str">
        <f t="shared" si="123"/>
        <v/>
      </c>
      <c r="BG438" s="331" t="str">
        <f>IF(C438="","",IF(AND(フラグ管理用!AJ438="事業終期_通常",OR(フラグ管理用!AA438&lt;18,フラグ管理用!AA438&gt;29)),"error",IF(AND(フラグ管理用!AJ438="事業終期_R3基金・R4",フラグ管理用!AA438&lt;18),"error","")))</f>
        <v/>
      </c>
      <c r="BH438" s="331" t="str">
        <f>IF(C438="","",IF(VLOOKUP(Z438,―!$X$2:$Y$31,2,FALSE)&lt;=VLOOKUP(AA438,―!$X$2:$Y$31,2,FALSE),"","error"))</f>
        <v/>
      </c>
      <c r="BI438" s="331" t="str">
        <f t="shared" si="124"/>
        <v/>
      </c>
      <c r="BJ438" s="331" t="str">
        <f t="shared" si="125"/>
        <v/>
      </c>
      <c r="BK438" s="331" t="str">
        <f t="shared" si="126"/>
        <v/>
      </c>
      <c r="BL438" s="331" t="str">
        <f>IF(C438="","",IF(AND(フラグ管理用!AK438="予算区分_地単_通常",フラグ管理用!AF438&gt;4),"error",IF(AND(フラグ管理用!AK438="予算区分_地単_協力金等",フラグ管理用!AF438&gt;9),"error",IF(AND(フラグ管理用!AK438="予算区分_補助",フラグ管理用!AF438&lt;9),"error",""))))</f>
        <v/>
      </c>
      <c r="BM438" s="346" t="str">
        <f>フラグ管理用!AO438</f>
        <v/>
      </c>
    </row>
    <row r="439" spans="1:65">
      <c r="A439" s="21">
        <v>418</v>
      </c>
      <c r="B439" s="38"/>
      <c r="C439" s="47"/>
      <c r="D439" s="47"/>
      <c r="E439" s="60"/>
      <c r="F439" s="69" t="str">
        <f>IF(C439="補",VLOOKUP(E439,'事業名一覧 '!$A$3:$C$55,3,FALSE),"")</f>
        <v/>
      </c>
      <c r="G439" s="84"/>
      <c r="H439" s="84"/>
      <c r="I439" s="84"/>
      <c r="J439" s="84"/>
      <c r="K439" s="84"/>
      <c r="L439" s="60"/>
      <c r="M439" s="134" t="str">
        <f t="shared" si="109"/>
        <v/>
      </c>
      <c r="N439" s="134" t="str">
        <f t="shared" si="110"/>
        <v/>
      </c>
      <c r="O439" s="150"/>
      <c r="P439" s="150"/>
      <c r="Q439" s="150"/>
      <c r="R439" s="150"/>
      <c r="S439" s="150"/>
      <c r="T439" s="150"/>
      <c r="U439" s="60"/>
      <c r="V439" s="84"/>
      <c r="W439" s="84"/>
      <c r="X439" s="84"/>
      <c r="Y439" s="47"/>
      <c r="Z439" s="47"/>
      <c r="AA439" s="47"/>
      <c r="AB439" s="217"/>
      <c r="AC439" s="217"/>
      <c r="AD439" s="60"/>
      <c r="AE439" s="60"/>
      <c r="AF439" s="236"/>
      <c r="AG439" s="255"/>
      <c r="AH439" s="277"/>
      <c r="AI439" s="289"/>
      <c r="AJ439" s="301" t="str">
        <f t="shared" si="111"/>
        <v/>
      </c>
      <c r="AK439" s="309" t="str">
        <f>IF(C439="","",IF(AND(フラグ管理用!B439=2,O439&gt;0),"error",IF(AND(フラグ管理用!B439=1,SUM(P439:R439)&gt;0),"error","")))</f>
        <v/>
      </c>
      <c r="AL439" s="317" t="str">
        <f t="shared" si="112"/>
        <v/>
      </c>
      <c r="AM439" s="325" t="str">
        <f t="shared" si="113"/>
        <v/>
      </c>
      <c r="AN439" s="331" t="str">
        <f>IF(C439="","",IF(フラグ管理用!AP439=1,"",IF(AND(フラグ管理用!C439=1,フラグ管理用!G439=1),"",IF(AND(フラグ管理用!C439=2,フラグ管理用!D439=1,フラグ管理用!G439=1),"",IF(AND(フラグ管理用!C439=2,フラグ管理用!D439=2),"","error")))))</f>
        <v/>
      </c>
      <c r="AO439" s="335" t="str">
        <f t="shared" si="114"/>
        <v/>
      </c>
      <c r="AP439" s="335" t="str">
        <f t="shared" si="115"/>
        <v/>
      </c>
      <c r="AQ439" s="335" t="str">
        <f>IF(C439="","",IF(AND(フラグ管理用!B439=1,フラグ管理用!I439&gt;0),"",IF(AND(フラグ管理用!B439=2,フラグ管理用!I439&gt;14),"","error")))</f>
        <v/>
      </c>
      <c r="AR439" s="335" t="str">
        <f>IF(C439="","",IF(PRODUCT(フラグ管理用!H439:J439)=0,"error",""))</f>
        <v/>
      </c>
      <c r="AS439" s="335" t="str">
        <f t="shared" si="116"/>
        <v/>
      </c>
      <c r="AT439" s="335" t="str">
        <f>IF(C439="","",IF(AND(フラグ管理用!G439=1,フラグ管理用!K439=1),"",IF(AND(フラグ管理用!G439=2,フラグ管理用!K439&gt;1),"","error")))</f>
        <v/>
      </c>
      <c r="AU439" s="335" t="str">
        <f>IF(C439="","",IF(AND(フラグ管理用!K439=10,ISBLANK(L439)=FALSE),"",IF(AND(フラグ管理用!K439&lt;10,ISBLANK(L439)=TRUE),"","error")))</f>
        <v/>
      </c>
      <c r="AV439" s="331" t="str">
        <f t="shared" si="117"/>
        <v/>
      </c>
      <c r="AW439" s="331" t="str">
        <f t="shared" si="118"/>
        <v/>
      </c>
      <c r="AX439" s="331" t="str">
        <f>IF(C439="","",IF(AND(フラグ管理用!D439=2,フラグ管理用!G439=1),IF(Q439&lt;&gt;0,"error",""),""))</f>
        <v/>
      </c>
      <c r="AY439" s="331" t="str">
        <f>IF(C439="","",IF(フラグ管理用!G439=2,IF(OR(O439&lt;&gt;0,P439&lt;&gt;0,R439&lt;&gt;0),"error",""),""))</f>
        <v/>
      </c>
      <c r="AZ439" s="331" t="str">
        <f t="shared" si="119"/>
        <v/>
      </c>
      <c r="BA439" s="331" t="str">
        <f t="shared" si="120"/>
        <v/>
      </c>
      <c r="BB439" s="331" t="str">
        <f t="shared" si="121"/>
        <v/>
      </c>
      <c r="BC439" s="331" t="str">
        <f>IF(C439="","",IF(フラグ管理用!Y439=2,IF(AND(フラグ管理用!C439=2,フラグ管理用!V439=1),"","error"),""))</f>
        <v/>
      </c>
      <c r="BD439" s="331" t="str">
        <f t="shared" si="122"/>
        <v/>
      </c>
      <c r="BE439" s="331" t="str">
        <f>IF(C439="","",IF(フラグ管理用!Z439=30,"error",IF(AND(フラグ管理用!AI439="事業始期_通常",フラグ管理用!Z439&lt;18),"error",IF(AND(フラグ管理用!AI439="事業始期_補助",フラグ管理用!Z439&lt;15),"error",""))))</f>
        <v/>
      </c>
      <c r="BF439" s="331" t="str">
        <f t="shared" si="123"/>
        <v/>
      </c>
      <c r="BG439" s="331" t="str">
        <f>IF(C439="","",IF(AND(フラグ管理用!AJ439="事業終期_通常",OR(フラグ管理用!AA439&lt;18,フラグ管理用!AA439&gt;29)),"error",IF(AND(フラグ管理用!AJ439="事業終期_R3基金・R4",フラグ管理用!AA439&lt;18),"error","")))</f>
        <v/>
      </c>
      <c r="BH439" s="331" t="str">
        <f>IF(C439="","",IF(VLOOKUP(Z439,―!$X$2:$Y$31,2,FALSE)&lt;=VLOOKUP(AA439,―!$X$2:$Y$31,2,FALSE),"","error"))</f>
        <v/>
      </c>
      <c r="BI439" s="331" t="str">
        <f t="shared" si="124"/>
        <v/>
      </c>
      <c r="BJ439" s="331" t="str">
        <f t="shared" si="125"/>
        <v/>
      </c>
      <c r="BK439" s="331" t="str">
        <f t="shared" si="126"/>
        <v/>
      </c>
      <c r="BL439" s="331" t="str">
        <f>IF(C439="","",IF(AND(フラグ管理用!AK439="予算区分_地単_通常",フラグ管理用!AF439&gt;4),"error",IF(AND(フラグ管理用!AK439="予算区分_地単_協力金等",フラグ管理用!AF439&gt;9),"error",IF(AND(フラグ管理用!AK439="予算区分_補助",フラグ管理用!AF439&lt;9),"error",""))))</f>
        <v/>
      </c>
      <c r="BM439" s="346" t="str">
        <f>フラグ管理用!AO439</f>
        <v/>
      </c>
    </row>
    <row r="440" spans="1:65">
      <c r="A440" s="21">
        <v>419</v>
      </c>
      <c r="B440" s="38"/>
      <c r="C440" s="47"/>
      <c r="D440" s="47"/>
      <c r="E440" s="60"/>
      <c r="F440" s="69" t="str">
        <f>IF(C440="補",VLOOKUP(E440,'事業名一覧 '!$A$3:$C$55,3,FALSE),"")</f>
        <v/>
      </c>
      <c r="G440" s="84"/>
      <c r="H440" s="84"/>
      <c r="I440" s="84"/>
      <c r="J440" s="84"/>
      <c r="K440" s="84"/>
      <c r="L440" s="60"/>
      <c r="M440" s="134" t="str">
        <f t="shared" si="109"/>
        <v/>
      </c>
      <c r="N440" s="134" t="str">
        <f t="shared" si="110"/>
        <v/>
      </c>
      <c r="O440" s="150"/>
      <c r="P440" s="150"/>
      <c r="Q440" s="150"/>
      <c r="R440" s="150"/>
      <c r="S440" s="150"/>
      <c r="T440" s="150"/>
      <c r="U440" s="60"/>
      <c r="V440" s="84"/>
      <c r="W440" s="84"/>
      <c r="X440" s="84"/>
      <c r="Y440" s="47"/>
      <c r="Z440" s="47"/>
      <c r="AA440" s="47"/>
      <c r="AB440" s="217"/>
      <c r="AC440" s="217"/>
      <c r="AD440" s="60"/>
      <c r="AE440" s="60"/>
      <c r="AF440" s="236"/>
      <c r="AG440" s="255"/>
      <c r="AH440" s="277"/>
      <c r="AI440" s="289"/>
      <c r="AJ440" s="301" t="str">
        <f t="shared" si="111"/>
        <v/>
      </c>
      <c r="AK440" s="309" t="str">
        <f>IF(C440="","",IF(AND(フラグ管理用!B440=2,O440&gt;0),"error",IF(AND(フラグ管理用!B440=1,SUM(P440:R440)&gt;0),"error","")))</f>
        <v/>
      </c>
      <c r="AL440" s="317" t="str">
        <f t="shared" si="112"/>
        <v/>
      </c>
      <c r="AM440" s="325" t="str">
        <f t="shared" si="113"/>
        <v/>
      </c>
      <c r="AN440" s="331" t="str">
        <f>IF(C440="","",IF(フラグ管理用!AP440=1,"",IF(AND(フラグ管理用!C440=1,フラグ管理用!G440=1),"",IF(AND(フラグ管理用!C440=2,フラグ管理用!D440=1,フラグ管理用!G440=1),"",IF(AND(フラグ管理用!C440=2,フラグ管理用!D440=2),"","error")))))</f>
        <v/>
      </c>
      <c r="AO440" s="335" t="str">
        <f t="shared" si="114"/>
        <v/>
      </c>
      <c r="AP440" s="335" t="str">
        <f t="shared" si="115"/>
        <v/>
      </c>
      <c r="AQ440" s="335" t="str">
        <f>IF(C440="","",IF(AND(フラグ管理用!B440=1,フラグ管理用!I440&gt;0),"",IF(AND(フラグ管理用!B440=2,フラグ管理用!I440&gt;14),"","error")))</f>
        <v/>
      </c>
      <c r="AR440" s="335" t="str">
        <f>IF(C440="","",IF(PRODUCT(フラグ管理用!H440:J440)=0,"error",""))</f>
        <v/>
      </c>
      <c r="AS440" s="335" t="str">
        <f t="shared" si="116"/>
        <v/>
      </c>
      <c r="AT440" s="335" t="str">
        <f>IF(C440="","",IF(AND(フラグ管理用!G440=1,フラグ管理用!K440=1),"",IF(AND(フラグ管理用!G440=2,フラグ管理用!K440&gt;1),"","error")))</f>
        <v/>
      </c>
      <c r="AU440" s="335" t="str">
        <f>IF(C440="","",IF(AND(フラグ管理用!K440=10,ISBLANK(L440)=FALSE),"",IF(AND(フラグ管理用!K440&lt;10,ISBLANK(L440)=TRUE),"","error")))</f>
        <v/>
      </c>
      <c r="AV440" s="331" t="str">
        <f t="shared" si="117"/>
        <v/>
      </c>
      <c r="AW440" s="331" t="str">
        <f t="shared" si="118"/>
        <v/>
      </c>
      <c r="AX440" s="331" t="str">
        <f>IF(C440="","",IF(AND(フラグ管理用!D440=2,フラグ管理用!G440=1),IF(Q440&lt;&gt;0,"error",""),""))</f>
        <v/>
      </c>
      <c r="AY440" s="331" t="str">
        <f>IF(C440="","",IF(フラグ管理用!G440=2,IF(OR(O440&lt;&gt;0,P440&lt;&gt;0,R440&lt;&gt;0),"error",""),""))</f>
        <v/>
      </c>
      <c r="AZ440" s="331" t="str">
        <f t="shared" si="119"/>
        <v/>
      </c>
      <c r="BA440" s="331" t="str">
        <f t="shared" si="120"/>
        <v/>
      </c>
      <c r="BB440" s="331" t="str">
        <f t="shared" si="121"/>
        <v/>
      </c>
      <c r="BC440" s="331" t="str">
        <f>IF(C440="","",IF(フラグ管理用!Y440=2,IF(AND(フラグ管理用!C440=2,フラグ管理用!V440=1),"","error"),""))</f>
        <v/>
      </c>
      <c r="BD440" s="331" t="str">
        <f t="shared" si="122"/>
        <v/>
      </c>
      <c r="BE440" s="331" t="str">
        <f>IF(C440="","",IF(フラグ管理用!Z440=30,"error",IF(AND(フラグ管理用!AI440="事業始期_通常",フラグ管理用!Z440&lt;18),"error",IF(AND(フラグ管理用!AI440="事業始期_補助",フラグ管理用!Z440&lt;15),"error",""))))</f>
        <v/>
      </c>
      <c r="BF440" s="331" t="str">
        <f t="shared" si="123"/>
        <v/>
      </c>
      <c r="BG440" s="331" t="str">
        <f>IF(C440="","",IF(AND(フラグ管理用!AJ440="事業終期_通常",OR(フラグ管理用!AA440&lt;18,フラグ管理用!AA440&gt;29)),"error",IF(AND(フラグ管理用!AJ440="事業終期_R3基金・R4",フラグ管理用!AA440&lt;18),"error","")))</f>
        <v/>
      </c>
      <c r="BH440" s="331" t="str">
        <f>IF(C440="","",IF(VLOOKUP(Z440,―!$X$2:$Y$31,2,FALSE)&lt;=VLOOKUP(AA440,―!$X$2:$Y$31,2,FALSE),"","error"))</f>
        <v/>
      </c>
      <c r="BI440" s="331" t="str">
        <f t="shared" si="124"/>
        <v/>
      </c>
      <c r="BJ440" s="331" t="str">
        <f t="shared" si="125"/>
        <v/>
      </c>
      <c r="BK440" s="331" t="str">
        <f t="shared" si="126"/>
        <v/>
      </c>
      <c r="BL440" s="331" t="str">
        <f>IF(C440="","",IF(AND(フラグ管理用!AK440="予算区分_地単_通常",フラグ管理用!AF440&gt;4),"error",IF(AND(フラグ管理用!AK440="予算区分_地単_協力金等",フラグ管理用!AF440&gt;9),"error",IF(AND(フラグ管理用!AK440="予算区分_補助",フラグ管理用!AF440&lt;9),"error",""))))</f>
        <v/>
      </c>
      <c r="BM440" s="346" t="str">
        <f>フラグ管理用!AO440</f>
        <v/>
      </c>
    </row>
    <row r="441" spans="1:65">
      <c r="A441" s="21">
        <v>420</v>
      </c>
      <c r="B441" s="38"/>
      <c r="C441" s="47"/>
      <c r="D441" s="47"/>
      <c r="E441" s="60"/>
      <c r="F441" s="69" t="str">
        <f>IF(C441="補",VLOOKUP(E441,'事業名一覧 '!$A$3:$C$55,3,FALSE),"")</f>
        <v/>
      </c>
      <c r="G441" s="84"/>
      <c r="H441" s="84"/>
      <c r="I441" s="84"/>
      <c r="J441" s="84"/>
      <c r="K441" s="84"/>
      <c r="L441" s="60"/>
      <c r="M441" s="134" t="str">
        <f t="shared" si="109"/>
        <v/>
      </c>
      <c r="N441" s="134" t="str">
        <f t="shared" si="110"/>
        <v/>
      </c>
      <c r="O441" s="150"/>
      <c r="P441" s="150"/>
      <c r="Q441" s="150"/>
      <c r="R441" s="150"/>
      <c r="S441" s="150"/>
      <c r="T441" s="150"/>
      <c r="U441" s="60"/>
      <c r="V441" s="84"/>
      <c r="W441" s="84"/>
      <c r="X441" s="84"/>
      <c r="Y441" s="47"/>
      <c r="Z441" s="47"/>
      <c r="AA441" s="47"/>
      <c r="AB441" s="217"/>
      <c r="AC441" s="217"/>
      <c r="AD441" s="60"/>
      <c r="AE441" s="60"/>
      <c r="AF441" s="236"/>
      <c r="AG441" s="255"/>
      <c r="AH441" s="277"/>
      <c r="AI441" s="289"/>
      <c r="AJ441" s="301" t="str">
        <f t="shared" si="111"/>
        <v/>
      </c>
      <c r="AK441" s="309" t="str">
        <f>IF(C441="","",IF(AND(フラグ管理用!B441=2,O441&gt;0),"error",IF(AND(フラグ管理用!B441=1,SUM(P441:R441)&gt;0),"error","")))</f>
        <v/>
      </c>
      <c r="AL441" s="317" t="str">
        <f t="shared" si="112"/>
        <v/>
      </c>
      <c r="AM441" s="325" t="str">
        <f t="shared" si="113"/>
        <v/>
      </c>
      <c r="AN441" s="331" t="str">
        <f>IF(C441="","",IF(フラグ管理用!AP441=1,"",IF(AND(フラグ管理用!C441=1,フラグ管理用!G441=1),"",IF(AND(フラグ管理用!C441=2,フラグ管理用!D441=1,フラグ管理用!G441=1),"",IF(AND(フラグ管理用!C441=2,フラグ管理用!D441=2),"","error")))))</f>
        <v/>
      </c>
      <c r="AO441" s="335" t="str">
        <f t="shared" si="114"/>
        <v/>
      </c>
      <c r="AP441" s="335" t="str">
        <f t="shared" si="115"/>
        <v/>
      </c>
      <c r="AQ441" s="335" t="str">
        <f>IF(C441="","",IF(AND(フラグ管理用!B441=1,フラグ管理用!I441&gt;0),"",IF(AND(フラグ管理用!B441=2,フラグ管理用!I441&gt;14),"","error")))</f>
        <v/>
      </c>
      <c r="AR441" s="335" t="str">
        <f>IF(C441="","",IF(PRODUCT(フラグ管理用!H441:J441)=0,"error",""))</f>
        <v/>
      </c>
      <c r="AS441" s="335" t="str">
        <f t="shared" si="116"/>
        <v/>
      </c>
      <c r="AT441" s="335" t="str">
        <f>IF(C441="","",IF(AND(フラグ管理用!G441=1,フラグ管理用!K441=1),"",IF(AND(フラグ管理用!G441=2,フラグ管理用!K441&gt;1),"","error")))</f>
        <v/>
      </c>
      <c r="AU441" s="335" t="str">
        <f>IF(C441="","",IF(AND(フラグ管理用!K441=10,ISBLANK(L441)=FALSE),"",IF(AND(フラグ管理用!K441&lt;10,ISBLANK(L441)=TRUE),"","error")))</f>
        <v/>
      </c>
      <c r="AV441" s="331" t="str">
        <f t="shared" si="117"/>
        <v/>
      </c>
      <c r="AW441" s="331" t="str">
        <f t="shared" si="118"/>
        <v/>
      </c>
      <c r="AX441" s="331" t="str">
        <f>IF(C441="","",IF(AND(フラグ管理用!D441=2,フラグ管理用!G441=1),IF(Q441&lt;&gt;0,"error",""),""))</f>
        <v/>
      </c>
      <c r="AY441" s="331" t="str">
        <f>IF(C441="","",IF(フラグ管理用!G441=2,IF(OR(O441&lt;&gt;0,P441&lt;&gt;0,R441&lt;&gt;0),"error",""),""))</f>
        <v/>
      </c>
      <c r="AZ441" s="331" t="str">
        <f t="shared" si="119"/>
        <v/>
      </c>
      <c r="BA441" s="331" t="str">
        <f t="shared" si="120"/>
        <v/>
      </c>
      <c r="BB441" s="331" t="str">
        <f t="shared" si="121"/>
        <v/>
      </c>
      <c r="BC441" s="331" t="str">
        <f>IF(C441="","",IF(フラグ管理用!Y441=2,IF(AND(フラグ管理用!C441=2,フラグ管理用!V441=1),"","error"),""))</f>
        <v/>
      </c>
      <c r="BD441" s="331" t="str">
        <f t="shared" si="122"/>
        <v/>
      </c>
      <c r="BE441" s="331" t="str">
        <f>IF(C441="","",IF(フラグ管理用!Z441=30,"error",IF(AND(フラグ管理用!AI441="事業始期_通常",フラグ管理用!Z441&lt;18),"error",IF(AND(フラグ管理用!AI441="事業始期_補助",フラグ管理用!Z441&lt;15),"error",""))))</f>
        <v/>
      </c>
      <c r="BF441" s="331" t="str">
        <f t="shared" si="123"/>
        <v/>
      </c>
      <c r="BG441" s="331" t="str">
        <f>IF(C441="","",IF(AND(フラグ管理用!AJ441="事業終期_通常",OR(フラグ管理用!AA441&lt;18,フラグ管理用!AA441&gt;29)),"error",IF(AND(フラグ管理用!AJ441="事業終期_R3基金・R4",フラグ管理用!AA441&lt;18),"error","")))</f>
        <v/>
      </c>
      <c r="BH441" s="331" t="str">
        <f>IF(C441="","",IF(VLOOKUP(Z441,―!$X$2:$Y$31,2,FALSE)&lt;=VLOOKUP(AA441,―!$X$2:$Y$31,2,FALSE),"","error"))</f>
        <v/>
      </c>
      <c r="BI441" s="331" t="str">
        <f t="shared" si="124"/>
        <v/>
      </c>
      <c r="BJ441" s="331" t="str">
        <f t="shared" si="125"/>
        <v/>
      </c>
      <c r="BK441" s="331" t="str">
        <f t="shared" si="126"/>
        <v/>
      </c>
      <c r="BL441" s="331" t="str">
        <f>IF(C441="","",IF(AND(フラグ管理用!AK441="予算区分_地単_通常",フラグ管理用!AF441&gt;4),"error",IF(AND(フラグ管理用!AK441="予算区分_地単_協力金等",フラグ管理用!AF441&gt;9),"error",IF(AND(フラグ管理用!AK441="予算区分_補助",フラグ管理用!AF441&lt;9),"error",""))))</f>
        <v/>
      </c>
      <c r="BM441" s="346" t="str">
        <f>フラグ管理用!AO441</f>
        <v/>
      </c>
    </row>
    <row r="442" spans="1:65">
      <c r="A442" s="21">
        <v>421</v>
      </c>
      <c r="B442" s="38"/>
      <c r="C442" s="47"/>
      <c r="D442" s="47"/>
      <c r="E442" s="60"/>
      <c r="F442" s="69" t="str">
        <f>IF(C442="補",VLOOKUP(E442,'事業名一覧 '!$A$3:$C$55,3,FALSE),"")</f>
        <v/>
      </c>
      <c r="G442" s="84"/>
      <c r="H442" s="84"/>
      <c r="I442" s="84"/>
      <c r="J442" s="84"/>
      <c r="K442" s="84"/>
      <c r="L442" s="60"/>
      <c r="M442" s="134" t="str">
        <f t="shared" si="109"/>
        <v/>
      </c>
      <c r="N442" s="134" t="str">
        <f t="shared" si="110"/>
        <v/>
      </c>
      <c r="O442" s="150"/>
      <c r="P442" s="150"/>
      <c r="Q442" s="150"/>
      <c r="R442" s="150"/>
      <c r="S442" s="150"/>
      <c r="T442" s="150"/>
      <c r="U442" s="60"/>
      <c r="V442" s="84"/>
      <c r="W442" s="84"/>
      <c r="X442" s="84"/>
      <c r="Y442" s="47"/>
      <c r="Z442" s="47"/>
      <c r="AA442" s="47"/>
      <c r="AB442" s="217"/>
      <c r="AC442" s="217"/>
      <c r="AD442" s="60"/>
      <c r="AE442" s="60"/>
      <c r="AF442" s="236"/>
      <c r="AG442" s="255"/>
      <c r="AH442" s="277"/>
      <c r="AI442" s="289"/>
      <c r="AJ442" s="301" t="str">
        <f t="shared" si="111"/>
        <v/>
      </c>
      <c r="AK442" s="309" t="str">
        <f>IF(C442="","",IF(AND(フラグ管理用!B442=2,O442&gt;0),"error",IF(AND(フラグ管理用!B442=1,SUM(P442:R442)&gt;0),"error","")))</f>
        <v/>
      </c>
      <c r="AL442" s="317" t="str">
        <f t="shared" si="112"/>
        <v/>
      </c>
      <c r="AM442" s="325" t="str">
        <f t="shared" si="113"/>
        <v/>
      </c>
      <c r="AN442" s="331" t="str">
        <f>IF(C442="","",IF(フラグ管理用!AP442=1,"",IF(AND(フラグ管理用!C442=1,フラグ管理用!G442=1),"",IF(AND(フラグ管理用!C442=2,フラグ管理用!D442=1,フラグ管理用!G442=1),"",IF(AND(フラグ管理用!C442=2,フラグ管理用!D442=2),"","error")))))</f>
        <v/>
      </c>
      <c r="AO442" s="335" t="str">
        <f t="shared" si="114"/>
        <v/>
      </c>
      <c r="AP442" s="335" t="str">
        <f t="shared" si="115"/>
        <v/>
      </c>
      <c r="AQ442" s="335" t="str">
        <f>IF(C442="","",IF(AND(フラグ管理用!B442=1,フラグ管理用!I442&gt;0),"",IF(AND(フラグ管理用!B442=2,フラグ管理用!I442&gt;14),"","error")))</f>
        <v/>
      </c>
      <c r="AR442" s="335" t="str">
        <f>IF(C442="","",IF(PRODUCT(フラグ管理用!H442:J442)=0,"error",""))</f>
        <v/>
      </c>
      <c r="AS442" s="335" t="str">
        <f t="shared" si="116"/>
        <v/>
      </c>
      <c r="AT442" s="335" t="str">
        <f>IF(C442="","",IF(AND(フラグ管理用!G442=1,フラグ管理用!K442=1),"",IF(AND(フラグ管理用!G442=2,フラグ管理用!K442&gt;1),"","error")))</f>
        <v/>
      </c>
      <c r="AU442" s="335" t="str">
        <f>IF(C442="","",IF(AND(フラグ管理用!K442=10,ISBLANK(L442)=FALSE),"",IF(AND(フラグ管理用!K442&lt;10,ISBLANK(L442)=TRUE),"","error")))</f>
        <v/>
      </c>
      <c r="AV442" s="331" t="str">
        <f t="shared" si="117"/>
        <v/>
      </c>
      <c r="AW442" s="331" t="str">
        <f t="shared" si="118"/>
        <v/>
      </c>
      <c r="AX442" s="331" t="str">
        <f>IF(C442="","",IF(AND(フラグ管理用!D442=2,フラグ管理用!G442=1),IF(Q442&lt;&gt;0,"error",""),""))</f>
        <v/>
      </c>
      <c r="AY442" s="331" t="str">
        <f>IF(C442="","",IF(フラグ管理用!G442=2,IF(OR(O442&lt;&gt;0,P442&lt;&gt;0,R442&lt;&gt;0),"error",""),""))</f>
        <v/>
      </c>
      <c r="AZ442" s="331" t="str">
        <f t="shared" si="119"/>
        <v/>
      </c>
      <c r="BA442" s="331" t="str">
        <f t="shared" si="120"/>
        <v/>
      </c>
      <c r="BB442" s="331" t="str">
        <f t="shared" si="121"/>
        <v/>
      </c>
      <c r="BC442" s="331" t="str">
        <f>IF(C442="","",IF(フラグ管理用!Y442=2,IF(AND(フラグ管理用!C442=2,フラグ管理用!V442=1),"","error"),""))</f>
        <v/>
      </c>
      <c r="BD442" s="331" t="str">
        <f t="shared" si="122"/>
        <v/>
      </c>
      <c r="BE442" s="331" t="str">
        <f>IF(C442="","",IF(フラグ管理用!Z442=30,"error",IF(AND(フラグ管理用!AI442="事業始期_通常",フラグ管理用!Z442&lt;18),"error",IF(AND(フラグ管理用!AI442="事業始期_補助",フラグ管理用!Z442&lt;15),"error",""))))</f>
        <v/>
      </c>
      <c r="BF442" s="331" t="str">
        <f t="shared" si="123"/>
        <v/>
      </c>
      <c r="BG442" s="331" t="str">
        <f>IF(C442="","",IF(AND(フラグ管理用!AJ442="事業終期_通常",OR(フラグ管理用!AA442&lt;18,フラグ管理用!AA442&gt;29)),"error",IF(AND(フラグ管理用!AJ442="事業終期_R3基金・R4",フラグ管理用!AA442&lt;18),"error","")))</f>
        <v/>
      </c>
      <c r="BH442" s="331" t="str">
        <f>IF(C442="","",IF(VLOOKUP(Z442,―!$X$2:$Y$31,2,FALSE)&lt;=VLOOKUP(AA442,―!$X$2:$Y$31,2,FALSE),"","error"))</f>
        <v/>
      </c>
      <c r="BI442" s="331" t="str">
        <f t="shared" si="124"/>
        <v/>
      </c>
      <c r="BJ442" s="331" t="str">
        <f t="shared" si="125"/>
        <v/>
      </c>
      <c r="BK442" s="331" t="str">
        <f t="shared" si="126"/>
        <v/>
      </c>
      <c r="BL442" s="331" t="str">
        <f>IF(C442="","",IF(AND(フラグ管理用!AK442="予算区分_地単_通常",フラグ管理用!AF442&gt;4),"error",IF(AND(フラグ管理用!AK442="予算区分_地単_協力金等",フラグ管理用!AF442&gt;9),"error",IF(AND(フラグ管理用!AK442="予算区分_補助",フラグ管理用!AF442&lt;9),"error",""))))</f>
        <v/>
      </c>
      <c r="BM442" s="346" t="str">
        <f>フラグ管理用!AO442</f>
        <v/>
      </c>
    </row>
    <row r="443" spans="1:65">
      <c r="A443" s="21">
        <v>422</v>
      </c>
      <c r="B443" s="38"/>
      <c r="C443" s="47"/>
      <c r="D443" s="47"/>
      <c r="E443" s="60"/>
      <c r="F443" s="69" t="str">
        <f>IF(C443="補",VLOOKUP(E443,'事業名一覧 '!$A$3:$C$55,3,FALSE),"")</f>
        <v/>
      </c>
      <c r="G443" s="84"/>
      <c r="H443" s="84"/>
      <c r="I443" s="84"/>
      <c r="J443" s="84"/>
      <c r="K443" s="84"/>
      <c r="L443" s="60"/>
      <c r="M443" s="134" t="str">
        <f t="shared" si="109"/>
        <v/>
      </c>
      <c r="N443" s="134" t="str">
        <f t="shared" si="110"/>
        <v/>
      </c>
      <c r="O443" s="150"/>
      <c r="P443" s="150"/>
      <c r="Q443" s="150"/>
      <c r="R443" s="150"/>
      <c r="S443" s="150"/>
      <c r="T443" s="150"/>
      <c r="U443" s="60"/>
      <c r="V443" s="84"/>
      <c r="W443" s="84"/>
      <c r="X443" s="84"/>
      <c r="Y443" s="47"/>
      <c r="Z443" s="47"/>
      <c r="AA443" s="47"/>
      <c r="AB443" s="217"/>
      <c r="AC443" s="217"/>
      <c r="AD443" s="60"/>
      <c r="AE443" s="60"/>
      <c r="AF443" s="236"/>
      <c r="AG443" s="255"/>
      <c r="AH443" s="277"/>
      <c r="AI443" s="289"/>
      <c r="AJ443" s="301" t="str">
        <f t="shared" si="111"/>
        <v/>
      </c>
      <c r="AK443" s="309" t="str">
        <f>IF(C443="","",IF(AND(フラグ管理用!B443=2,O443&gt;0),"error",IF(AND(フラグ管理用!B443=1,SUM(P443:R443)&gt;0),"error","")))</f>
        <v/>
      </c>
      <c r="AL443" s="317" t="str">
        <f t="shared" si="112"/>
        <v/>
      </c>
      <c r="AM443" s="325" t="str">
        <f t="shared" si="113"/>
        <v/>
      </c>
      <c r="AN443" s="331" t="str">
        <f>IF(C443="","",IF(フラグ管理用!AP443=1,"",IF(AND(フラグ管理用!C443=1,フラグ管理用!G443=1),"",IF(AND(フラグ管理用!C443=2,フラグ管理用!D443=1,フラグ管理用!G443=1),"",IF(AND(フラグ管理用!C443=2,フラグ管理用!D443=2),"","error")))))</f>
        <v/>
      </c>
      <c r="AO443" s="335" t="str">
        <f t="shared" si="114"/>
        <v/>
      </c>
      <c r="AP443" s="335" t="str">
        <f t="shared" si="115"/>
        <v/>
      </c>
      <c r="AQ443" s="335" t="str">
        <f>IF(C443="","",IF(AND(フラグ管理用!B443=1,フラグ管理用!I443&gt;0),"",IF(AND(フラグ管理用!B443=2,フラグ管理用!I443&gt;14),"","error")))</f>
        <v/>
      </c>
      <c r="AR443" s="335" t="str">
        <f>IF(C443="","",IF(PRODUCT(フラグ管理用!H443:J443)=0,"error",""))</f>
        <v/>
      </c>
      <c r="AS443" s="335" t="str">
        <f t="shared" si="116"/>
        <v/>
      </c>
      <c r="AT443" s="335" t="str">
        <f>IF(C443="","",IF(AND(フラグ管理用!G443=1,フラグ管理用!K443=1),"",IF(AND(フラグ管理用!G443=2,フラグ管理用!K443&gt;1),"","error")))</f>
        <v/>
      </c>
      <c r="AU443" s="335" t="str">
        <f>IF(C443="","",IF(AND(フラグ管理用!K443=10,ISBLANK(L443)=FALSE),"",IF(AND(フラグ管理用!K443&lt;10,ISBLANK(L443)=TRUE),"","error")))</f>
        <v/>
      </c>
      <c r="AV443" s="331" t="str">
        <f t="shared" si="117"/>
        <v/>
      </c>
      <c r="AW443" s="331" t="str">
        <f t="shared" si="118"/>
        <v/>
      </c>
      <c r="AX443" s="331" t="str">
        <f>IF(C443="","",IF(AND(フラグ管理用!D443=2,フラグ管理用!G443=1),IF(Q443&lt;&gt;0,"error",""),""))</f>
        <v/>
      </c>
      <c r="AY443" s="331" t="str">
        <f>IF(C443="","",IF(フラグ管理用!G443=2,IF(OR(O443&lt;&gt;0,P443&lt;&gt;0,R443&lt;&gt;0),"error",""),""))</f>
        <v/>
      </c>
      <c r="AZ443" s="331" t="str">
        <f t="shared" si="119"/>
        <v/>
      </c>
      <c r="BA443" s="331" t="str">
        <f t="shared" si="120"/>
        <v/>
      </c>
      <c r="BB443" s="331" t="str">
        <f t="shared" si="121"/>
        <v/>
      </c>
      <c r="BC443" s="331" t="str">
        <f>IF(C443="","",IF(フラグ管理用!Y443=2,IF(AND(フラグ管理用!C443=2,フラグ管理用!V443=1),"","error"),""))</f>
        <v/>
      </c>
      <c r="BD443" s="331" t="str">
        <f t="shared" si="122"/>
        <v/>
      </c>
      <c r="BE443" s="331" t="str">
        <f>IF(C443="","",IF(フラグ管理用!Z443=30,"error",IF(AND(フラグ管理用!AI443="事業始期_通常",フラグ管理用!Z443&lt;18),"error",IF(AND(フラグ管理用!AI443="事業始期_補助",フラグ管理用!Z443&lt;15),"error",""))))</f>
        <v/>
      </c>
      <c r="BF443" s="331" t="str">
        <f t="shared" si="123"/>
        <v/>
      </c>
      <c r="BG443" s="331" t="str">
        <f>IF(C443="","",IF(AND(フラグ管理用!AJ443="事業終期_通常",OR(フラグ管理用!AA443&lt;18,フラグ管理用!AA443&gt;29)),"error",IF(AND(フラグ管理用!AJ443="事業終期_R3基金・R4",フラグ管理用!AA443&lt;18),"error","")))</f>
        <v/>
      </c>
      <c r="BH443" s="331" t="str">
        <f>IF(C443="","",IF(VLOOKUP(Z443,―!$X$2:$Y$31,2,FALSE)&lt;=VLOOKUP(AA443,―!$X$2:$Y$31,2,FALSE),"","error"))</f>
        <v/>
      </c>
      <c r="BI443" s="331" t="str">
        <f t="shared" si="124"/>
        <v/>
      </c>
      <c r="BJ443" s="331" t="str">
        <f t="shared" si="125"/>
        <v/>
      </c>
      <c r="BK443" s="331" t="str">
        <f t="shared" si="126"/>
        <v/>
      </c>
      <c r="BL443" s="331" t="str">
        <f>IF(C443="","",IF(AND(フラグ管理用!AK443="予算区分_地単_通常",フラグ管理用!AF443&gt;4),"error",IF(AND(フラグ管理用!AK443="予算区分_地単_協力金等",フラグ管理用!AF443&gt;9),"error",IF(AND(フラグ管理用!AK443="予算区分_補助",フラグ管理用!AF443&lt;9),"error",""))))</f>
        <v/>
      </c>
      <c r="BM443" s="346" t="str">
        <f>フラグ管理用!AO443</f>
        <v/>
      </c>
    </row>
    <row r="444" spans="1:65">
      <c r="A444" s="21">
        <v>423</v>
      </c>
      <c r="B444" s="38"/>
      <c r="C444" s="47"/>
      <c r="D444" s="47"/>
      <c r="E444" s="60"/>
      <c r="F444" s="69" t="str">
        <f>IF(C444="補",VLOOKUP(E444,'事業名一覧 '!$A$3:$C$55,3,FALSE),"")</f>
        <v/>
      </c>
      <c r="G444" s="84"/>
      <c r="H444" s="84"/>
      <c r="I444" s="84"/>
      <c r="J444" s="84"/>
      <c r="K444" s="84"/>
      <c r="L444" s="60"/>
      <c r="M444" s="134" t="str">
        <f t="shared" si="109"/>
        <v/>
      </c>
      <c r="N444" s="134" t="str">
        <f t="shared" si="110"/>
        <v/>
      </c>
      <c r="O444" s="150"/>
      <c r="P444" s="150"/>
      <c r="Q444" s="150"/>
      <c r="R444" s="150"/>
      <c r="S444" s="150"/>
      <c r="T444" s="150"/>
      <c r="U444" s="60"/>
      <c r="V444" s="84"/>
      <c r="W444" s="84"/>
      <c r="X444" s="84"/>
      <c r="Y444" s="47"/>
      <c r="Z444" s="47"/>
      <c r="AA444" s="47"/>
      <c r="AB444" s="217"/>
      <c r="AC444" s="217"/>
      <c r="AD444" s="60"/>
      <c r="AE444" s="60"/>
      <c r="AF444" s="236"/>
      <c r="AG444" s="255"/>
      <c r="AH444" s="277"/>
      <c r="AI444" s="289"/>
      <c r="AJ444" s="301" t="str">
        <f t="shared" si="111"/>
        <v/>
      </c>
      <c r="AK444" s="309" t="str">
        <f>IF(C444="","",IF(AND(フラグ管理用!B444=2,O444&gt;0),"error",IF(AND(フラグ管理用!B444=1,SUM(P444:R444)&gt;0),"error","")))</f>
        <v/>
      </c>
      <c r="AL444" s="317" t="str">
        <f t="shared" si="112"/>
        <v/>
      </c>
      <c r="AM444" s="325" t="str">
        <f t="shared" si="113"/>
        <v/>
      </c>
      <c r="AN444" s="331" t="str">
        <f>IF(C444="","",IF(フラグ管理用!AP444=1,"",IF(AND(フラグ管理用!C444=1,フラグ管理用!G444=1),"",IF(AND(フラグ管理用!C444=2,フラグ管理用!D444=1,フラグ管理用!G444=1),"",IF(AND(フラグ管理用!C444=2,フラグ管理用!D444=2),"","error")))))</f>
        <v/>
      </c>
      <c r="AO444" s="335" t="str">
        <f t="shared" si="114"/>
        <v/>
      </c>
      <c r="AP444" s="335" t="str">
        <f t="shared" si="115"/>
        <v/>
      </c>
      <c r="AQ444" s="335" t="str">
        <f>IF(C444="","",IF(AND(フラグ管理用!B444=1,フラグ管理用!I444&gt;0),"",IF(AND(フラグ管理用!B444=2,フラグ管理用!I444&gt;14),"","error")))</f>
        <v/>
      </c>
      <c r="AR444" s="335" t="str">
        <f>IF(C444="","",IF(PRODUCT(フラグ管理用!H444:J444)=0,"error",""))</f>
        <v/>
      </c>
      <c r="AS444" s="335" t="str">
        <f t="shared" si="116"/>
        <v/>
      </c>
      <c r="AT444" s="335" t="str">
        <f>IF(C444="","",IF(AND(フラグ管理用!G444=1,フラグ管理用!K444=1),"",IF(AND(フラグ管理用!G444=2,フラグ管理用!K444&gt;1),"","error")))</f>
        <v/>
      </c>
      <c r="AU444" s="335" t="str">
        <f>IF(C444="","",IF(AND(フラグ管理用!K444=10,ISBLANK(L444)=FALSE),"",IF(AND(フラグ管理用!K444&lt;10,ISBLANK(L444)=TRUE),"","error")))</f>
        <v/>
      </c>
      <c r="AV444" s="331" t="str">
        <f t="shared" si="117"/>
        <v/>
      </c>
      <c r="AW444" s="331" t="str">
        <f t="shared" si="118"/>
        <v/>
      </c>
      <c r="AX444" s="331" t="str">
        <f>IF(C444="","",IF(AND(フラグ管理用!D444=2,フラグ管理用!G444=1),IF(Q444&lt;&gt;0,"error",""),""))</f>
        <v/>
      </c>
      <c r="AY444" s="331" t="str">
        <f>IF(C444="","",IF(フラグ管理用!G444=2,IF(OR(O444&lt;&gt;0,P444&lt;&gt;0,R444&lt;&gt;0),"error",""),""))</f>
        <v/>
      </c>
      <c r="AZ444" s="331" t="str">
        <f t="shared" si="119"/>
        <v/>
      </c>
      <c r="BA444" s="331" t="str">
        <f t="shared" si="120"/>
        <v/>
      </c>
      <c r="BB444" s="331" t="str">
        <f t="shared" si="121"/>
        <v/>
      </c>
      <c r="BC444" s="331" t="str">
        <f>IF(C444="","",IF(フラグ管理用!Y444=2,IF(AND(フラグ管理用!C444=2,フラグ管理用!V444=1),"","error"),""))</f>
        <v/>
      </c>
      <c r="BD444" s="331" t="str">
        <f t="shared" si="122"/>
        <v/>
      </c>
      <c r="BE444" s="331" t="str">
        <f>IF(C444="","",IF(フラグ管理用!Z444=30,"error",IF(AND(フラグ管理用!AI444="事業始期_通常",フラグ管理用!Z444&lt;18),"error",IF(AND(フラグ管理用!AI444="事業始期_補助",フラグ管理用!Z444&lt;15),"error",""))))</f>
        <v/>
      </c>
      <c r="BF444" s="331" t="str">
        <f t="shared" si="123"/>
        <v/>
      </c>
      <c r="BG444" s="331" t="str">
        <f>IF(C444="","",IF(AND(フラグ管理用!AJ444="事業終期_通常",OR(フラグ管理用!AA444&lt;18,フラグ管理用!AA444&gt;29)),"error",IF(AND(フラグ管理用!AJ444="事業終期_R3基金・R4",フラグ管理用!AA444&lt;18),"error","")))</f>
        <v/>
      </c>
      <c r="BH444" s="331" t="str">
        <f>IF(C444="","",IF(VLOOKUP(Z444,―!$X$2:$Y$31,2,FALSE)&lt;=VLOOKUP(AA444,―!$X$2:$Y$31,2,FALSE),"","error"))</f>
        <v/>
      </c>
      <c r="BI444" s="331" t="str">
        <f t="shared" si="124"/>
        <v/>
      </c>
      <c r="BJ444" s="331" t="str">
        <f t="shared" si="125"/>
        <v/>
      </c>
      <c r="BK444" s="331" t="str">
        <f t="shared" si="126"/>
        <v/>
      </c>
      <c r="BL444" s="331" t="str">
        <f>IF(C444="","",IF(AND(フラグ管理用!AK444="予算区分_地単_通常",フラグ管理用!AF444&gt;4),"error",IF(AND(フラグ管理用!AK444="予算区分_地単_協力金等",フラグ管理用!AF444&gt;9),"error",IF(AND(フラグ管理用!AK444="予算区分_補助",フラグ管理用!AF444&lt;9),"error",""))))</f>
        <v/>
      </c>
      <c r="BM444" s="346" t="str">
        <f>フラグ管理用!AO444</f>
        <v/>
      </c>
    </row>
    <row r="445" spans="1:65">
      <c r="A445" s="21">
        <v>424</v>
      </c>
      <c r="B445" s="38"/>
      <c r="C445" s="47"/>
      <c r="D445" s="47"/>
      <c r="E445" s="60"/>
      <c r="F445" s="69" t="str">
        <f>IF(C445="補",VLOOKUP(E445,'事業名一覧 '!$A$3:$C$55,3,FALSE),"")</f>
        <v/>
      </c>
      <c r="G445" s="84"/>
      <c r="H445" s="84"/>
      <c r="I445" s="84"/>
      <c r="J445" s="84"/>
      <c r="K445" s="84"/>
      <c r="L445" s="60"/>
      <c r="M445" s="134" t="str">
        <f t="shared" si="109"/>
        <v/>
      </c>
      <c r="N445" s="134" t="str">
        <f t="shared" si="110"/>
        <v/>
      </c>
      <c r="O445" s="150"/>
      <c r="P445" s="150"/>
      <c r="Q445" s="150"/>
      <c r="R445" s="150"/>
      <c r="S445" s="150"/>
      <c r="T445" s="150"/>
      <c r="U445" s="60"/>
      <c r="V445" s="84"/>
      <c r="W445" s="84"/>
      <c r="X445" s="84"/>
      <c r="Y445" s="47"/>
      <c r="Z445" s="47"/>
      <c r="AA445" s="47"/>
      <c r="AB445" s="217"/>
      <c r="AC445" s="217"/>
      <c r="AD445" s="60"/>
      <c r="AE445" s="60"/>
      <c r="AF445" s="236"/>
      <c r="AG445" s="255"/>
      <c r="AH445" s="277"/>
      <c r="AI445" s="289"/>
      <c r="AJ445" s="301" t="str">
        <f t="shared" si="111"/>
        <v/>
      </c>
      <c r="AK445" s="309" t="str">
        <f>IF(C445="","",IF(AND(フラグ管理用!B445=2,O445&gt;0),"error",IF(AND(フラグ管理用!B445=1,SUM(P445:R445)&gt;0),"error","")))</f>
        <v/>
      </c>
      <c r="AL445" s="317" t="str">
        <f t="shared" si="112"/>
        <v/>
      </c>
      <c r="AM445" s="325" t="str">
        <f t="shared" si="113"/>
        <v/>
      </c>
      <c r="AN445" s="331" t="str">
        <f>IF(C445="","",IF(フラグ管理用!AP445=1,"",IF(AND(フラグ管理用!C445=1,フラグ管理用!G445=1),"",IF(AND(フラグ管理用!C445=2,フラグ管理用!D445=1,フラグ管理用!G445=1),"",IF(AND(フラグ管理用!C445=2,フラグ管理用!D445=2),"","error")))))</f>
        <v/>
      </c>
      <c r="AO445" s="335" t="str">
        <f t="shared" si="114"/>
        <v/>
      </c>
      <c r="AP445" s="335" t="str">
        <f t="shared" si="115"/>
        <v/>
      </c>
      <c r="AQ445" s="335" t="str">
        <f>IF(C445="","",IF(AND(フラグ管理用!B445=1,フラグ管理用!I445&gt;0),"",IF(AND(フラグ管理用!B445=2,フラグ管理用!I445&gt;14),"","error")))</f>
        <v/>
      </c>
      <c r="AR445" s="335" t="str">
        <f>IF(C445="","",IF(PRODUCT(フラグ管理用!H445:J445)=0,"error",""))</f>
        <v/>
      </c>
      <c r="AS445" s="335" t="str">
        <f t="shared" si="116"/>
        <v/>
      </c>
      <c r="AT445" s="335" t="str">
        <f>IF(C445="","",IF(AND(フラグ管理用!G445=1,フラグ管理用!K445=1),"",IF(AND(フラグ管理用!G445=2,フラグ管理用!K445&gt;1),"","error")))</f>
        <v/>
      </c>
      <c r="AU445" s="335" t="str">
        <f>IF(C445="","",IF(AND(フラグ管理用!K445=10,ISBLANK(L445)=FALSE),"",IF(AND(フラグ管理用!K445&lt;10,ISBLANK(L445)=TRUE),"","error")))</f>
        <v/>
      </c>
      <c r="AV445" s="331" t="str">
        <f t="shared" si="117"/>
        <v/>
      </c>
      <c r="AW445" s="331" t="str">
        <f t="shared" si="118"/>
        <v/>
      </c>
      <c r="AX445" s="331" t="str">
        <f>IF(C445="","",IF(AND(フラグ管理用!D445=2,フラグ管理用!G445=1),IF(Q445&lt;&gt;0,"error",""),""))</f>
        <v/>
      </c>
      <c r="AY445" s="331" t="str">
        <f>IF(C445="","",IF(フラグ管理用!G445=2,IF(OR(O445&lt;&gt;0,P445&lt;&gt;0,R445&lt;&gt;0),"error",""),""))</f>
        <v/>
      </c>
      <c r="AZ445" s="331" t="str">
        <f t="shared" si="119"/>
        <v/>
      </c>
      <c r="BA445" s="331" t="str">
        <f t="shared" si="120"/>
        <v/>
      </c>
      <c r="BB445" s="331" t="str">
        <f t="shared" si="121"/>
        <v/>
      </c>
      <c r="BC445" s="331" t="str">
        <f>IF(C445="","",IF(フラグ管理用!Y445=2,IF(AND(フラグ管理用!C445=2,フラグ管理用!V445=1),"","error"),""))</f>
        <v/>
      </c>
      <c r="BD445" s="331" t="str">
        <f t="shared" si="122"/>
        <v/>
      </c>
      <c r="BE445" s="331" t="str">
        <f>IF(C445="","",IF(フラグ管理用!Z445=30,"error",IF(AND(フラグ管理用!AI445="事業始期_通常",フラグ管理用!Z445&lt;18),"error",IF(AND(フラグ管理用!AI445="事業始期_補助",フラグ管理用!Z445&lt;15),"error",""))))</f>
        <v/>
      </c>
      <c r="BF445" s="331" t="str">
        <f t="shared" si="123"/>
        <v/>
      </c>
      <c r="BG445" s="331" t="str">
        <f>IF(C445="","",IF(AND(フラグ管理用!AJ445="事業終期_通常",OR(フラグ管理用!AA445&lt;18,フラグ管理用!AA445&gt;29)),"error",IF(AND(フラグ管理用!AJ445="事業終期_R3基金・R4",フラグ管理用!AA445&lt;18),"error","")))</f>
        <v/>
      </c>
      <c r="BH445" s="331" t="str">
        <f>IF(C445="","",IF(VLOOKUP(Z445,―!$X$2:$Y$31,2,FALSE)&lt;=VLOOKUP(AA445,―!$X$2:$Y$31,2,FALSE),"","error"))</f>
        <v/>
      </c>
      <c r="BI445" s="331" t="str">
        <f t="shared" si="124"/>
        <v/>
      </c>
      <c r="BJ445" s="331" t="str">
        <f t="shared" si="125"/>
        <v/>
      </c>
      <c r="BK445" s="331" t="str">
        <f t="shared" si="126"/>
        <v/>
      </c>
      <c r="BL445" s="331" t="str">
        <f>IF(C445="","",IF(AND(フラグ管理用!AK445="予算区分_地単_通常",フラグ管理用!AF445&gt;4),"error",IF(AND(フラグ管理用!AK445="予算区分_地単_協力金等",フラグ管理用!AF445&gt;9),"error",IF(AND(フラグ管理用!AK445="予算区分_補助",フラグ管理用!AF445&lt;9),"error",""))))</f>
        <v/>
      </c>
      <c r="BM445" s="346" t="str">
        <f>フラグ管理用!AO445</f>
        <v/>
      </c>
    </row>
    <row r="446" spans="1:65">
      <c r="A446" s="21">
        <v>425</v>
      </c>
      <c r="B446" s="38"/>
      <c r="C446" s="47"/>
      <c r="D446" s="47"/>
      <c r="E446" s="60"/>
      <c r="F446" s="69" t="str">
        <f>IF(C446="補",VLOOKUP(E446,'事業名一覧 '!$A$3:$C$55,3,FALSE),"")</f>
        <v/>
      </c>
      <c r="G446" s="84"/>
      <c r="H446" s="84"/>
      <c r="I446" s="84"/>
      <c r="J446" s="84"/>
      <c r="K446" s="84"/>
      <c r="L446" s="60"/>
      <c r="M446" s="134" t="str">
        <f t="shared" si="109"/>
        <v/>
      </c>
      <c r="N446" s="134" t="str">
        <f t="shared" si="110"/>
        <v/>
      </c>
      <c r="O446" s="150"/>
      <c r="P446" s="150"/>
      <c r="Q446" s="150"/>
      <c r="R446" s="150"/>
      <c r="S446" s="150"/>
      <c r="T446" s="150"/>
      <c r="U446" s="60"/>
      <c r="V446" s="84"/>
      <c r="W446" s="84"/>
      <c r="X446" s="84"/>
      <c r="Y446" s="47"/>
      <c r="Z446" s="47"/>
      <c r="AA446" s="47"/>
      <c r="AB446" s="217"/>
      <c r="AC446" s="217"/>
      <c r="AD446" s="60"/>
      <c r="AE446" s="60"/>
      <c r="AF446" s="236"/>
      <c r="AG446" s="255"/>
      <c r="AH446" s="277"/>
      <c r="AI446" s="289"/>
      <c r="AJ446" s="301" t="str">
        <f t="shared" si="111"/>
        <v/>
      </c>
      <c r="AK446" s="309" t="str">
        <f>IF(C446="","",IF(AND(フラグ管理用!B446=2,O446&gt;0),"error",IF(AND(フラグ管理用!B446=1,SUM(P446:R446)&gt;0),"error","")))</f>
        <v/>
      </c>
      <c r="AL446" s="317" t="str">
        <f t="shared" si="112"/>
        <v/>
      </c>
      <c r="AM446" s="325" t="str">
        <f t="shared" si="113"/>
        <v/>
      </c>
      <c r="AN446" s="331" t="str">
        <f>IF(C446="","",IF(フラグ管理用!AP446=1,"",IF(AND(フラグ管理用!C446=1,フラグ管理用!G446=1),"",IF(AND(フラグ管理用!C446=2,フラグ管理用!D446=1,フラグ管理用!G446=1),"",IF(AND(フラグ管理用!C446=2,フラグ管理用!D446=2),"","error")))))</f>
        <v/>
      </c>
      <c r="AO446" s="335" t="str">
        <f t="shared" si="114"/>
        <v/>
      </c>
      <c r="AP446" s="335" t="str">
        <f t="shared" si="115"/>
        <v/>
      </c>
      <c r="AQ446" s="335" t="str">
        <f>IF(C446="","",IF(AND(フラグ管理用!B446=1,フラグ管理用!I446&gt;0),"",IF(AND(フラグ管理用!B446=2,フラグ管理用!I446&gt;14),"","error")))</f>
        <v/>
      </c>
      <c r="AR446" s="335" t="str">
        <f>IF(C446="","",IF(PRODUCT(フラグ管理用!H446:J446)=0,"error",""))</f>
        <v/>
      </c>
      <c r="AS446" s="335" t="str">
        <f t="shared" si="116"/>
        <v/>
      </c>
      <c r="AT446" s="335" t="str">
        <f>IF(C446="","",IF(AND(フラグ管理用!G446=1,フラグ管理用!K446=1),"",IF(AND(フラグ管理用!G446=2,フラグ管理用!K446&gt;1),"","error")))</f>
        <v/>
      </c>
      <c r="AU446" s="335" t="str">
        <f>IF(C446="","",IF(AND(フラグ管理用!K446=10,ISBLANK(L446)=FALSE),"",IF(AND(フラグ管理用!K446&lt;10,ISBLANK(L446)=TRUE),"","error")))</f>
        <v/>
      </c>
      <c r="AV446" s="331" t="str">
        <f t="shared" si="117"/>
        <v/>
      </c>
      <c r="AW446" s="331" t="str">
        <f t="shared" si="118"/>
        <v/>
      </c>
      <c r="AX446" s="331" t="str">
        <f>IF(C446="","",IF(AND(フラグ管理用!D446=2,フラグ管理用!G446=1),IF(Q446&lt;&gt;0,"error",""),""))</f>
        <v/>
      </c>
      <c r="AY446" s="331" t="str">
        <f>IF(C446="","",IF(フラグ管理用!G446=2,IF(OR(O446&lt;&gt;0,P446&lt;&gt;0,R446&lt;&gt;0),"error",""),""))</f>
        <v/>
      </c>
      <c r="AZ446" s="331" t="str">
        <f t="shared" si="119"/>
        <v/>
      </c>
      <c r="BA446" s="331" t="str">
        <f t="shared" si="120"/>
        <v/>
      </c>
      <c r="BB446" s="331" t="str">
        <f t="shared" si="121"/>
        <v/>
      </c>
      <c r="BC446" s="331" t="str">
        <f>IF(C446="","",IF(フラグ管理用!Y446=2,IF(AND(フラグ管理用!C446=2,フラグ管理用!V446=1),"","error"),""))</f>
        <v/>
      </c>
      <c r="BD446" s="331" t="str">
        <f t="shared" si="122"/>
        <v/>
      </c>
      <c r="BE446" s="331" t="str">
        <f>IF(C446="","",IF(フラグ管理用!Z446=30,"error",IF(AND(フラグ管理用!AI446="事業始期_通常",フラグ管理用!Z446&lt;18),"error",IF(AND(フラグ管理用!AI446="事業始期_補助",フラグ管理用!Z446&lt;15),"error",""))))</f>
        <v/>
      </c>
      <c r="BF446" s="331" t="str">
        <f t="shared" si="123"/>
        <v/>
      </c>
      <c r="BG446" s="331" t="str">
        <f>IF(C446="","",IF(AND(フラグ管理用!AJ446="事業終期_通常",OR(フラグ管理用!AA446&lt;18,フラグ管理用!AA446&gt;29)),"error",IF(AND(フラグ管理用!AJ446="事業終期_R3基金・R4",フラグ管理用!AA446&lt;18),"error","")))</f>
        <v/>
      </c>
      <c r="BH446" s="331" t="str">
        <f>IF(C446="","",IF(VLOOKUP(Z446,―!$X$2:$Y$31,2,FALSE)&lt;=VLOOKUP(AA446,―!$X$2:$Y$31,2,FALSE),"","error"))</f>
        <v/>
      </c>
      <c r="BI446" s="331" t="str">
        <f t="shared" si="124"/>
        <v/>
      </c>
      <c r="BJ446" s="331" t="str">
        <f t="shared" si="125"/>
        <v/>
      </c>
      <c r="BK446" s="331" t="str">
        <f t="shared" si="126"/>
        <v/>
      </c>
      <c r="BL446" s="331" t="str">
        <f>IF(C446="","",IF(AND(フラグ管理用!AK446="予算区分_地単_通常",フラグ管理用!AF446&gt;4),"error",IF(AND(フラグ管理用!AK446="予算区分_地単_協力金等",フラグ管理用!AF446&gt;9),"error",IF(AND(フラグ管理用!AK446="予算区分_補助",フラグ管理用!AF446&lt;9),"error",""))))</f>
        <v/>
      </c>
      <c r="BM446" s="346" t="str">
        <f>フラグ管理用!AO446</f>
        <v/>
      </c>
    </row>
    <row r="447" spans="1:65">
      <c r="A447" s="21">
        <v>426</v>
      </c>
      <c r="B447" s="38"/>
      <c r="C447" s="47"/>
      <c r="D447" s="47"/>
      <c r="E447" s="60"/>
      <c r="F447" s="69" t="str">
        <f>IF(C447="補",VLOOKUP(E447,'事業名一覧 '!$A$3:$C$55,3,FALSE),"")</f>
        <v/>
      </c>
      <c r="G447" s="84"/>
      <c r="H447" s="84"/>
      <c r="I447" s="84"/>
      <c r="J447" s="84"/>
      <c r="K447" s="84"/>
      <c r="L447" s="60"/>
      <c r="M447" s="134" t="str">
        <f t="shared" si="109"/>
        <v/>
      </c>
      <c r="N447" s="134" t="str">
        <f t="shared" si="110"/>
        <v/>
      </c>
      <c r="O447" s="150"/>
      <c r="P447" s="150"/>
      <c r="Q447" s="150"/>
      <c r="R447" s="150"/>
      <c r="S447" s="150"/>
      <c r="T447" s="150"/>
      <c r="U447" s="60"/>
      <c r="V447" s="84"/>
      <c r="W447" s="84"/>
      <c r="X447" s="84"/>
      <c r="Y447" s="47"/>
      <c r="Z447" s="47"/>
      <c r="AA447" s="47"/>
      <c r="AB447" s="217"/>
      <c r="AC447" s="217"/>
      <c r="AD447" s="60"/>
      <c r="AE447" s="60"/>
      <c r="AF447" s="236"/>
      <c r="AG447" s="255"/>
      <c r="AH447" s="277"/>
      <c r="AI447" s="289"/>
      <c r="AJ447" s="301" t="str">
        <f t="shared" si="111"/>
        <v/>
      </c>
      <c r="AK447" s="309" t="str">
        <f>IF(C447="","",IF(AND(フラグ管理用!B447=2,O447&gt;0),"error",IF(AND(フラグ管理用!B447=1,SUM(P447:R447)&gt;0),"error","")))</f>
        <v/>
      </c>
      <c r="AL447" s="317" t="str">
        <f t="shared" si="112"/>
        <v/>
      </c>
      <c r="AM447" s="325" t="str">
        <f t="shared" si="113"/>
        <v/>
      </c>
      <c r="AN447" s="331" t="str">
        <f>IF(C447="","",IF(フラグ管理用!AP447=1,"",IF(AND(フラグ管理用!C447=1,フラグ管理用!G447=1),"",IF(AND(フラグ管理用!C447=2,フラグ管理用!D447=1,フラグ管理用!G447=1),"",IF(AND(フラグ管理用!C447=2,フラグ管理用!D447=2),"","error")))))</f>
        <v/>
      </c>
      <c r="AO447" s="335" t="str">
        <f t="shared" si="114"/>
        <v/>
      </c>
      <c r="AP447" s="335" t="str">
        <f t="shared" si="115"/>
        <v/>
      </c>
      <c r="AQ447" s="335" t="str">
        <f>IF(C447="","",IF(AND(フラグ管理用!B447=1,フラグ管理用!I447&gt;0),"",IF(AND(フラグ管理用!B447=2,フラグ管理用!I447&gt;14),"","error")))</f>
        <v/>
      </c>
      <c r="AR447" s="335" t="str">
        <f>IF(C447="","",IF(PRODUCT(フラグ管理用!H447:J447)=0,"error",""))</f>
        <v/>
      </c>
      <c r="AS447" s="335" t="str">
        <f t="shared" si="116"/>
        <v/>
      </c>
      <c r="AT447" s="335" t="str">
        <f>IF(C447="","",IF(AND(フラグ管理用!G447=1,フラグ管理用!K447=1),"",IF(AND(フラグ管理用!G447=2,フラグ管理用!K447&gt;1),"","error")))</f>
        <v/>
      </c>
      <c r="AU447" s="335" t="str">
        <f>IF(C447="","",IF(AND(フラグ管理用!K447=10,ISBLANK(L447)=FALSE),"",IF(AND(フラグ管理用!K447&lt;10,ISBLANK(L447)=TRUE),"","error")))</f>
        <v/>
      </c>
      <c r="AV447" s="331" t="str">
        <f t="shared" si="117"/>
        <v/>
      </c>
      <c r="AW447" s="331" t="str">
        <f t="shared" si="118"/>
        <v/>
      </c>
      <c r="AX447" s="331" t="str">
        <f>IF(C447="","",IF(AND(フラグ管理用!D447=2,フラグ管理用!G447=1),IF(Q447&lt;&gt;0,"error",""),""))</f>
        <v/>
      </c>
      <c r="AY447" s="331" t="str">
        <f>IF(C447="","",IF(フラグ管理用!G447=2,IF(OR(O447&lt;&gt;0,P447&lt;&gt;0,R447&lt;&gt;0),"error",""),""))</f>
        <v/>
      </c>
      <c r="AZ447" s="331" t="str">
        <f t="shared" si="119"/>
        <v/>
      </c>
      <c r="BA447" s="331" t="str">
        <f t="shared" si="120"/>
        <v/>
      </c>
      <c r="BB447" s="331" t="str">
        <f t="shared" si="121"/>
        <v/>
      </c>
      <c r="BC447" s="331" t="str">
        <f>IF(C447="","",IF(フラグ管理用!Y447=2,IF(AND(フラグ管理用!C447=2,フラグ管理用!V447=1),"","error"),""))</f>
        <v/>
      </c>
      <c r="BD447" s="331" t="str">
        <f t="shared" si="122"/>
        <v/>
      </c>
      <c r="BE447" s="331" t="str">
        <f>IF(C447="","",IF(フラグ管理用!Z447=30,"error",IF(AND(フラグ管理用!AI447="事業始期_通常",フラグ管理用!Z447&lt;18),"error",IF(AND(フラグ管理用!AI447="事業始期_補助",フラグ管理用!Z447&lt;15),"error",""))))</f>
        <v/>
      </c>
      <c r="BF447" s="331" t="str">
        <f t="shared" si="123"/>
        <v/>
      </c>
      <c r="BG447" s="331" t="str">
        <f>IF(C447="","",IF(AND(フラグ管理用!AJ447="事業終期_通常",OR(フラグ管理用!AA447&lt;18,フラグ管理用!AA447&gt;29)),"error",IF(AND(フラグ管理用!AJ447="事業終期_R3基金・R4",フラグ管理用!AA447&lt;18),"error","")))</f>
        <v/>
      </c>
      <c r="BH447" s="331" t="str">
        <f>IF(C447="","",IF(VLOOKUP(Z447,―!$X$2:$Y$31,2,FALSE)&lt;=VLOOKUP(AA447,―!$X$2:$Y$31,2,FALSE),"","error"))</f>
        <v/>
      </c>
      <c r="BI447" s="331" t="str">
        <f t="shared" si="124"/>
        <v/>
      </c>
      <c r="BJ447" s="331" t="str">
        <f t="shared" si="125"/>
        <v/>
      </c>
      <c r="BK447" s="331" t="str">
        <f t="shared" si="126"/>
        <v/>
      </c>
      <c r="BL447" s="331" t="str">
        <f>IF(C447="","",IF(AND(フラグ管理用!AK447="予算区分_地単_通常",フラグ管理用!AF447&gt;4),"error",IF(AND(フラグ管理用!AK447="予算区分_地単_協力金等",フラグ管理用!AF447&gt;9),"error",IF(AND(フラグ管理用!AK447="予算区分_補助",フラグ管理用!AF447&lt;9),"error",""))))</f>
        <v/>
      </c>
      <c r="BM447" s="346" t="str">
        <f>フラグ管理用!AO447</f>
        <v/>
      </c>
    </row>
    <row r="448" spans="1:65">
      <c r="A448" s="21">
        <v>427</v>
      </c>
      <c r="B448" s="38"/>
      <c r="C448" s="47"/>
      <c r="D448" s="47"/>
      <c r="E448" s="60"/>
      <c r="F448" s="69" t="str">
        <f>IF(C448="補",VLOOKUP(E448,'事業名一覧 '!$A$3:$C$55,3,FALSE),"")</f>
        <v/>
      </c>
      <c r="G448" s="84"/>
      <c r="H448" s="84"/>
      <c r="I448" s="84"/>
      <c r="J448" s="84"/>
      <c r="K448" s="84"/>
      <c r="L448" s="60"/>
      <c r="M448" s="134" t="str">
        <f t="shared" si="109"/>
        <v/>
      </c>
      <c r="N448" s="134" t="str">
        <f t="shared" si="110"/>
        <v/>
      </c>
      <c r="O448" s="150"/>
      <c r="P448" s="150"/>
      <c r="Q448" s="150"/>
      <c r="R448" s="150"/>
      <c r="S448" s="150"/>
      <c r="T448" s="150"/>
      <c r="U448" s="60"/>
      <c r="V448" s="84"/>
      <c r="W448" s="84"/>
      <c r="X448" s="84"/>
      <c r="Y448" s="47"/>
      <c r="Z448" s="47"/>
      <c r="AA448" s="47"/>
      <c r="AB448" s="217"/>
      <c r="AC448" s="217"/>
      <c r="AD448" s="60"/>
      <c r="AE448" s="60"/>
      <c r="AF448" s="236"/>
      <c r="AG448" s="255"/>
      <c r="AH448" s="277"/>
      <c r="AI448" s="289"/>
      <c r="AJ448" s="301" t="str">
        <f t="shared" si="111"/>
        <v/>
      </c>
      <c r="AK448" s="309" t="str">
        <f>IF(C448="","",IF(AND(フラグ管理用!B448=2,O448&gt;0),"error",IF(AND(フラグ管理用!B448=1,SUM(P448:R448)&gt;0),"error","")))</f>
        <v/>
      </c>
      <c r="AL448" s="317" t="str">
        <f t="shared" si="112"/>
        <v/>
      </c>
      <c r="AM448" s="325" t="str">
        <f t="shared" si="113"/>
        <v/>
      </c>
      <c r="AN448" s="331" t="str">
        <f>IF(C448="","",IF(フラグ管理用!AP448=1,"",IF(AND(フラグ管理用!C448=1,フラグ管理用!G448=1),"",IF(AND(フラグ管理用!C448=2,フラグ管理用!D448=1,フラグ管理用!G448=1),"",IF(AND(フラグ管理用!C448=2,フラグ管理用!D448=2),"","error")))))</f>
        <v/>
      </c>
      <c r="AO448" s="335" t="str">
        <f t="shared" si="114"/>
        <v/>
      </c>
      <c r="AP448" s="335" t="str">
        <f t="shared" si="115"/>
        <v/>
      </c>
      <c r="AQ448" s="335" t="str">
        <f>IF(C448="","",IF(AND(フラグ管理用!B448=1,フラグ管理用!I448&gt;0),"",IF(AND(フラグ管理用!B448=2,フラグ管理用!I448&gt;14),"","error")))</f>
        <v/>
      </c>
      <c r="AR448" s="335" t="str">
        <f>IF(C448="","",IF(PRODUCT(フラグ管理用!H448:J448)=0,"error",""))</f>
        <v/>
      </c>
      <c r="AS448" s="335" t="str">
        <f t="shared" si="116"/>
        <v/>
      </c>
      <c r="AT448" s="335" t="str">
        <f>IF(C448="","",IF(AND(フラグ管理用!G448=1,フラグ管理用!K448=1),"",IF(AND(フラグ管理用!G448=2,フラグ管理用!K448&gt;1),"","error")))</f>
        <v/>
      </c>
      <c r="AU448" s="335" t="str">
        <f>IF(C448="","",IF(AND(フラグ管理用!K448=10,ISBLANK(L448)=FALSE),"",IF(AND(フラグ管理用!K448&lt;10,ISBLANK(L448)=TRUE),"","error")))</f>
        <v/>
      </c>
      <c r="AV448" s="331" t="str">
        <f t="shared" si="117"/>
        <v/>
      </c>
      <c r="AW448" s="331" t="str">
        <f t="shared" si="118"/>
        <v/>
      </c>
      <c r="AX448" s="331" t="str">
        <f>IF(C448="","",IF(AND(フラグ管理用!D448=2,フラグ管理用!G448=1),IF(Q448&lt;&gt;0,"error",""),""))</f>
        <v/>
      </c>
      <c r="AY448" s="331" t="str">
        <f>IF(C448="","",IF(フラグ管理用!G448=2,IF(OR(O448&lt;&gt;0,P448&lt;&gt;0,R448&lt;&gt;0),"error",""),""))</f>
        <v/>
      </c>
      <c r="AZ448" s="331" t="str">
        <f t="shared" si="119"/>
        <v/>
      </c>
      <c r="BA448" s="331" t="str">
        <f t="shared" si="120"/>
        <v/>
      </c>
      <c r="BB448" s="331" t="str">
        <f t="shared" si="121"/>
        <v/>
      </c>
      <c r="BC448" s="331" t="str">
        <f>IF(C448="","",IF(フラグ管理用!Y448=2,IF(AND(フラグ管理用!C448=2,フラグ管理用!V448=1),"","error"),""))</f>
        <v/>
      </c>
      <c r="BD448" s="331" t="str">
        <f t="shared" si="122"/>
        <v/>
      </c>
      <c r="BE448" s="331" t="str">
        <f>IF(C448="","",IF(フラグ管理用!Z448=30,"error",IF(AND(フラグ管理用!AI448="事業始期_通常",フラグ管理用!Z448&lt;18),"error",IF(AND(フラグ管理用!AI448="事業始期_補助",フラグ管理用!Z448&lt;15),"error",""))))</f>
        <v/>
      </c>
      <c r="BF448" s="331" t="str">
        <f t="shared" si="123"/>
        <v/>
      </c>
      <c r="BG448" s="331" t="str">
        <f>IF(C448="","",IF(AND(フラグ管理用!AJ448="事業終期_通常",OR(フラグ管理用!AA448&lt;18,フラグ管理用!AA448&gt;29)),"error",IF(AND(フラグ管理用!AJ448="事業終期_R3基金・R4",フラグ管理用!AA448&lt;18),"error","")))</f>
        <v/>
      </c>
      <c r="BH448" s="331" t="str">
        <f>IF(C448="","",IF(VLOOKUP(Z448,―!$X$2:$Y$31,2,FALSE)&lt;=VLOOKUP(AA448,―!$X$2:$Y$31,2,FALSE),"","error"))</f>
        <v/>
      </c>
      <c r="BI448" s="331" t="str">
        <f t="shared" si="124"/>
        <v/>
      </c>
      <c r="BJ448" s="331" t="str">
        <f t="shared" si="125"/>
        <v/>
      </c>
      <c r="BK448" s="331" t="str">
        <f t="shared" si="126"/>
        <v/>
      </c>
      <c r="BL448" s="331" t="str">
        <f>IF(C448="","",IF(AND(フラグ管理用!AK448="予算区分_地単_通常",フラグ管理用!AF448&gt;4),"error",IF(AND(フラグ管理用!AK448="予算区分_地単_協力金等",フラグ管理用!AF448&gt;9),"error",IF(AND(フラグ管理用!AK448="予算区分_補助",フラグ管理用!AF448&lt;9),"error",""))))</f>
        <v/>
      </c>
      <c r="BM448" s="346" t="str">
        <f>フラグ管理用!AO448</f>
        <v/>
      </c>
    </row>
    <row r="449" spans="1:65">
      <c r="A449" s="21">
        <v>428</v>
      </c>
      <c r="B449" s="38"/>
      <c r="C449" s="47"/>
      <c r="D449" s="47"/>
      <c r="E449" s="60"/>
      <c r="F449" s="69" t="str">
        <f>IF(C449="補",VLOOKUP(E449,'事業名一覧 '!$A$3:$C$55,3,FALSE),"")</f>
        <v/>
      </c>
      <c r="G449" s="84"/>
      <c r="H449" s="84"/>
      <c r="I449" s="84"/>
      <c r="J449" s="84"/>
      <c r="K449" s="84"/>
      <c r="L449" s="60"/>
      <c r="M449" s="134" t="str">
        <f t="shared" si="109"/>
        <v/>
      </c>
      <c r="N449" s="134" t="str">
        <f t="shared" si="110"/>
        <v/>
      </c>
      <c r="O449" s="150"/>
      <c r="P449" s="150"/>
      <c r="Q449" s="150"/>
      <c r="R449" s="150"/>
      <c r="S449" s="150"/>
      <c r="T449" s="150"/>
      <c r="U449" s="60"/>
      <c r="V449" s="84"/>
      <c r="W449" s="84"/>
      <c r="X449" s="84"/>
      <c r="Y449" s="47"/>
      <c r="Z449" s="47"/>
      <c r="AA449" s="47"/>
      <c r="AB449" s="217"/>
      <c r="AC449" s="217"/>
      <c r="AD449" s="60"/>
      <c r="AE449" s="60"/>
      <c r="AF449" s="236"/>
      <c r="AG449" s="255"/>
      <c r="AH449" s="277"/>
      <c r="AI449" s="289"/>
      <c r="AJ449" s="301" t="str">
        <f t="shared" si="111"/>
        <v/>
      </c>
      <c r="AK449" s="309" t="str">
        <f>IF(C449="","",IF(AND(フラグ管理用!B449=2,O449&gt;0),"error",IF(AND(フラグ管理用!B449=1,SUM(P449:R449)&gt;0),"error","")))</f>
        <v/>
      </c>
      <c r="AL449" s="317" t="str">
        <f t="shared" si="112"/>
        <v/>
      </c>
      <c r="AM449" s="325" t="str">
        <f t="shared" si="113"/>
        <v/>
      </c>
      <c r="AN449" s="331" t="str">
        <f>IF(C449="","",IF(フラグ管理用!AP449=1,"",IF(AND(フラグ管理用!C449=1,フラグ管理用!G449=1),"",IF(AND(フラグ管理用!C449=2,フラグ管理用!D449=1,フラグ管理用!G449=1),"",IF(AND(フラグ管理用!C449=2,フラグ管理用!D449=2),"","error")))))</f>
        <v/>
      </c>
      <c r="AO449" s="335" t="str">
        <f t="shared" si="114"/>
        <v/>
      </c>
      <c r="AP449" s="335" t="str">
        <f t="shared" si="115"/>
        <v/>
      </c>
      <c r="AQ449" s="335" t="str">
        <f>IF(C449="","",IF(AND(フラグ管理用!B449=1,フラグ管理用!I449&gt;0),"",IF(AND(フラグ管理用!B449=2,フラグ管理用!I449&gt;14),"","error")))</f>
        <v/>
      </c>
      <c r="AR449" s="335" t="str">
        <f>IF(C449="","",IF(PRODUCT(フラグ管理用!H449:J449)=0,"error",""))</f>
        <v/>
      </c>
      <c r="AS449" s="335" t="str">
        <f t="shared" si="116"/>
        <v/>
      </c>
      <c r="AT449" s="335" t="str">
        <f>IF(C449="","",IF(AND(フラグ管理用!G449=1,フラグ管理用!K449=1),"",IF(AND(フラグ管理用!G449=2,フラグ管理用!K449&gt;1),"","error")))</f>
        <v/>
      </c>
      <c r="AU449" s="335" t="str">
        <f>IF(C449="","",IF(AND(フラグ管理用!K449=10,ISBLANK(L449)=FALSE),"",IF(AND(フラグ管理用!K449&lt;10,ISBLANK(L449)=TRUE),"","error")))</f>
        <v/>
      </c>
      <c r="AV449" s="331" t="str">
        <f t="shared" si="117"/>
        <v/>
      </c>
      <c r="AW449" s="331" t="str">
        <f t="shared" si="118"/>
        <v/>
      </c>
      <c r="AX449" s="331" t="str">
        <f>IF(C449="","",IF(AND(フラグ管理用!D449=2,フラグ管理用!G449=1),IF(Q449&lt;&gt;0,"error",""),""))</f>
        <v/>
      </c>
      <c r="AY449" s="331" t="str">
        <f>IF(C449="","",IF(フラグ管理用!G449=2,IF(OR(O449&lt;&gt;0,P449&lt;&gt;0,R449&lt;&gt;0),"error",""),""))</f>
        <v/>
      </c>
      <c r="AZ449" s="331" t="str">
        <f t="shared" si="119"/>
        <v/>
      </c>
      <c r="BA449" s="331" t="str">
        <f t="shared" si="120"/>
        <v/>
      </c>
      <c r="BB449" s="331" t="str">
        <f t="shared" si="121"/>
        <v/>
      </c>
      <c r="BC449" s="331" t="str">
        <f>IF(C449="","",IF(フラグ管理用!Y449=2,IF(AND(フラグ管理用!C449=2,フラグ管理用!V449=1),"","error"),""))</f>
        <v/>
      </c>
      <c r="BD449" s="331" t="str">
        <f t="shared" si="122"/>
        <v/>
      </c>
      <c r="BE449" s="331" t="str">
        <f>IF(C449="","",IF(フラグ管理用!Z449=30,"error",IF(AND(フラグ管理用!AI449="事業始期_通常",フラグ管理用!Z449&lt;18),"error",IF(AND(フラグ管理用!AI449="事業始期_補助",フラグ管理用!Z449&lt;15),"error",""))))</f>
        <v/>
      </c>
      <c r="BF449" s="331" t="str">
        <f t="shared" si="123"/>
        <v/>
      </c>
      <c r="BG449" s="331" t="str">
        <f>IF(C449="","",IF(AND(フラグ管理用!AJ449="事業終期_通常",OR(フラグ管理用!AA449&lt;18,フラグ管理用!AA449&gt;29)),"error",IF(AND(フラグ管理用!AJ449="事業終期_R3基金・R4",フラグ管理用!AA449&lt;18),"error","")))</f>
        <v/>
      </c>
      <c r="BH449" s="331" t="str">
        <f>IF(C449="","",IF(VLOOKUP(Z449,―!$X$2:$Y$31,2,FALSE)&lt;=VLOOKUP(AA449,―!$X$2:$Y$31,2,FALSE),"","error"))</f>
        <v/>
      </c>
      <c r="BI449" s="331" t="str">
        <f t="shared" si="124"/>
        <v/>
      </c>
      <c r="BJ449" s="331" t="str">
        <f t="shared" si="125"/>
        <v/>
      </c>
      <c r="BK449" s="331" t="str">
        <f t="shared" si="126"/>
        <v/>
      </c>
      <c r="BL449" s="331" t="str">
        <f>IF(C449="","",IF(AND(フラグ管理用!AK449="予算区分_地単_通常",フラグ管理用!AF449&gt;4),"error",IF(AND(フラグ管理用!AK449="予算区分_地単_協力金等",フラグ管理用!AF449&gt;9),"error",IF(AND(フラグ管理用!AK449="予算区分_補助",フラグ管理用!AF449&lt;9),"error",""))))</f>
        <v/>
      </c>
      <c r="BM449" s="346" t="str">
        <f>フラグ管理用!AO449</f>
        <v/>
      </c>
    </row>
    <row r="450" spans="1:65">
      <c r="A450" s="21">
        <v>429</v>
      </c>
      <c r="B450" s="38"/>
      <c r="C450" s="47"/>
      <c r="D450" s="47"/>
      <c r="E450" s="60"/>
      <c r="F450" s="69" t="str">
        <f>IF(C450="補",VLOOKUP(E450,'事業名一覧 '!$A$3:$C$55,3,FALSE),"")</f>
        <v/>
      </c>
      <c r="G450" s="84"/>
      <c r="H450" s="84"/>
      <c r="I450" s="84"/>
      <c r="J450" s="84"/>
      <c r="K450" s="84"/>
      <c r="L450" s="60"/>
      <c r="M450" s="134" t="str">
        <f t="shared" si="109"/>
        <v/>
      </c>
      <c r="N450" s="134" t="str">
        <f t="shared" si="110"/>
        <v/>
      </c>
      <c r="O450" s="150"/>
      <c r="P450" s="150"/>
      <c r="Q450" s="150"/>
      <c r="R450" s="150"/>
      <c r="S450" s="150"/>
      <c r="T450" s="150"/>
      <c r="U450" s="60"/>
      <c r="V450" s="84"/>
      <c r="W450" s="84"/>
      <c r="X450" s="84"/>
      <c r="Y450" s="47"/>
      <c r="Z450" s="47"/>
      <c r="AA450" s="47"/>
      <c r="AB450" s="217"/>
      <c r="AC450" s="217"/>
      <c r="AD450" s="60"/>
      <c r="AE450" s="60"/>
      <c r="AF450" s="236"/>
      <c r="AG450" s="255"/>
      <c r="AH450" s="277"/>
      <c r="AI450" s="289"/>
      <c r="AJ450" s="301" t="str">
        <f t="shared" si="111"/>
        <v/>
      </c>
      <c r="AK450" s="309" t="str">
        <f>IF(C450="","",IF(AND(フラグ管理用!B450=2,O450&gt;0),"error",IF(AND(フラグ管理用!B450=1,SUM(P450:R450)&gt;0),"error","")))</f>
        <v/>
      </c>
      <c r="AL450" s="317" t="str">
        <f t="shared" si="112"/>
        <v/>
      </c>
      <c r="AM450" s="325" t="str">
        <f t="shared" si="113"/>
        <v/>
      </c>
      <c r="AN450" s="331" t="str">
        <f>IF(C450="","",IF(フラグ管理用!AP450=1,"",IF(AND(フラグ管理用!C450=1,フラグ管理用!G450=1),"",IF(AND(フラグ管理用!C450=2,フラグ管理用!D450=1,フラグ管理用!G450=1),"",IF(AND(フラグ管理用!C450=2,フラグ管理用!D450=2),"","error")))))</f>
        <v/>
      </c>
      <c r="AO450" s="335" t="str">
        <f t="shared" si="114"/>
        <v/>
      </c>
      <c r="AP450" s="335" t="str">
        <f t="shared" si="115"/>
        <v/>
      </c>
      <c r="AQ450" s="335" t="str">
        <f>IF(C450="","",IF(AND(フラグ管理用!B450=1,フラグ管理用!I450&gt;0),"",IF(AND(フラグ管理用!B450=2,フラグ管理用!I450&gt;14),"","error")))</f>
        <v/>
      </c>
      <c r="AR450" s="335" t="str">
        <f>IF(C450="","",IF(PRODUCT(フラグ管理用!H450:J450)=0,"error",""))</f>
        <v/>
      </c>
      <c r="AS450" s="335" t="str">
        <f t="shared" si="116"/>
        <v/>
      </c>
      <c r="AT450" s="335" t="str">
        <f>IF(C450="","",IF(AND(フラグ管理用!G450=1,フラグ管理用!K450=1),"",IF(AND(フラグ管理用!G450=2,フラグ管理用!K450&gt;1),"","error")))</f>
        <v/>
      </c>
      <c r="AU450" s="335" t="str">
        <f>IF(C450="","",IF(AND(フラグ管理用!K450=10,ISBLANK(L450)=FALSE),"",IF(AND(フラグ管理用!K450&lt;10,ISBLANK(L450)=TRUE),"","error")))</f>
        <v/>
      </c>
      <c r="AV450" s="331" t="str">
        <f t="shared" si="117"/>
        <v/>
      </c>
      <c r="AW450" s="331" t="str">
        <f t="shared" si="118"/>
        <v/>
      </c>
      <c r="AX450" s="331" t="str">
        <f>IF(C450="","",IF(AND(フラグ管理用!D450=2,フラグ管理用!G450=1),IF(Q450&lt;&gt;0,"error",""),""))</f>
        <v/>
      </c>
      <c r="AY450" s="331" t="str">
        <f>IF(C450="","",IF(フラグ管理用!G450=2,IF(OR(O450&lt;&gt;0,P450&lt;&gt;0,R450&lt;&gt;0),"error",""),""))</f>
        <v/>
      </c>
      <c r="AZ450" s="331" t="str">
        <f t="shared" si="119"/>
        <v/>
      </c>
      <c r="BA450" s="331" t="str">
        <f t="shared" si="120"/>
        <v/>
      </c>
      <c r="BB450" s="331" t="str">
        <f t="shared" si="121"/>
        <v/>
      </c>
      <c r="BC450" s="331" t="str">
        <f>IF(C450="","",IF(フラグ管理用!Y450=2,IF(AND(フラグ管理用!C450=2,フラグ管理用!V450=1),"","error"),""))</f>
        <v/>
      </c>
      <c r="BD450" s="331" t="str">
        <f t="shared" si="122"/>
        <v/>
      </c>
      <c r="BE450" s="331" t="str">
        <f>IF(C450="","",IF(フラグ管理用!Z450=30,"error",IF(AND(フラグ管理用!AI450="事業始期_通常",フラグ管理用!Z450&lt;18),"error",IF(AND(フラグ管理用!AI450="事業始期_補助",フラグ管理用!Z450&lt;15),"error",""))))</f>
        <v/>
      </c>
      <c r="BF450" s="331" t="str">
        <f t="shared" si="123"/>
        <v/>
      </c>
      <c r="BG450" s="331" t="str">
        <f>IF(C450="","",IF(AND(フラグ管理用!AJ450="事業終期_通常",OR(フラグ管理用!AA450&lt;18,フラグ管理用!AA450&gt;29)),"error",IF(AND(フラグ管理用!AJ450="事業終期_R3基金・R4",フラグ管理用!AA450&lt;18),"error","")))</f>
        <v/>
      </c>
      <c r="BH450" s="331" t="str">
        <f>IF(C450="","",IF(VLOOKUP(Z450,―!$X$2:$Y$31,2,FALSE)&lt;=VLOOKUP(AA450,―!$X$2:$Y$31,2,FALSE),"","error"))</f>
        <v/>
      </c>
      <c r="BI450" s="331" t="str">
        <f t="shared" si="124"/>
        <v/>
      </c>
      <c r="BJ450" s="331" t="str">
        <f t="shared" si="125"/>
        <v/>
      </c>
      <c r="BK450" s="331" t="str">
        <f t="shared" si="126"/>
        <v/>
      </c>
      <c r="BL450" s="331" t="str">
        <f>IF(C450="","",IF(AND(フラグ管理用!AK450="予算区分_地単_通常",フラグ管理用!AF450&gt;4),"error",IF(AND(フラグ管理用!AK450="予算区分_地単_協力金等",フラグ管理用!AF450&gt;9),"error",IF(AND(フラグ管理用!AK450="予算区分_補助",フラグ管理用!AF450&lt;9),"error",""))))</f>
        <v/>
      </c>
      <c r="BM450" s="346" t="str">
        <f>フラグ管理用!AO450</f>
        <v/>
      </c>
    </row>
    <row r="451" spans="1:65">
      <c r="A451" s="21">
        <v>430</v>
      </c>
      <c r="B451" s="38"/>
      <c r="C451" s="47"/>
      <c r="D451" s="47"/>
      <c r="E451" s="60"/>
      <c r="F451" s="69" t="str">
        <f>IF(C451="補",VLOOKUP(E451,'事業名一覧 '!$A$3:$C$55,3,FALSE),"")</f>
        <v/>
      </c>
      <c r="G451" s="84"/>
      <c r="H451" s="84"/>
      <c r="I451" s="84"/>
      <c r="J451" s="84"/>
      <c r="K451" s="84"/>
      <c r="L451" s="60"/>
      <c r="M451" s="134" t="str">
        <f t="shared" si="109"/>
        <v/>
      </c>
      <c r="N451" s="134" t="str">
        <f t="shared" si="110"/>
        <v/>
      </c>
      <c r="O451" s="150"/>
      <c r="P451" s="150"/>
      <c r="Q451" s="150"/>
      <c r="R451" s="150"/>
      <c r="S451" s="150"/>
      <c r="T451" s="150"/>
      <c r="U451" s="60"/>
      <c r="V451" s="84"/>
      <c r="W451" s="84"/>
      <c r="X451" s="84"/>
      <c r="Y451" s="47"/>
      <c r="Z451" s="47"/>
      <c r="AA451" s="47"/>
      <c r="AB451" s="217"/>
      <c r="AC451" s="217"/>
      <c r="AD451" s="60"/>
      <c r="AE451" s="60"/>
      <c r="AF451" s="236"/>
      <c r="AG451" s="255"/>
      <c r="AH451" s="277"/>
      <c r="AI451" s="289"/>
      <c r="AJ451" s="301" t="str">
        <f t="shared" si="111"/>
        <v/>
      </c>
      <c r="AK451" s="309" t="str">
        <f>IF(C451="","",IF(AND(フラグ管理用!B451=2,O451&gt;0),"error",IF(AND(フラグ管理用!B451=1,SUM(P451:R451)&gt;0),"error","")))</f>
        <v/>
      </c>
      <c r="AL451" s="317" t="str">
        <f t="shared" si="112"/>
        <v/>
      </c>
      <c r="AM451" s="325" t="str">
        <f t="shared" si="113"/>
        <v/>
      </c>
      <c r="AN451" s="331" t="str">
        <f>IF(C451="","",IF(フラグ管理用!AP451=1,"",IF(AND(フラグ管理用!C451=1,フラグ管理用!G451=1),"",IF(AND(フラグ管理用!C451=2,フラグ管理用!D451=1,フラグ管理用!G451=1),"",IF(AND(フラグ管理用!C451=2,フラグ管理用!D451=2),"","error")))))</f>
        <v/>
      </c>
      <c r="AO451" s="335" t="str">
        <f t="shared" si="114"/>
        <v/>
      </c>
      <c r="AP451" s="335" t="str">
        <f t="shared" si="115"/>
        <v/>
      </c>
      <c r="AQ451" s="335" t="str">
        <f>IF(C451="","",IF(AND(フラグ管理用!B451=1,フラグ管理用!I451&gt;0),"",IF(AND(フラグ管理用!B451=2,フラグ管理用!I451&gt;14),"","error")))</f>
        <v/>
      </c>
      <c r="AR451" s="335" t="str">
        <f>IF(C451="","",IF(PRODUCT(フラグ管理用!H451:J451)=0,"error",""))</f>
        <v/>
      </c>
      <c r="AS451" s="335" t="str">
        <f t="shared" si="116"/>
        <v/>
      </c>
      <c r="AT451" s="335" t="str">
        <f>IF(C451="","",IF(AND(フラグ管理用!G451=1,フラグ管理用!K451=1),"",IF(AND(フラグ管理用!G451=2,フラグ管理用!K451&gt;1),"","error")))</f>
        <v/>
      </c>
      <c r="AU451" s="335" t="str">
        <f>IF(C451="","",IF(AND(フラグ管理用!K451=10,ISBLANK(L451)=FALSE),"",IF(AND(フラグ管理用!K451&lt;10,ISBLANK(L451)=TRUE),"","error")))</f>
        <v/>
      </c>
      <c r="AV451" s="331" t="str">
        <f t="shared" si="117"/>
        <v/>
      </c>
      <c r="AW451" s="331" t="str">
        <f t="shared" si="118"/>
        <v/>
      </c>
      <c r="AX451" s="331" t="str">
        <f>IF(C451="","",IF(AND(フラグ管理用!D451=2,フラグ管理用!G451=1),IF(Q451&lt;&gt;0,"error",""),""))</f>
        <v/>
      </c>
      <c r="AY451" s="331" t="str">
        <f>IF(C451="","",IF(フラグ管理用!G451=2,IF(OR(O451&lt;&gt;0,P451&lt;&gt;0,R451&lt;&gt;0),"error",""),""))</f>
        <v/>
      </c>
      <c r="AZ451" s="331" t="str">
        <f t="shared" si="119"/>
        <v/>
      </c>
      <c r="BA451" s="331" t="str">
        <f t="shared" si="120"/>
        <v/>
      </c>
      <c r="BB451" s="331" t="str">
        <f t="shared" si="121"/>
        <v/>
      </c>
      <c r="BC451" s="331" t="str">
        <f>IF(C451="","",IF(フラグ管理用!Y451=2,IF(AND(フラグ管理用!C451=2,フラグ管理用!V451=1),"","error"),""))</f>
        <v/>
      </c>
      <c r="BD451" s="331" t="str">
        <f t="shared" si="122"/>
        <v/>
      </c>
      <c r="BE451" s="331" t="str">
        <f>IF(C451="","",IF(フラグ管理用!Z451=30,"error",IF(AND(フラグ管理用!AI451="事業始期_通常",フラグ管理用!Z451&lt;18),"error",IF(AND(フラグ管理用!AI451="事業始期_補助",フラグ管理用!Z451&lt;15),"error",""))))</f>
        <v/>
      </c>
      <c r="BF451" s="331" t="str">
        <f t="shared" si="123"/>
        <v/>
      </c>
      <c r="BG451" s="331" t="str">
        <f>IF(C451="","",IF(AND(フラグ管理用!AJ451="事業終期_通常",OR(フラグ管理用!AA451&lt;18,フラグ管理用!AA451&gt;29)),"error",IF(AND(フラグ管理用!AJ451="事業終期_R3基金・R4",フラグ管理用!AA451&lt;18),"error","")))</f>
        <v/>
      </c>
      <c r="BH451" s="331" t="str">
        <f>IF(C451="","",IF(VLOOKUP(Z451,―!$X$2:$Y$31,2,FALSE)&lt;=VLOOKUP(AA451,―!$X$2:$Y$31,2,FALSE),"","error"))</f>
        <v/>
      </c>
      <c r="BI451" s="331" t="str">
        <f t="shared" si="124"/>
        <v/>
      </c>
      <c r="BJ451" s="331" t="str">
        <f t="shared" si="125"/>
        <v/>
      </c>
      <c r="BK451" s="331" t="str">
        <f t="shared" si="126"/>
        <v/>
      </c>
      <c r="BL451" s="331" t="str">
        <f>IF(C451="","",IF(AND(フラグ管理用!AK451="予算区分_地単_通常",フラグ管理用!AF451&gt;4),"error",IF(AND(フラグ管理用!AK451="予算区分_地単_協力金等",フラグ管理用!AF451&gt;9),"error",IF(AND(フラグ管理用!AK451="予算区分_補助",フラグ管理用!AF451&lt;9),"error",""))))</f>
        <v/>
      </c>
      <c r="BM451" s="346" t="str">
        <f>フラグ管理用!AO451</f>
        <v/>
      </c>
    </row>
    <row r="452" spans="1:65">
      <c r="A452" s="21">
        <v>431</v>
      </c>
      <c r="B452" s="38"/>
      <c r="C452" s="47"/>
      <c r="D452" s="47"/>
      <c r="E452" s="60"/>
      <c r="F452" s="69" t="str">
        <f>IF(C452="補",VLOOKUP(E452,'事業名一覧 '!$A$3:$C$55,3,FALSE),"")</f>
        <v/>
      </c>
      <c r="G452" s="84"/>
      <c r="H452" s="84"/>
      <c r="I452" s="84"/>
      <c r="J452" s="84"/>
      <c r="K452" s="84"/>
      <c r="L452" s="60"/>
      <c r="M452" s="134" t="str">
        <f t="shared" si="109"/>
        <v/>
      </c>
      <c r="N452" s="134" t="str">
        <f t="shared" si="110"/>
        <v/>
      </c>
      <c r="O452" s="150"/>
      <c r="P452" s="150"/>
      <c r="Q452" s="150"/>
      <c r="R452" s="150"/>
      <c r="S452" s="150"/>
      <c r="T452" s="150"/>
      <c r="U452" s="60"/>
      <c r="V452" s="84"/>
      <c r="W452" s="84"/>
      <c r="X452" s="84"/>
      <c r="Y452" s="47"/>
      <c r="Z452" s="47"/>
      <c r="AA452" s="47"/>
      <c r="AB452" s="217"/>
      <c r="AC452" s="217"/>
      <c r="AD452" s="60"/>
      <c r="AE452" s="60"/>
      <c r="AF452" s="236"/>
      <c r="AG452" s="255"/>
      <c r="AH452" s="277"/>
      <c r="AI452" s="289"/>
      <c r="AJ452" s="301" t="str">
        <f t="shared" si="111"/>
        <v/>
      </c>
      <c r="AK452" s="309" t="str">
        <f>IF(C452="","",IF(AND(フラグ管理用!B452=2,O452&gt;0),"error",IF(AND(フラグ管理用!B452=1,SUM(P452:R452)&gt;0),"error","")))</f>
        <v/>
      </c>
      <c r="AL452" s="317" t="str">
        <f t="shared" si="112"/>
        <v/>
      </c>
      <c r="AM452" s="325" t="str">
        <f t="shared" si="113"/>
        <v/>
      </c>
      <c r="AN452" s="331" t="str">
        <f>IF(C452="","",IF(フラグ管理用!AP452=1,"",IF(AND(フラグ管理用!C452=1,フラグ管理用!G452=1),"",IF(AND(フラグ管理用!C452=2,フラグ管理用!D452=1,フラグ管理用!G452=1),"",IF(AND(フラグ管理用!C452=2,フラグ管理用!D452=2),"","error")))))</f>
        <v/>
      </c>
      <c r="AO452" s="335" t="str">
        <f t="shared" si="114"/>
        <v/>
      </c>
      <c r="AP452" s="335" t="str">
        <f t="shared" si="115"/>
        <v/>
      </c>
      <c r="AQ452" s="335" t="str">
        <f>IF(C452="","",IF(AND(フラグ管理用!B452=1,フラグ管理用!I452&gt;0),"",IF(AND(フラグ管理用!B452=2,フラグ管理用!I452&gt;14),"","error")))</f>
        <v/>
      </c>
      <c r="AR452" s="335" t="str">
        <f>IF(C452="","",IF(PRODUCT(フラグ管理用!H452:J452)=0,"error",""))</f>
        <v/>
      </c>
      <c r="AS452" s="335" t="str">
        <f t="shared" si="116"/>
        <v/>
      </c>
      <c r="AT452" s="335" t="str">
        <f>IF(C452="","",IF(AND(フラグ管理用!G452=1,フラグ管理用!K452=1),"",IF(AND(フラグ管理用!G452=2,フラグ管理用!K452&gt;1),"","error")))</f>
        <v/>
      </c>
      <c r="AU452" s="335" t="str">
        <f>IF(C452="","",IF(AND(フラグ管理用!K452=10,ISBLANK(L452)=FALSE),"",IF(AND(フラグ管理用!K452&lt;10,ISBLANK(L452)=TRUE),"","error")))</f>
        <v/>
      </c>
      <c r="AV452" s="331" t="str">
        <f t="shared" si="117"/>
        <v/>
      </c>
      <c r="AW452" s="331" t="str">
        <f t="shared" si="118"/>
        <v/>
      </c>
      <c r="AX452" s="331" t="str">
        <f>IF(C452="","",IF(AND(フラグ管理用!D452=2,フラグ管理用!G452=1),IF(Q452&lt;&gt;0,"error",""),""))</f>
        <v/>
      </c>
      <c r="AY452" s="331" t="str">
        <f>IF(C452="","",IF(フラグ管理用!G452=2,IF(OR(O452&lt;&gt;0,P452&lt;&gt;0,R452&lt;&gt;0),"error",""),""))</f>
        <v/>
      </c>
      <c r="AZ452" s="331" t="str">
        <f t="shared" si="119"/>
        <v/>
      </c>
      <c r="BA452" s="331" t="str">
        <f t="shared" si="120"/>
        <v/>
      </c>
      <c r="BB452" s="331" t="str">
        <f t="shared" si="121"/>
        <v/>
      </c>
      <c r="BC452" s="331" t="str">
        <f>IF(C452="","",IF(フラグ管理用!Y452=2,IF(AND(フラグ管理用!C452=2,フラグ管理用!V452=1),"","error"),""))</f>
        <v/>
      </c>
      <c r="BD452" s="331" t="str">
        <f t="shared" si="122"/>
        <v/>
      </c>
      <c r="BE452" s="331" t="str">
        <f>IF(C452="","",IF(フラグ管理用!Z452=30,"error",IF(AND(フラグ管理用!AI452="事業始期_通常",フラグ管理用!Z452&lt;18),"error",IF(AND(フラグ管理用!AI452="事業始期_補助",フラグ管理用!Z452&lt;15),"error",""))))</f>
        <v/>
      </c>
      <c r="BF452" s="331" t="str">
        <f t="shared" si="123"/>
        <v/>
      </c>
      <c r="BG452" s="331" t="str">
        <f>IF(C452="","",IF(AND(フラグ管理用!AJ452="事業終期_通常",OR(フラグ管理用!AA452&lt;18,フラグ管理用!AA452&gt;29)),"error",IF(AND(フラグ管理用!AJ452="事業終期_R3基金・R4",フラグ管理用!AA452&lt;18),"error","")))</f>
        <v/>
      </c>
      <c r="BH452" s="331" t="str">
        <f>IF(C452="","",IF(VLOOKUP(Z452,―!$X$2:$Y$31,2,FALSE)&lt;=VLOOKUP(AA452,―!$X$2:$Y$31,2,FALSE),"","error"))</f>
        <v/>
      </c>
      <c r="BI452" s="331" t="str">
        <f t="shared" si="124"/>
        <v/>
      </c>
      <c r="BJ452" s="331" t="str">
        <f t="shared" si="125"/>
        <v/>
      </c>
      <c r="BK452" s="331" t="str">
        <f t="shared" si="126"/>
        <v/>
      </c>
      <c r="BL452" s="331" t="str">
        <f>IF(C452="","",IF(AND(フラグ管理用!AK452="予算区分_地単_通常",フラグ管理用!AF452&gt;4),"error",IF(AND(フラグ管理用!AK452="予算区分_地単_協力金等",フラグ管理用!AF452&gt;9),"error",IF(AND(フラグ管理用!AK452="予算区分_補助",フラグ管理用!AF452&lt;9),"error",""))))</f>
        <v/>
      </c>
      <c r="BM452" s="346" t="str">
        <f>フラグ管理用!AO452</f>
        <v/>
      </c>
    </row>
    <row r="453" spans="1:65">
      <c r="A453" s="21">
        <v>432</v>
      </c>
      <c r="B453" s="38"/>
      <c r="C453" s="47"/>
      <c r="D453" s="47"/>
      <c r="E453" s="60"/>
      <c r="F453" s="69" t="str">
        <f>IF(C453="補",VLOOKUP(E453,'事業名一覧 '!$A$3:$C$55,3,FALSE),"")</f>
        <v/>
      </c>
      <c r="G453" s="84"/>
      <c r="H453" s="84"/>
      <c r="I453" s="84"/>
      <c r="J453" s="84"/>
      <c r="K453" s="84"/>
      <c r="L453" s="60"/>
      <c r="M453" s="134" t="str">
        <f t="shared" si="109"/>
        <v/>
      </c>
      <c r="N453" s="134" t="str">
        <f t="shared" si="110"/>
        <v/>
      </c>
      <c r="O453" s="150"/>
      <c r="P453" s="150"/>
      <c r="Q453" s="150"/>
      <c r="R453" s="150"/>
      <c r="S453" s="150"/>
      <c r="T453" s="150"/>
      <c r="U453" s="60"/>
      <c r="V453" s="84"/>
      <c r="W453" s="84"/>
      <c r="X453" s="84"/>
      <c r="Y453" s="47"/>
      <c r="Z453" s="47"/>
      <c r="AA453" s="47"/>
      <c r="AB453" s="217"/>
      <c r="AC453" s="217"/>
      <c r="AD453" s="60"/>
      <c r="AE453" s="60"/>
      <c r="AF453" s="236"/>
      <c r="AG453" s="255"/>
      <c r="AH453" s="277"/>
      <c r="AI453" s="289"/>
      <c r="AJ453" s="301" t="str">
        <f t="shared" si="111"/>
        <v/>
      </c>
      <c r="AK453" s="309" t="str">
        <f>IF(C453="","",IF(AND(フラグ管理用!B453=2,O453&gt;0),"error",IF(AND(フラグ管理用!B453=1,SUM(P453:R453)&gt;0),"error","")))</f>
        <v/>
      </c>
      <c r="AL453" s="317" t="str">
        <f t="shared" si="112"/>
        <v/>
      </c>
      <c r="AM453" s="325" t="str">
        <f t="shared" si="113"/>
        <v/>
      </c>
      <c r="AN453" s="331" t="str">
        <f>IF(C453="","",IF(フラグ管理用!AP453=1,"",IF(AND(フラグ管理用!C453=1,フラグ管理用!G453=1),"",IF(AND(フラグ管理用!C453=2,フラグ管理用!D453=1,フラグ管理用!G453=1),"",IF(AND(フラグ管理用!C453=2,フラグ管理用!D453=2),"","error")))))</f>
        <v/>
      </c>
      <c r="AO453" s="335" t="str">
        <f t="shared" si="114"/>
        <v/>
      </c>
      <c r="AP453" s="335" t="str">
        <f t="shared" si="115"/>
        <v/>
      </c>
      <c r="AQ453" s="335" t="str">
        <f>IF(C453="","",IF(AND(フラグ管理用!B453=1,フラグ管理用!I453&gt;0),"",IF(AND(フラグ管理用!B453=2,フラグ管理用!I453&gt;14),"","error")))</f>
        <v/>
      </c>
      <c r="AR453" s="335" t="str">
        <f>IF(C453="","",IF(PRODUCT(フラグ管理用!H453:J453)=0,"error",""))</f>
        <v/>
      </c>
      <c r="AS453" s="335" t="str">
        <f t="shared" si="116"/>
        <v/>
      </c>
      <c r="AT453" s="335" t="str">
        <f>IF(C453="","",IF(AND(フラグ管理用!G453=1,フラグ管理用!K453=1),"",IF(AND(フラグ管理用!G453=2,フラグ管理用!K453&gt;1),"","error")))</f>
        <v/>
      </c>
      <c r="AU453" s="335" t="str">
        <f>IF(C453="","",IF(AND(フラグ管理用!K453=10,ISBLANK(L453)=FALSE),"",IF(AND(フラグ管理用!K453&lt;10,ISBLANK(L453)=TRUE),"","error")))</f>
        <v/>
      </c>
      <c r="AV453" s="331" t="str">
        <f t="shared" si="117"/>
        <v/>
      </c>
      <c r="AW453" s="331" t="str">
        <f t="shared" si="118"/>
        <v/>
      </c>
      <c r="AX453" s="331" t="str">
        <f>IF(C453="","",IF(AND(フラグ管理用!D453=2,フラグ管理用!G453=1),IF(Q453&lt;&gt;0,"error",""),""))</f>
        <v/>
      </c>
      <c r="AY453" s="331" t="str">
        <f>IF(C453="","",IF(フラグ管理用!G453=2,IF(OR(O453&lt;&gt;0,P453&lt;&gt;0,R453&lt;&gt;0),"error",""),""))</f>
        <v/>
      </c>
      <c r="AZ453" s="331" t="str">
        <f t="shared" si="119"/>
        <v/>
      </c>
      <c r="BA453" s="331" t="str">
        <f t="shared" si="120"/>
        <v/>
      </c>
      <c r="BB453" s="331" t="str">
        <f t="shared" si="121"/>
        <v/>
      </c>
      <c r="BC453" s="331" t="str">
        <f>IF(C453="","",IF(フラグ管理用!Y453=2,IF(AND(フラグ管理用!C453=2,フラグ管理用!V453=1),"","error"),""))</f>
        <v/>
      </c>
      <c r="BD453" s="331" t="str">
        <f t="shared" si="122"/>
        <v/>
      </c>
      <c r="BE453" s="331" t="str">
        <f>IF(C453="","",IF(フラグ管理用!Z453=30,"error",IF(AND(フラグ管理用!AI453="事業始期_通常",フラグ管理用!Z453&lt;18),"error",IF(AND(フラグ管理用!AI453="事業始期_補助",フラグ管理用!Z453&lt;15),"error",""))))</f>
        <v/>
      </c>
      <c r="BF453" s="331" t="str">
        <f t="shared" si="123"/>
        <v/>
      </c>
      <c r="BG453" s="331" t="str">
        <f>IF(C453="","",IF(AND(フラグ管理用!AJ453="事業終期_通常",OR(フラグ管理用!AA453&lt;18,フラグ管理用!AA453&gt;29)),"error",IF(AND(フラグ管理用!AJ453="事業終期_R3基金・R4",フラグ管理用!AA453&lt;18),"error","")))</f>
        <v/>
      </c>
      <c r="BH453" s="331" t="str">
        <f>IF(C453="","",IF(VLOOKUP(Z453,―!$X$2:$Y$31,2,FALSE)&lt;=VLOOKUP(AA453,―!$X$2:$Y$31,2,FALSE),"","error"))</f>
        <v/>
      </c>
      <c r="BI453" s="331" t="str">
        <f t="shared" si="124"/>
        <v/>
      </c>
      <c r="BJ453" s="331" t="str">
        <f t="shared" si="125"/>
        <v/>
      </c>
      <c r="BK453" s="331" t="str">
        <f t="shared" si="126"/>
        <v/>
      </c>
      <c r="BL453" s="331" t="str">
        <f>IF(C453="","",IF(AND(フラグ管理用!AK453="予算区分_地単_通常",フラグ管理用!AF453&gt;4),"error",IF(AND(フラグ管理用!AK453="予算区分_地単_協力金等",フラグ管理用!AF453&gt;9),"error",IF(AND(フラグ管理用!AK453="予算区分_補助",フラグ管理用!AF453&lt;9),"error",""))))</f>
        <v/>
      </c>
      <c r="BM453" s="346" t="str">
        <f>フラグ管理用!AO453</f>
        <v/>
      </c>
    </row>
    <row r="454" spans="1:65">
      <c r="A454" s="21">
        <v>433</v>
      </c>
      <c r="B454" s="38"/>
      <c r="C454" s="47"/>
      <c r="D454" s="47"/>
      <c r="E454" s="60"/>
      <c r="F454" s="69" t="str">
        <f>IF(C454="補",VLOOKUP(E454,'事業名一覧 '!$A$3:$C$55,3,FALSE),"")</f>
        <v/>
      </c>
      <c r="G454" s="84"/>
      <c r="H454" s="84"/>
      <c r="I454" s="84"/>
      <c r="J454" s="84"/>
      <c r="K454" s="84"/>
      <c r="L454" s="60"/>
      <c r="M454" s="134" t="str">
        <f t="shared" si="109"/>
        <v/>
      </c>
      <c r="N454" s="134" t="str">
        <f t="shared" si="110"/>
        <v/>
      </c>
      <c r="O454" s="150"/>
      <c r="P454" s="150"/>
      <c r="Q454" s="150"/>
      <c r="R454" s="150"/>
      <c r="S454" s="150"/>
      <c r="T454" s="150"/>
      <c r="U454" s="60"/>
      <c r="V454" s="84"/>
      <c r="W454" s="84"/>
      <c r="X454" s="84"/>
      <c r="Y454" s="47"/>
      <c r="Z454" s="47"/>
      <c r="AA454" s="47"/>
      <c r="AB454" s="217"/>
      <c r="AC454" s="217"/>
      <c r="AD454" s="60"/>
      <c r="AE454" s="60"/>
      <c r="AF454" s="236"/>
      <c r="AG454" s="255"/>
      <c r="AH454" s="277"/>
      <c r="AI454" s="289"/>
      <c r="AJ454" s="301" t="str">
        <f t="shared" si="111"/>
        <v/>
      </c>
      <c r="AK454" s="309" t="str">
        <f>IF(C454="","",IF(AND(フラグ管理用!B454=2,O454&gt;0),"error",IF(AND(フラグ管理用!B454=1,SUM(P454:R454)&gt;0),"error","")))</f>
        <v/>
      </c>
      <c r="AL454" s="317" t="str">
        <f t="shared" si="112"/>
        <v/>
      </c>
      <c r="AM454" s="325" t="str">
        <f t="shared" si="113"/>
        <v/>
      </c>
      <c r="AN454" s="331" t="str">
        <f>IF(C454="","",IF(フラグ管理用!AP454=1,"",IF(AND(フラグ管理用!C454=1,フラグ管理用!G454=1),"",IF(AND(フラグ管理用!C454=2,フラグ管理用!D454=1,フラグ管理用!G454=1),"",IF(AND(フラグ管理用!C454=2,フラグ管理用!D454=2),"","error")))))</f>
        <v/>
      </c>
      <c r="AO454" s="335" t="str">
        <f t="shared" si="114"/>
        <v/>
      </c>
      <c r="AP454" s="335" t="str">
        <f t="shared" si="115"/>
        <v/>
      </c>
      <c r="AQ454" s="335" t="str">
        <f>IF(C454="","",IF(AND(フラグ管理用!B454=1,フラグ管理用!I454&gt;0),"",IF(AND(フラグ管理用!B454=2,フラグ管理用!I454&gt;14),"","error")))</f>
        <v/>
      </c>
      <c r="AR454" s="335" t="str">
        <f>IF(C454="","",IF(PRODUCT(フラグ管理用!H454:J454)=0,"error",""))</f>
        <v/>
      </c>
      <c r="AS454" s="335" t="str">
        <f t="shared" si="116"/>
        <v/>
      </c>
      <c r="AT454" s="335" t="str">
        <f>IF(C454="","",IF(AND(フラグ管理用!G454=1,フラグ管理用!K454=1),"",IF(AND(フラグ管理用!G454=2,フラグ管理用!K454&gt;1),"","error")))</f>
        <v/>
      </c>
      <c r="AU454" s="335" t="str">
        <f>IF(C454="","",IF(AND(フラグ管理用!K454=10,ISBLANK(L454)=FALSE),"",IF(AND(フラグ管理用!K454&lt;10,ISBLANK(L454)=TRUE),"","error")))</f>
        <v/>
      </c>
      <c r="AV454" s="331" t="str">
        <f t="shared" si="117"/>
        <v/>
      </c>
      <c r="AW454" s="331" t="str">
        <f t="shared" si="118"/>
        <v/>
      </c>
      <c r="AX454" s="331" t="str">
        <f>IF(C454="","",IF(AND(フラグ管理用!D454=2,フラグ管理用!G454=1),IF(Q454&lt;&gt;0,"error",""),""))</f>
        <v/>
      </c>
      <c r="AY454" s="331" t="str">
        <f>IF(C454="","",IF(フラグ管理用!G454=2,IF(OR(O454&lt;&gt;0,P454&lt;&gt;0,R454&lt;&gt;0),"error",""),""))</f>
        <v/>
      </c>
      <c r="AZ454" s="331" t="str">
        <f t="shared" si="119"/>
        <v/>
      </c>
      <c r="BA454" s="331" t="str">
        <f t="shared" si="120"/>
        <v/>
      </c>
      <c r="BB454" s="331" t="str">
        <f t="shared" si="121"/>
        <v/>
      </c>
      <c r="BC454" s="331" t="str">
        <f>IF(C454="","",IF(フラグ管理用!Y454=2,IF(AND(フラグ管理用!C454=2,フラグ管理用!V454=1),"","error"),""))</f>
        <v/>
      </c>
      <c r="BD454" s="331" t="str">
        <f t="shared" si="122"/>
        <v/>
      </c>
      <c r="BE454" s="331" t="str">
        <f>IF(C454="","",IF(フラグ管理用!Z454=30,"error",IF(AND(フラグ管理用!AI454="事業始期_通常",フラグ管理用!Z454&lt;18),"error",IF(AND(フラグ管理用!AI454="事業始期_補助",フラグ管理用!Z454&lt;15),"error",""))))</f>
        <v/>
      </c>
      <c r="BF454" s="331" t="str">
        <f t="shared" si="123"/>
        <v/>
      </c>
      <c r="BG454" s="331" t="str">
        <f>IF(C454="","",IF(AND(フラグ管理用!AJ454="事業終期_通常",OR(フラグ管理用!AA454&lt;18,フラグ管理用!AA454&gt;29)),"error",IF(AND(フラグ管理用!AJ454="事業終期_R3基金・R4",フラグ管理用!AA454&lt;18),"error","")))</f>
        <v/>
      </c>
      <c r="BH454" s="331" t="str">
        <f>IF(C454="","",IF(VLOOKUP(Z454,―!$X$2:$Y$31,2,FALSE)&lt;=VLOOKUP(AA454,―!$X$2:$Y$31,2,FALSE),"","error"))</f>
        <v/>
      </c>
      <c r="BI454" s="331" t="str">
        <f t="shared" si="124"/>
        <v/>
      </c>
      <c r="BJ454" s="331" t="str">
        <f t="shared" si="125"/>
        <v/>
      </c>
      <c r="BK454" s="331" t="str">
        <f t="shared" si="126"/>
        <v/>
      </c>
      <c r="BL454" s="331" t="str">
        <f>IF(C454="","",IF(AND(フラグ管理用!AK454="予算区分_地単_通常",フラグ管理用!AF454&gt;4),"error",IF(AND(フラグ管理用!AK454="予算区分_地単_協力金等",フラグ管理用!AF454&gt;9),"error",IF(AND(フラグ管理用!AK454="予算区分_補助",フラグ管理用!AF454&lt;9),"error",""))))</f>
        <v/>
      </c>
      <c r="BM454" s="346" t="str">
        <f>フラグ管理用!AO454</f>
        <v/>
      </c>
    </row>
    <row r="455" spans="1:65">
      <c r="A455" s="21">
        <v>434</v>
      </c>
      <c r="B455" s="38"/>
      <c r="C455" s="47"/>
      <c r="D455" s="47"/>
      <c r="E455" s="60"/>
      <c r="F455" s="69" t="str">
        <f>IF(C455="補",VLOOKUP(E455,'事業名一覧 '!$A$3:$C$55,3,FALSE),"")</f>
        <v/>
      </c>
      <c r="G455" s="84"/>
      <c r="H455" s="84"/>
      <c r="I455" s="84"/>
      <c r="J455" s="84"/>
      <c r="K455" s="84"/>
      <c r="L455" s="60"/>
      <c r="M455" s="134" t="str">
        <f t="shared" si="109"/>
        <v/>
      </c>
      <c r="N455" s="134" t="str">
        <f t="shared" si="110"/>
        <v/>
      </c>
      <c r="O455" s="150"/>
      <c r="P455" s="150"/>
      <c r="Q455" s="150"/>
      <c r="R455" s="150"/>
      <c r="S455" s="150"/>
      <c r="T455" s="150"/>
      <c r="U455" s="60"/>
      <c r="V455" s="84"/>
      <c r="W455" s="84"/>
      <c r="X455" s="84"/>
      <c r="Y455" s="47"/>
      <c r="Z455" s="47"/>
      <c r="AA455" s="47"/>
      <c r="AB455" s="217"/>
      <c r="AC455" s="217"/>
      <c r="AD455" s="60"/>
      <c r="AE455" s="60"/>
      <c r="AF455" s="236"/>
      <c r="AG455" s="255"/>
      <c r="AH455" s="277"/>
      <c r="AI455" s="289"/>
      <c r="AJ455" s="301" t="str">
        <f t="shared" si="111"/>
        <v/>
      </c>
      <c r="AK455" s="309" t="str">
        <f>IF(C455="","",IF(AND(フラグ管理用!B455=2,O455&gt;0),"error",IF(AND(フラグ管理用!B455=1,SUM(P455:R455)&gt;0),"error","")))</f>
        <v/>
      </c>
      <c r="AL455" s="317" t="str">
        <f t="shared" si="112"/>
        <v/>
      </c>
      <c r="AM455" s="325" t="str">
        <f t="shared" si="113"/>
        <v/>
      </c>
      <c r="AN455" s="331" t="str">
        <f>IF(C455="","",IF(フラグ管理用!AP455=1,"",IF(AND(フラグ管理用!C455=1,フラグ管理用!G455=1),"",IF(AND(フラグ管理用!C455=2,フラグ管理用!D455=1,フラグ管理用!G455=1),"",IF(AND(フラグ管理用!C455=2,フラグ管理用!D455=2),"","error")))))</f>
        <v/>
      </c>
      <c r="AO455" s="335" t="str">
        <f t="shared" si="114"/>
        <v/>
      </c>
      <c r="AP455" s="335" t="str">
        <f t="shared" si="115"/>
        <v/>
      </c>
      <c r="AQ455" s="335" t="str">
        <f>IF(C455="","",IF(AND(フラグ管理用!B455=1,フラグ管理用!I455&gt;0),"",IF(AND(フラグ管理用!B455=2,フラグ管理用!I455&gt;14),"","error")))</f>
        <v/>
      </c>
      <c r="AR455" s="335" t="str">
        <f>IF(C455="","",IF(PRODUCT(フラグ管理用!H455:J455)=0,"error",""))</f>
        <v/>
      </c>
      <c r="AS455" s="335" t="str">
        <f t="shared" si="116"/>
        <v/>
      </c>
      <c r="AT455" s="335" t="str">
        <f>IF(C455="","",IF(AND(フラグ管理用!G455=1,フラグ管理用!K455=1),"",IF(AND(フラグ管理用!G455=2,フラグ管理用!K455&gt;1),"","error")))</f>
        <v/>
      </c>
      <c r="AU455" s="335" t="str">
        <f>IF(C455="","",IF(AND(フラグ管理用!K455=10,ISBLANK(L455)=FALSE),"",IF(AND(フラグ管理用!K455&lt;10,ISBLANK(L455)=TRUE),"","error")))</f>
        <v/>
      </c>
      <c r="AV455" s="331" t="str">
        <f t="shared" si="117"/>
        <v/>
      </c>
      <c r="AW455" s="331" t="str">
        <f t="shared" si="118"/>
        <v/>
      </c>
      <c r="AX455" s="331" t="str">
        <f>IF(C455="","",IF(AND(フラグ管理用!D455=2,フラグ管理用!G455=1),IF(Q455&lt;&gt;0,"error",""),""))</f>
        <v/>
      </c>
      <c r="AY455" s="331" t="str">
        <f>IF(C455="","",IF(フラグ管理用!G455=2,IF(OR(O455&lt;&gt;0,P455&lt;&gt;0,R455&lt;&gt;0),"error",""),""))</f>
        <v/>
      </c>
      <c r="AZ455" s="331" t="str">
        <f t="shared" si="119"/>
        <v/>
      </c>
      <c r="BA455" s="331" t="str">
        <f t="shared" si="120"/>
        <v/>
      </c>
      <c r="BB455" s="331" t="str">
        <f t="shared" si="121"/>
        <v/>
      </c>
      <c r="BC455" s="331" t="str">
        <f>IF(C455="","",IF(フラグ管理用!Y455=2,IF(AND(フラグ管理用!C455=2,フラグ管理用!V455=1),"","error"),""))</f>
        <v/>
      </c>
      <c r="BD455" s="331" t="str">
        <f t="shared" si="122"/>
        <v/>
      </c>
      <c r="BE455" s="331" t="str">
        <f>IF(C455="","",IF(フラグ管理用!Z455=30,"error",IF(AND(フラグ管理用!AI455="事業始期_通常",フラグ管理用!Z455&lt;18),"error",IF(AND(フラグ管理用!AI455="事業始期_補助",フラグ管理用!Z455&lt;15),"error",""))))</f>
        <v/>
      </c>
      <c r="BF455" s="331" t="str">
        <f t="shared" si="123"/>
        <v/>
      </c>
      <c r="BG455" s="331" t="str">
        <f>IF(C455="","",IF(AND(フラグ管理用!AJ455="事業終期_通常",OR(フラグ管理用!AA455&lt;18,フラグ管理用!AA455&gt;29)),"error",IF(AND(フラグ管理用!AJ455="事業終期_R3基金・R4",フラグ管理用!AA455&lt;18),"error","")))</f>
        <v/>
      </c>
      <c r="BH455" s="331" t="str">
        <f>IF(C455="","",IF(VLOOKUP(Z455,―!$X$2:$Y$31,2,FALSE)&lt;=VLOOKUP(AA455,―!$X$2:$Y$31,2,FALSE),"","error"))</f>
        <v/>
      </c>
      <c r="BI455" s="331" t="str">
        <f t="shared" si="124"/>
        <v/>
      </c>
      <c r="BJ455" s="331" t="str">
        <f t="shared" si="125"/>
        <v/>
      </c>
      <c r="BK455" s="331" t="str">
        <f t="shared" si="126"/>
        <v/>
      </c>
      <c r="BL455" s="331" t="str">
        <f>IF(C455="","",IF(AND(フラグ管理用!AK455="予算区分_地単_通常",フラグ管理用!AF455&gt;4),"error",IF(AND(フラグ管理用!AK455="予算区分_地単_協力金等",フラグ管理用!AF455&gt;9),"error",IF(AND(フラグ管理用!AK455="予算区分_補助",フラグ管理用!AF455&lt;9),"error",""))))</f>
        <v/>
      </c>
      <c r="BM455" s="346" t="str">
        <f>フラグ管理用!AO455</f>
        <v/>
      </c>
    </row>
    <row r="456" spans="1:65">
      <c r="A456" s="21">
        <v>435</v>
      </c>
      <c r="B456" s="38"/>
      <c r="C456" s="47"/>
      <c r="D456" s="47"/>
      <c r="E456" s="60"/>
      <c r="F456" s="69" t="str">
        <f>IF(C456="補",VLOOKUP(E456,'事業名一覧 '!$A$3:$C$55,3,FALSE),"")</f>
        <v/>
      </c>
      <c r="G456" s="84"/>
      <c r="H456" s="84"/>
      <c r="I456" s="84"/>
      <c r="J456" s="84"/>
      <c r="K456" s="84"/>
      <c r="L456" s="60"/>
      <c r="M456" s="134" t="str">
        <f t="shared" si="109"/>
        <v/>
      </c>
      <c r="N456" s="134" t="str">
        <f t="shared" si="110"/>
        <v/>
      </c>
      <c r="O456" s="150"/>
      <c r="P456" s="150"/>
      <c r="Q456" s="150"/>
      <c r="R456" s="150"/>
      <c r="S456" s="150"/>
      <c r="T456" s="150"/>
      <c r="U456" s="60"/>
      <c r="V456" s="84"/>
      <c r="W456" s="84"/>
      <c r="X456" s="84"/>
      <c r="Y456" s="47"/>
      <c r="Z456" s="47"/>
      <c r="AA456" s="47"/>
      <c r="AB456" s="217"/>
      <c r="AC456" s="217"/>
      <c r="AD456" s="60"/>
      <c r="AE456" s="60"/>
      <c r="AF456" s="236"/>
      <c r="AG456" s="255"/>
      <c r="AH456" s="277"/>
      <c r="AI456" s="289"/>
      <c r="AJ456" s="301" t="str">
        <f t="shared" si="111"/>
        <v/>
      </c>
      <c r="AK456" s="309" t="str">
        <f>IF(C456="","",IF(AND(フラグ管理用!B456=2,O456&gt;0),"error",IF(AND(フラグ管理用!B456=1,SUM(P456:R456)&gt;0),"error","")))</f>
        <v/>
      </c>
      <c r="AL456" s="317" t="str">
        <f t="shared" si="112"/>
        <v/>
      </c>
      <c r="AM456" s="325" t="str">
        <f t="shared" si="113"/>
        <v/>
      </c>
      <c r="AN456" s="331" t="str">
        <f>IF(C456="","",IF(フラグ管理用!AP456=1,"",IF(AND(フラグ管理用!C456=1,フラグ管理用!G456=1),"",IF(AND(フラグ管理用!C456=2,フラグ管理用!D456=1,フラグ管理用!G456=1),"",IF(AND(フラグ管理用!C456=2,フラグ管理用!D456=2),"","error")))))</f>
        <v/>
      </c>
      <c r="AO456" s="335" t="str">
        <f t="shared" si="114"/>
        <v/>
      </c>
      <c r="AP456" s="335" t="str">
        <f t="shared" si="115"/>
        <v/>
      </c>
      <c r="AQ456" s="335" t="str">
        <f>IF(C456="","",IF(AND(フラグ管理用!B456=1,フラグ管理用!I456&gt;0),"",IF(AND(フラグ管理用!B456=2,フラグ管理用!I456&gt;14),"","error")))</f>
        <v/>
      </c>
      <c r="AR456" s="335" t="str">
        <f>IF(C456="","",IF(PRODUCT(フラグ管理用!H456:J456)=0,"error",""))</f>
        <v/>
      </c>
      <c r="AS456" s="335" t="str">
        <f t="shared" si="116"/>
        <v/>
      </c>
      <c r="AT456" s="335" t="str">
        <f>IF(C456="","",IF(AND(フラグ管理用!G456=1,フラグ管理用!K456=1),"",IF(AND(フラグ管理用!G456=2,フラグ管理用!K456&gt;1),"","error")))</f>
        <v/>
      </c>
      <c r="AU456" s="335" t="str">
        <f>IF(C456="","",IF(AND(フラグ管理用!K456=10,ISBLANK(L456)=FALSE),"",IF(AND(フラグ管理用!K456&lt;10,ISBLANK(L456)=TRUE),"","error")))</f>
        <v/>
      </c>
      <c r="AV456" s="331" t="str">
        <f t="shared" si="117"/>
        <v/>
      </c>
      <c r="AW456" s="331" t="str">
        <f t="shared" si="118"/>
        <v/>
      </c>
      <c r="AX456" s="331" t="str">
        <f>IF(C456="","",IF(AND(フラグ管理用!D456=2,フラグ管理用!G456=1),IF(Q456&lt;&gt;0,"error",""),""))</f>
        <v/>
      </c>
      <c r="AY456" s="331" t="str">
        <f>IF(C456="","",IF(フラグ管理用!G456=2,IF(OR(O456&lt;&gt;0,P456&lt;&gt;0,R456&lt;&gt;0),"error",""),""))</f>
        <v/>
      </c>
      <c r="AZ456" s="331" t="str">
        <f t="shared" si="119"/>
        <v/>
      </c>
      <c r="BA456" s="331" t="str">
        <f t="shared" si="120"/>
        <v/>
      </c>
      <c r="BB456" s="331" t="str">
        <f t="shared" si="121"/>
        <v/>
      </c>
      <c r="BC456" s="331" t="str">
        <f>IF(C456="","",IF(フラグ管理用!Y456=2,IF(AND(フラグ管理用!C456=2,フラグ管理用!V456=1),"","error"),""))</f>
        <v/>
      </c>
      <c r="BD456" s="331" t="str">
        <f t="shared" si="122"/>
        <v/>
      </c>
      <c r="BE456" s="331" t="str">
        <f>IF(C456="","",IF(フラグ管理用!Z456=30,"error",IF(AND(フラグ管理用!AI456="事業始期_通常",フラグ管理用!Z456&lt;18),"error",IF(AND(フラグ管理用!AI456="事業始期_補助",フラグ管理用!Z456&lt;15),"error",""))))</f>
        <v/>
      </c>
      <c r="BF456" s="331" t="str">
        <f t="shared" si="123"/>
        <v/>
      </c>
      <c r="BG456" s="331" t="str">
        <f>IF(C456="","",IF(AND(フラグ管理用!AJ456="事業終期_通常",OR(フラグ管理用!AA456&lt;18,フラグ管理用!AA456&gt;29)),"error",IF(AND(フラグ管理用!AJ456="事業終期_R3基金・R4",フラグ管理用!AA456&lt;18),"error","")))</f>
        <v/>
      </c>
      <c r="BH456" s="331" t="str">
        <f>IF(C456="","",IF(VLOOKUP(Z456,―!$X$2:$Y$31,2,FALSE)&lt;=VLOOKUP(AA456,―!$X$2:$Y$31,2,FALSE),"","error"))</f>
        <v/>
      </c>
      <c r="BI456" s="331" t="str">
        <f t="shared" si="124"/>
        <v/>
      </c>
      <c r="BJ456" s="331" t="str">
        <f t="shared" si="125"/>
        <v/>
      </c>
      <c r="BK456" s="331" t="str">
        <f t="shared" si="126"/>
        <v/>
      </c>
      <c r="BL456" s="331" t="str">
        <f>IF(C456="","",IF(AND(フラグ管理用!AK456="予算区分_地単_通常",フラグ管理用!AF456&gt;4),"error",IF(AND(フラグ管理用!AK456="予算区分_地単_協力金等",フラグ管理用!AF456&gt;9),"error",IF(AND(フラグ管理用!AK456="予算区分_補助",フラグ管理用!AF456&lt;9),"error",""))))</f>
        <v/>
      </c>
      <c r="BM456" s="346" t="str">
        <f>フラグ管理用!AO456</f>
        <v/>
      </c>
    </row>
    <row r="457" spans="1:65">
      <c r="A457" s="21">
        <v>436</v>
      </c>
      <c r="B457" s="38"/>
      <c r="C457" s="47"/>
      <c r="D457" s="47"/>
      <c r="E457" s="60"/>
      <c r="F457" s="69" t="str">
        <f>IF(C457="補",VLOOKUP(E457,'事業名一覧 '!$A$3:$C$55,3,FALSE),"")</f>
        <v/>
      </c>
      <c r="G457" s="84"/>
      <c r="H457" s="84"/>
      <c r="I457" s="84"/>
      <c r="J457" s="84"/>
      <c r="K457" s="84"/>
      <c r="L457" s="60"/>
      <c r="M457" s="134" t="str">
        <f t="shared" si="109"/>
        <v/>
      </c>
      <c r="N457" s="134" t="str">
        <f t="shared" si="110"/>
        <v/>
      </c>
      <c r="O457" s="150"/>
      <c r="P457" s="150"/>
      <c r="Q457" s="150"/>
      <c r="R457" s="150"/>
      <c r="S457" s="150"/>
      <c r="T457" s="150"/>
      <c r="U457" s="60"/>
      <c r="V457" s="84"/>
      <c r="W457" s="84"/>
      <c r="X457" s="84"/>
      <c r="Y457" s="47"/>
      <c r="Z457" s="47"/>
      <c r="AA457" s="47"/>
      <c r="AB457" s="217"/>
      <c r="AC457" s="217"/>
      <c r="AD457" s="60"/>
      <c r="AE457" s="60"/>
      <c r="AF457" s="236"/>
      <c r="AG457" s="255"/>
      <c r="AH457" s="277"/>
      <c r="AI457" s="289"/>
      <c r="AJ457" s="301" t="str">
        <f t="shared" si="111"/>
        <v/>
      </c>
      <c r="AK457" s="309" t="str">
        <f>IF(C457="","",IF(AND(フラグ管理用!B457=2,O457&gt;0),"error",IF(AND(フラグ管理用!B457=1,SUM(P457:R457)&gt;0),"error","")))</f>
        <v/>
      </c>
      <c r="AL457" s="317" t="str">
        <f t="shared" si="112"/>
        <v/>
      </c>
      <c r="AM457" s="325" t="str">
        <f t="shared" si="113"/>
        <v/>
      </c>
      <c r="AN457" s="331" t="str">
        <f>IF(C457="","",IF(フラグ管理用!AP457=1,"",IF(AND(フラグ管理用!C457=1,フラグ管理用!G457=1),"",IF(AND(フラグ管理用!C457=2,フラグ管理用!D457=1,フラグ管理用!G457=1),"",IF(AND(フラグ管理用!C457=2,フラグ管理用!D457=2),"","error")))))</f>
        <v/>
      </c>
      <c r="AO457" s="335" t="str">
        <f t="shared" si="114"/>
        <v/>
      </c>
      <c r="AP457" s="335" t="str">
        <f t="shared" si="115"/>
        <v/>
      </c>
      <c r="AQ457" s="335" t="str">
        <f>IF(C457="","",IF(AND(フラグ管理用!B457=1,フラグ管理用!I457&gt;0),"",IF(AND(フラグ管理用!B457=2,フラグ管理用!I457&gt;14),"","error")))</f>
        <v/>
      </c>
      <c r="AR457" s="335" t="str">
        <f>IF(C457="","",IF(PRODUCT(フラグ管理用!H457:J457)=0,"error",""))</f>
        <v/>
      </c>
      <c r="AS457" s="335" t="str">
        <f t="shared" si="116"/>
        <v/>
      </c>
      <c r="AT457" s="335" t="str">
        <f>IF(C457="","",IF(AND(フラグ管理用!G457=1,フラグ管理用!K457=1),"",IF(AND(フラグ管理用!G457=2,フラグ管理用!K457&gt;1),"","error")))</f>
        <v/>
      </c>
      <c r="AU457" s="335" t="str">
        <f>IF(C457="","",IF(AND(フラグ管理用!K457=10,ISBLANK(L457)=FALSE),"",IF(AND(フラグ管理用!K457&lt;10,ISBLANK(L457)=TRUE),"","error")))</f>
        <v/>
      </c>
      <c r="AV457" s="331" t="str">
        <f t="shared" si="117"/>
        <v/>
      </c>
      <c r="AW457" s="331" t="str">
        <f t="shared" si="118"/>
        <v/>
      </c>
      <c r="AX457" s="331" t="str">
        <f>IF(C457="","",IF(AND(フラグ管理用!D457=2,フラグ管理用!G457=1),IF(Q457&lt;&gt;0,"error",""),""))</f>
        <v/>
      </c>
      <c r="AY457" s="331" t="str">
        <f>IF(C457="","",IF(フラグ管理用!G457=2,IF(OR(O457&lt;&gt;0,P457&lt;&gt;0,R457&lt;&gt;0),"error",""),""))</f>
        <v/>
      </c>
      <c r="AZ457" s="331" t="str">
        <f t="shared" si="119"/>
        <v/>
      </c>
      <c r="BA457" s="331" t="str">
        <f t="shared" si="120"/>
        <v/>
      </c>
      <c r="BB457" s="331" t="str">
        <f t="shared" si="121"/>
        <v/>
      </c>
      <c r="BC457" s="331" t="str">
        <f>IF(C457="","",IF(フラグ管理用!Y457=2,IF(AND(フラグ管理用!C457=2,フラグ管理用!V457=1),"","error"),""))</f>
        <v/>
      </c>
      <c r="BD457" s="331" t="str">
        <f t="shared" si="122"/>
        <v/>
      </c>
      <c r="BE457" s="331" t="str">
        <f>IF(C457="","",IF(フラグ管理用!Z457=30,"error",IF(AND(フラグ管理用!AI457="事業始期_通常",フラグ管理用!Z457&lt;18),"error",IF(AND(フラグ管理用!AI457="事業始期_補助",フラグ管理用!Z457&lt;15),"error",""))))</f>
        <v/>
      </c>
      <c r="BF457" s="331" t="str">
        <f t="shared" si="123"/>
        <v/>
      </c>
      <c r="BG457" s="331" t="str">
        <f>IF(C457="","",IF(AND(フラグ管理用!AJ457="事業終期_通常",OR(フラグ管理用!AA457&lt;18,フラグ管理用!AA457&gt;29)),"error",IF(AND(フラグ管理用!AJ457="事業終期_R3基金・R4",フラグ管理用!AA457&lt;18),"error","")))</f>
        <v/>
      </c>
      <c r="BH457" s="331" t="str">
        <f>IF(C457="","",IF(VLOOKUP(Z457,―!$X$2:$Y$31,2,FALSE)&lt;=VLOOKUP(AA457,―!$X$2:$Y$31,2,FALSE),"","error"))</f>
        <v/>
      </c>
      <c r="BI457" s="331" t="str">
        <f t="shared" si="124"/>
        <v/>
      </c>
      <c r="BJ457" s="331" t="str">
        <f t="shared" si="125"/>
        <v/>
      </c>
      <c r="BK457" s="331" t="str">
        <f t="shared" si="126"/>
        <v/>
      </c>
      <c r="BL457" s="331" t="str">
        <f>IF(C457="","",IF(AND(フラグ管理用!AK457="予算区分_地単_通常",フラグ管理用!AF457&gt;4),"error",IF(AND(フラグ管理用!AK457="予算区分_地単_協力金等",フラグ管理用!AF457&gt;9),"error",IF(AND(フラグ管理用!AK457="予算区分_補助",フラグ管理用!AF457&lt;9),"error",""))))</f>
        <v/>
      </c>
      <c r="BM457" s="346" t="str">
        <f>フラグ管理用!AO457</f>
        <v/>
      </c>
    </row>
    <row r="458" spans="1:65">
      <c r="A458" s="21">
        <v>437</v>
      </c>
      <c r="B458" s="38"/>
      <c r="C458" s="47"/>
      <c r="D458" s="47"/>
      <c r="E458" s="60"/>
      <c r="F458" s="69" t="str">
        <f>IF(C458="補",VLOOKUP(E458,'事業名一覧 '!$A$3:$C$55,3,FALSE),"")</f>
        <v/>
      </c>
      <c r="G458" s="84"/>
      <c r="H458" s="84"/>
      <c r="I458" s="84"/>
      <c r="J458" s="84"/>
      <c r="K458" s="84"/>
      <c r="L458" s="60"/>
      <c r="M458" s="134" t="str">
        <f t="shared" si="109"/>
        <v/>
      </c>
      <c r="N458" s="134" t="str">
        <f t="shared" si="110"/>
        <v/>
      </c>
      <c r="O458" s="150"/>
      <c r="P458" s="150"/>
      <c r="Q458" s="150"/>
      <c r="R458" s="150"/>
      <c r="S458" s="150"/>
      <c r="T458" s="150"/>
      <c r="U458" s="60"/>
      <c r="V458" s="84"/>
      <c r="W458" s="84"/>
      <c r="X458" s="84"/>
      <c r="Y458" s="47"/>
      <c r="Z458" s="47"/>
      <c r="AA458" s="47"/>
      <c r="AB458" s="217"/>
      <c r="AC458" s="217"/>
      <c r="AD458" s="60"/>
      <c r="AE458" s="60"/>
      <c r="AF458" s="236"/>
      <c r="AG458" s="255"/>
      <c r="AH458" s="277"/>
      <c r="AI458" s="289"/>
      <c r="AJ458" s="301" t="str">
        <f t="shared" si="111"/>
        <v/>
      </c>
      <c r="AK458" s="309" t="str">
        <f>IF(C458="","",IF(AND(フラグ管理用!B458=2,O458&gt;0),"error",IF(AND(フラグ管理用!B458=1,SUM(P458:R458)&gt;0),"error","")))</f>
        <v/>
      </c>
      <c r="AL458" s="317" t="str">
        <f t="shared" si="112"/>
        <v/>
      </c>
      <c r="AM458" s="325" t="str">
        <f t="shared" si="113"/>
        <v/>
      </c>
      <c r="AN458" s="331" t="str">
        <f>IF(C458="","",IF(フラグ管理用!AP458=1,"",IF(AND(フラグ管理用!C458=1,フラグ管理用!G458=1),"",IF(AND(フラグ管理用!C458=2,フラグ管理用!D458=1,フラグ管理用!G458=1),"",IF(AND(フラグ管理用!C458=2,フラグ管理用!D458=2),"","error")))))</f>
        <v/>
      </c>
      <c r="AO458" s="335" t="str">
        <f t="shared" si="114"/>
        <v/>
      </c>
      <c r="AP458" s="335" t="str">
        <f t="shared" si="115"/>
        <v/>
      </c>
      <c r="AQ458" s="335" t="str">
        <f>IF(C458="","",IF(AND(フラグ管理用!B458=1,フラグ管理用!I458&gt;0),"",IF(AND(フラグ管理用!B458=2,フラグ管理用!I458&gt;14),"","error")))</f>
        <v/>
      </c>
      <c r="AR458" s="335" t="str">
        <f>IF(C458="","",IF(PRODUCT(フラグ管理用!H458:J458)=0,"error",""))</f>
        <v/>
      </c>
      <c r="AS458" s="335" t="str">
        <f t="shared" si="116"/>
        <v/>
      </c>
      <c r="AT458" s="335" t="str">
        <f>IF(C458="","",IF(AND(フラグ管理用!G458=1,フラグ管理用!K458=1),"",IF(AND(フラグ管理用!G458=2,フラグ管理用!K458&gt;1),"","error")))</f>
        <v/>
      </c>
      <c r="AU458" s="335" t="str">
        <f>IF(C458="","",IF(AND(フラグ管理用!K458=10,ISBLANK(L458)=FALSE),"",IF(AND(フラグ管理用!K458&lt;10,ISBLANK(L458)=TRUE),"","error")))</f>
        <v/>
      </c>
      <c r="AV458" s="331" t="str">
        <f t="shared" si="117"/>
        <v/>
      </c>
      <c r="AW458" s="331" t="str">
        <f t="shared" si="118"/>
        <v/>
      </c>
      <c r="AX458" s="331" t="str">
        <f>IF(C458="","",IF(AND(フラグ管理用!D458=2,フラグ管理用!G458=1),IF(Q458&lt;&gt;0,"error",""),""))</f>
        <v/>
      </c>
      <c r="AY458" s="331" t="str">
        <f>IF(C458="","",IF(フラグ管理用!G458=2,IF(OR(O458&lt;&gt;0,P458&lt;&gt;0,R458&lt;&gt;0),"error",""),""))</f>
        <v/>
      </c>
      <c r="AZ458" s="331" t="str">
        <f t="shared" si="119"/>
        <v/>
      </c>
      <c r="BA458" s="331" t="str">
        <f t="shared" si="120"/>
        <v/>
      </c>
      <c r="BB458" s="331" t="str">
        <f t="shared" si="121"/>
        <v/>
      </c>
      <c r="BC458" s="331" t="str">
        <f>IF(C458="","",IF(フラグ管理用!Y458=2,IF(AND(フラグ管理用!C458=2,フラグ管理用!V458=1),"","error"),""))</f>
        <v/>
      </c>
      <c r="BD458" s="331" t="str">
        <f t="shared" si="122"/>
        <v/>
      </c>
      <c r="BE458" s="331" t="str">
        <f>IF(C458="","",IF(フラグ管理用!Z458=30,"error",IF(AND(フラグ管理用!AI458="事業始期_通常",フラグ管理用!Z458&lt;18),"error",IF(AND(フラグ管理用!AI458="事業始期_補助",フラグ管理用!Z458&lt;15),"error",""))))</f>
        <v/>
      </c>
      <c r="BF458" s="331" t="str">
        <f t="shared" si="123"/>
        <v/>
      </c>
      <c r="BG458" s="331" t="str">
        <f>IF(C458="","",IF(AND(フラグ管理用!AJ458="事業終期_通常",OR(フラグ管理用!AA458&lt;18,フラグ管理用!AA458&gt;29)),"error",IF(AND(フラグ管理用!AJ458="事業終期_R3基金・R4",フラグ管理用!AA458&lt;18),"error","")))</f>
        <v/>
      </c>
      <c r="BH458" s="331" t="str">
        <f>IF(C458="","",IF(VLOOKUP(Z458,―!$X$2:$Y$31,2,FALSE)&lt;=VLOOKUP(AA458,―!$X$2:$Y$31,2,FALSE),"","error"))</f>
        <v/>
      </c>
      <c r="BI458" s="331" t="str">
        <f t="shared" si="124"/>
        <v/>
      </c>
      <c r="BJ458" s="331" t="str">
        <f t="shared" si="125"/>
        <v/>
      </c>
      <c r="BK458" s="331" t="str">
        <f t="shared" si="126"/>
        <v/>
      </c>
      <c r="BL458" s="331" t="str">
        <f>IF(C458="","",IF(AND(フラグ管理用!AK458="予算区分_地単_通常",フラグ管理用!AF458&gt;4),"error",IF(AND(フラグ管理用!AK458="予算区分_地単_協力金等",フラグ管理用!AF458&gt;9),"error",IF(AND(フラグ管理用!AK458="予算区分_補助",フラグ管理用!AF458&lt;9),"error",""))))</f>
        <v/>
      </c>
      <c r="BM458" s="346" t="str">
        <f>フラグ管理用!AO458</f>
        <v/>
      </c>
    </row>
    <row r="459" spans="1:65">
      <c r="A459" s="21">
        <v>438</v>
      </c>
      <c r="B459" s="38"/>
      <c r="C459" s="47"/>
      <c r="D459" s="47"/>
      <c r="E459" s="60"/>
      <c r="F459" s="69" t="str">
        <f>IF(C459="補",VLOOKUP(E459,'事業名一覧 '!$A$3:$C$55,3,FALSE),"")</f>
        <v/>
      </c>
      <c r="G459" s="84"/>
      <c r="H459" s="84"/>
      <c r="I459" s="84"/>
      <c r="J459" s="84"/>
      <c r="K459" s="84"/>
      <c r="L459" s="60"/>
      <c r="M459" s="134" t="str">
        <f t="shared" si="109"/>
        <v/>
      </c>
      <c r="N459" s="134" t="str">
        <f t="shared" si="110"/>
        <v/>
      </c>
      <c r="O459" s="150"/>
      <c r="P459" s="150"/>
      <c r="Q459" s="150"/>
      <c r="R459" s="150"/>
      <c r="S459" s="150"/>
      <c r="T459" s="150"/>
      <c r="U459" s="60"/>
      <c r="V459" s="84"/>
      <c r="W459" s="84"/>
      <c r="X459" s="84"/>
      <c r="Y459" s="47"/>
      <c r="Z459" s="47"/>
      <c r="AA459" s="47"/>
      <c r="AB459" s="217"/>
      <c r="AC459" s="217"/>
      <c r="AD459" s="60"/>
      <c r="AE459" s="60"/>
      <c r="AF459" s="236"/>
      <c r="AG459" s="255"/>
      <c r="AH459" s="277"/>
      <c r="AI459" s="289"/>
      <c r="AJ459" s="301" t="str">
        <f t="shared" si="111"/>
        <v/>
      </c>
      <c r="AK459" s="309" t="str">
        <f>IF(C459="","",IF(AND(フラグ管理用!B459=2,O459&gt;0),"error",IF(AND(フラグ管理用!B459=1,SUM(P459:R459)&gt;0),"error","")))</f>
        <v/>
      </c>
      <c r="AL459" s="317" t="str">
        <f t="shared" si="112"/>
        <v/>
      </c>
      <c r="AM459" s="325" t="str">
        <f t="shared" si="113"/>
        <v/>
      </c>
      <c r="AN459" s="331" t="str">
        <f>IF(C459="","",IF(フラグ管理用!AP459=1,"",IF(AND(フラグ管理用!C459=1,フラグ管理用!G459=1),"",IF(AND(フラグ管理用!C459=2,フラグ管理用!D459=1,フラグ管理用!G459=1),"",IF(AND(フラグ管理用!C459=2,フラグ管理用!D459=2),"","error")))))</f>
        <v/>
      </c>
      <c r="AO459" s="335" t="str">
        <f t="shared" si="114"/>
        <v/>
      </c>
      <c r="AP459" s="335" t="str">
        <f t="shared" si="115"/>
        <v/>
      </c>
      <c r="AQ459" s="335" t="str">
        <f>IF(C459="","",IF(AND(フラグ管理用!B459=1,フラグ管理用!I459&gt;0),"",IF(AND(フラグ管理用!B459=2,フラグ管理用!I459&gt;14),"","error")))</f>
        <v/>
      </c>
      <c r="AR459" s="335" t="str">
        <f>IF(C459="","",IF(PRODUCT(フラグ管理用!H459:J459)=0,"error",""))</f>
        <v/>
      </c>
      <c r="AS459" s="335" t="str">
        <f t="shared" si="116"/>
        <v/>
      </c>
      <c r="AT459" s="335" t="str">
        <f>IF(C459="","",IF(AND(フラグ管理用!G459=1,フラグ管理用!K459=1),"",IF(AND(フラグ管理用!G459=2,フラグ管理用!K459&gt;1),"","error")))</f>
        <v/>
      </c>
      <c r="AU459" s="335" t="str">
        <f>IF(C459="","",IF(AND(フラグ管理用!K459=10,ISBLANK(L459)=FALSE),"",IF(AND(フラグ管理用!K459&lt;10,ISBLANK(L459)=TRUE),"","error")))</f>
        <v/>
      </c>
      <c r="AV459" s="331" t="str">
        <f t="shared" si="117"/>
        <v/>
      </c>
      <c r="AW459" s="331" t="str">
        <f t="shared" si="118"/>
        <v/>
      </c>
      <c r="AX459" s="331" t="str">
        <f>IF(C459="","",IF(AND(フラグ管理用!D459=2,フラグ管理用!G459=1),IF(Q459&lt;&gt;0,"error",""),""))</f>
        <v/>
      </c>
      <c r="AY459" s="331" t="str">
        <f>IF(C459="","",IF(フラグ管理用!G459=2,IF(OR(O459&lt;&gt;0,P459&lt;&gt;0,R459&lt;&gt;0),"error",""),""))</f>
        <v/>
      </c>
      <c r="AZ459" s="331" t="str">
        <f t="shared" si="119"/>
        <v/>
      </c>
      <c r="BA459" s="331" t="str">
        <f t="shared" si="120"/>
        <v/>
      </c>
      <c r="BB459" s="331" t="str">
        <f t="shared" si="121"/>
        <v/>
      </c>
      <c r="BC459" s="331" t="str">
        <f>IF(C459="","",IF(フラグ管理用!Y459=2,IF(AND(フラグ管理用!C459=2,フラグ管理用!V459=1),"","error"),""))</f>
        <v/>
      </c>
      <c r="BD459" s="331" t="str">
        <f t="shared" si="122"/>
        <v/>
      </c>
      <c r="BE459" s="331" t="str">
        <f>IF(C459="","",IF(フラグ管理用!Z459=30,"error",IF(AND(フラグ管理用!AI459="事業始期_通常",フラグ管理用!Z459&lt;18),"error",IF(AND(フラグ管理用!AI459="事業始期_補助",フラグ管理用!Z459&lt;15),"error",""))))</f>
        <v/>
      </c>
      <c r="BF459" s="331" t="str">
        <f t="shared" si="123"/>
        <v/>
      </c>
      <c r="BG459" s="331" t="str">
        <f>IF(C459="","",IF(AND(フラグ管理用!AJ459="事業終期_通常",OR(フラグ管理用!AA459&lt;18,フラグ管理用!AA459&gt;29)),"error",IF(AND(フラグ管理用!AJ459="事業終期_R3基金・R4",フラグ管理用!AA459&lt;18),"error","")))</f>
        <v/>
      </c>
      <c r="BH459" s="331" t="str">
        <f>IF(C459="","",IF(VLOOKUP(Z459,―!$X$2:$Y$31,2,FALSE)&lt;=VLOOKUP(AA459,―!$X$2:$Y$31,2,FALSE),"","error"))</f>
        <v/>
      </c>
      <c r="BI459" s="331" t="str">
        <f t="shared" si="124"/>
        <v/>
      </c>
      <c r="BJ459" s="331" t="str">
        <f t="shared" si="125"/>
        <v/>
      </c>
      <c r="BK459" s="331" t="str">
        <f t="shared" si="126"/>
        <v/>
      </c>
      <c r="BL459" s="331" t="str">
        <f>IF(C459="","",IF(AND(フラグ管理用!AK459="予算区分_地単_通常",フラグ管理用!AF459&gt;4),"error",IF(AND(フラグ管理用!AK459="予算区分_地単_協力金等",フラグ管理用!AF459&gt;9),"error",IF(AND(フラグ管理用!AK459="予算区分_補助",フラグ管理用!AF459&lt;9),"error",""))))</f>
        <v/>
      </c>
      <c r="BM459" s="346" t="str">
        <f>フラグ管理用!AO459</f>
        <v/>
      </c>
    </row>
    <row r="460" spans="1:65">
      <c r="A460" s="21">
        <v>439</v>
      </c>
      <c r="B460" s="38"/>
      <c r="C460" s="47"/>
      <c r="D460" s="47"/>
      <c r="E460" s="60"/>
      <c r="F460" s="69" t="str">
        <f>IF(C460="補",VLOOKUP(E460,'事業名一覧 '!$A$3:$C$55,3,FALSE),"")</f>
        <v/>
      </c>
      <c r="G460" s="84"/>
      <c r="H460" s="84"/>
      <c r="I460" s="84"/>
      <c r="J460" s="84"/>
      <c r="K460" s="84"/>
      <c r="L460" s="60"/>
      <c r="M460" s="134" t="str">
        <f t="shared" si="109"/>
        <v/>
      </c>
      <c r="N460" s="134" t="str">
        <f t="shared" si="110"/>
        <v/>
      </c>
      <c r="O460" s="150"/>
      <c r="P460" s="150"/>
      <c r="Q460" s="150"/>
      <c r="R460" s="150"/>
      <c r="S460" s="150"/>
      <c r="T460" s="150"/>
      <c r="U460" s="60"/>
      <c r="V460" s="84"/>
      <c r="W460" s="84"/>
      <c r="X460" s="84"/>
      <c r="Y460" s="47"/>
      <c r="Z460" s="47"/>
      <c r="AA460" s="47"/>
      <c r="AB460" s="217"/>
      <c r="AC460" s="217"/>
      <c r="AD460" s="60"/>
      <c r="AE460" s="60"/>
      <c r="AF460" s="236"/>
      <c r="AG460" s="255"/>
      <c r="AH460" s="277"/>
      <c r="AI460" s="289"/>
      <c r="AJ460" s="301" t="str">
        <f t="shared" si="111"/>
        <v/>
      </c>
      <c r="AK460" s="309" t="str">
        <f>IF(C460="","",IF(AND(フラグ管理用!B460=2,O460&gt;0),"error",IF(AND(フラグ管理用!B460=1,SUM(P460:R460)&gt;0),"error","")))</f>
        <v/>
      </c>
      <c r="AL460" s="317" t="str">
        <f t="shared" si="112"/>
        <v/>
      </c>
      <c r="AM460" s="325" t="str">
        <f t="shared" si="113"/>
        <v/>
      </c>
      <c r="AN460" s="331" t="str">
        <f>IF(C460="","",IF(フラグ管理用!AP460=1,"",IF(AND(フラグ管理用!C460=1,フラグ管理用!G460=1),"",IF(AND(フラグ管理用!C460=2,フラグ管理用!D460=1,フラグ管理用!G460=1),"",IF(AND(フラグ管理用!C460=2,フラグ管理用!D460=2),"","error")))))</f>
        <v/>
      </c>
      <c r="AO460" s="335" t="str">
        <f t="shared" si="114"/>
        <v/>
      </c>
      <c r="AP460" s="335" t="str">
        <f t="shared" si="115"/>
        <v/>
      </c>
      <c r="AQ460" s="335" t="str">
        <f>IF(C460="","",IF(AND(フラグ管理用!B460=1,フラグ管理用!I460&gt;0),"",IF(AND(フラグ管理用!B460=2,フラグ管理用!I460&gt;14),"","error")))</f>
        <v/>
      </c>
      <c r="AR460" s="335" t="str">
        <f>IF(C460="","",IF(PRODUCT(フラグ管理用!H460:J460)=0,"error",""))</f>
        <v/>
      </c>
      <c r="AS460" s="335" t="str">
        <f t="shared" si="116"/>
        <v/>
      </c>
      <c r="AT460" s="335" t="str">
        <f>IF(C460="","",IF(AND(フラグ管理用!G460=1,フラグ管理用!K460=1),"",IF(AND(フラグ管理用!G460=2,フラグ管理用!K460&gt;1),"","error")))</f>
        <v/>
      </c>
      <c r="AU460" s="335" t="str">
        <f>IF(C460="","",IF(AND(フラグ管理用!K460=10,ISBLANK(L460)=FALSE),"",IF(AND(フラグ管理用!K460&lt;10,ISBLANK(L460)=TRUE),"","error")))</f>
        <v/>
      </c>
      <c r="AV460" s="331" t="str">
        <f t="shared" si="117"/>
        <v/>
      </c>
      <c r="AW460" s="331" t="str">
        <f t="shared" si="118"/>
        <v/>
      </c>
      <c r="AX460" s="331" t="str">
        <f>IF(C460="","",IF(AND(フラグ管理用!D460=2,フラグ管理用!G460=1),IF(Q460&lt;&gt;0,"error",""),""))</f>
        <v/>
      </c>
      <c r="AY460" s="331" t="str">
        <f>IF(C460="","",IF(フラグ管理用!G460=2,IF(OR(O460&lt;&gt;0,P460&lt;&gt;0,R460&lt;&gt;0),"error",""),""))</f>
        <v/>
      </c>
      <c r="AZ460" s="331" t="str">
        <f t="shared" si="119"/>
        <v/>
      </c>
      <c r="BA460" s="331" t="str">
        <f t="shared" si="120"/>
        <v/>
      </c>
      <c r="BB460" s="331" t="str">
        <f t="shared" si="121"/>
        <v/>
      </c>
      <c r="BC460" s="331" t="str">
        <f>IF(C460="","",IF(フラグ管理用!Y460=2,IF(AND(フラグ管理用!C460=2,フラグ管理用!V460=1),"","error"),""))</f>
        <v/>
      </c>
      <c r="BD460" s="331" t="str">
        <f t="shared" si="122"/>
        <v/>
      </c>
      <c r="BE460" s="331" t="str">
        <f>IF(C460="","",IF(フラグ管理用!Z460=30,"error",IF(AND(フラグ管理用!AI460="事業始期_通常",フラグ管理用!Z460&lt;18),"error",IF(AND(フラグ管理用!AI460="事業始期_補助",フラグ管理用!Z460&lt;15),"error",""))))</f>
        <v/>
      </c>
      <c r="BF460" s="331" t="str">
        <f t="shared" si="123"/>
        <v/>
      </c>
      <c r="BG460" s="331" t="str">
        <f>IF(C460="","",IF(AND(フラグ管理用!AJ460="事業終期_通常",OR(フラグ管理用!AA460&lt;18,フラグ管理用!AA460&gt;29)),"error",IF(AND(フラグ管理用!AJ460="事業終期_R3基金・R4",フラグ管理用!AA460&lt;18),"error","")))</f>
        <v/>
      </c>
      <c r="BH460" s="331" t="str">
        <f>IF(C460="","",IF(VLOOKUP(Z460,―!$X$2:$Y$31,2,FALSE)&lt;=VLOOKUP(AA460,―!$X$2:$Y$31,2,FALSE),"","error"))</f>
        <v/>
      </c>
      <c r="BI460" s="331" t="str">
        <f t="shared" si="124"/>
        <v/>
      </c>
      <c r="BJ460" s="331" t="str">
        <f t="shared" si="125"/>
        <v/>
      </c>
      <c r="BK460" s="331" t="str">
        <f t="shared" si="126"/>
        <v/>
      </c>
      <c r="BL460" s="331" t="str">
        <f>IF(C460="","",IF(AND(フラグ管理用!AK460="予算区分_地単_通常",フラグ管理用!AF460&gt;4),"error",IF(AND(フラグ管理用!AK460="予算区分_地単_協力金等",フラグ管理用!AF460&gt;9),"error",IF(AND(フラグ管理用!AK460="予算区分_補助",フラグ管理用!AF460&lt;9),"error",""))))</f>
        <v/>
      </c>
      <c r="BM460" s="346" t="str">
        <f>フラグ管理用!AO460</f>
        <v/>
      </c>
    </row>
    <row r="461" spans="1:65">
      <c r="A461" s="21">
        <v>440</v>
      </c>
      <c r="B461" s="38"/>
      <c r="C461" s="47"/>
      <c r="D461" s="47"/>
      <c r="E461" s="60"/>
      <c r="F461" s="69" t="str">
        <f>IF(C461="補",VLOOKUP(E461,'事業名一覧 '!$A$3:$C$55,3,FALSE),"")</f>
        <v/>
      </c>
      <c r="G461" s="84"/>
      <c r="H461" s="84"/>
      <c r="I461" s="84"/>
      <c r="J461" s="84"/>
      <c r="K461" s="84"/>
      <c r="L461" s="60"/>
      <c r="M461" s="134" t="str">
        <f t="shared" si="109"/>
        <v/>
      </c>
      <c r="N461" s="134" t="str">
        <f t="shared" si="110"/>
        <v/>
      </c>
      <c r="O461" s="150"/>
      <c r="P461" s="150"/>
      <c r="Q461" s="150"/>
      <c r="R461" s="150"/>
      <c r="S461" s="150"/>
      <c r="T461" s="150"/>
      <c r="U461" s="60"/>
      <c r="V461" s="84"/>
      <c r="W461" s="84"/>
      <c r="X461" s="84"/>
      <c r="Y461" s="47"/>
      <c r="Z461" s="47"/>
      <c r="AA461" s="47"/>
      <c r="AB461" s="217"/>
      <c r="AC461" s="217"/>
      <c r="AD461" s="60"/>
      <c r="AE461" s="60"/>
      <c r="AF461" s="236"/>
      <c r="AG461" s="255"/>
      <c r="AH461" s="277"/>
      <c r="AI461" s="289"/>
      <c r="AJ461" s="301" t="str">
        <f t="shared" si="111"/>
        <v/>
      </c>
      <c r="AK461" s="309" t="str">
        <f>IF(C461="","",IF(AND(フラグ管理用!B461=2,O461&gt;0),"error",IF(AND(フラグ管理用!B461=1,SUM(P461:R461)&gt;0),"error","")))</f>
        <v/>
      </c>
      <c r="AL461" s="317" t="str">
        <f t="shared" si="112"/>
        <v/>
      </c>
      <c r="AM461" s="325" t="str">
        <f t="shared" si="113"/>
        <v/>
      </c>
      <c r="AN461" s="331" t="str">
        <f>IF(C461="","",IF(フラグ管理用!AP461=1,"",IF(AND(フラグ管理用!C461=1,フラグ管理用!G461=1),"",IF(AND(フラグ管理用!C461=2,フラグ管理用!D461=1,フラグ管理用!G461=1),"",IF(AND(フラグ管理用!C461=2,フラグ管理用!D461=2),"","error")))))</f>
        <v/>
      </c>
      <c r="AO461" s="335" t="str">
        <f t="shared" si="114"/>
        <v/>
      </c>
      <c r="AP461" s="335" t="str">
        <f t="shared" si="115"/>
        <v/>
      </c>
      <c r="AQ461" s="335" t="str">
        <f>IF(C461="","",IF(AND(フラグ管理用!B461=1,フラグ管理用!I461&gt;0),"",IF(AND(フラグ管理用!B461=2,フラグ管理用!I461&gt;14),"","error")))</f>
        <v/>
      </c>
      <c r="AR461" s="335" t="str">
        <f>IF(C461="","",IF(PRODUCT(フラグ管理用!H461:J461)=0,"error",""))</f>
        <v/>
      </c>
      <c r="AS461" s="335" t="str">
        <f t="shared" si="116"/>
        <v/>
      </c>
      <c r="AT461" s="335" t="str">
        <f>IF(C461="","",IF(AND(フラグ管理用!G461=1,フラグ管理用!K461=1),"",IF(AND(フラグ管理用!G461=2,フラグ管理用!K461&gt;1),"","error")))</f>
        <v/>
      </c>
      <c r="AU461" s="335" t="str">
        <f>IF(C461="","",IF(AND(フラグ管理用!K461=10,ISBLANK(L461)=FALSE),"",IF(AND(フラグ管理用!K461&lt;10,ISBLANK(L461)=TRUE),"","error")))</f>
        <v/>
      </c>
      <c r="AV461" s="331" t="str">
        <f t="shared" si="117"/>
        <v/>
      </c>
      <c r="AW461" s="331" t="str">
        <f t="shared" si="118"/>
        <v/>
      </c>
      <c r="AX461" s="331" t="str">
        <f>IF(C461="","",IF(AND(フラグ管理用!D461=2,フラグ管理用!G461=1),IF(Q461&lt;&gt;0,"error",""),""))</f>
        <v/>
      </c>
      <c r="AY461" s="331" t="str">
        <f>IF(C461="","",IF(フラグ管理用!G461=2,IF(OR(O461&lt;&gt;0,P461&lt;&gt;0,R461&lt;&gt;0),"error",""),""))</f>
        <v/>
      </c>
      <c r="AZ461" s="331" t="str">
        <f t="shared" si="119"/>
        <v/>
      </c>
      <c r="BA461" s="331" t="str">
        <f t="shared" si="120"/>
        <v/>
      </c>
      <c r="BB461" s="331" t="str">
        <f t="shared" si="121"/>
        <v/>
      </c>
      <c r="BC461" s="331" t="str">
        <f>IF(C461="","",IF(フラグ管理用!Y461=2,IF(AND(フラグ管理用!C461=2,フラグ管理用!V461=1),"","error"),""))</f>
        <v/>
      </c>
      <c r="BD461" s="331" t="str">
        <f t="shared" si="122"/>
        <v/>
      </c>
      <c r="BE461" s="331" t="str">
        <f>IF(C461="","",IF(フラグ管理用!Z461=30,"error",IF(AND(フラグ管理用!AI461="事業始期_通常",フラグ管理用!Z461&lt;18),"error",IF(AND(フラグ管理用!AI461="事業始期_補助",フラグ管理用!Z461&lt;15),"error",""))))</f>
        <v/>
      </c>
      <c r="BF461" s="331" t="str">
        <f t="shared" si="123"/>
        <v/>
      </c>
      <c r="BG461" s="331" t="str">
        <f>IF(C461="","",IF(AND(フラグ管理用!AJ461="事業終期_通常",OR(フラグ管理用!AA461&lt;18,フラグ管理用!AA461&gt;29)),"error",IF(AND(フラグ管理用!AJ461="事業終期_R3基金・R4",フラグ管理用!AA461&lt;18),"error","")))</f>
        <v/>
      </c>
      <c r="BH461" s="331" t="str">
        <f>IF(C461="","",IF(VLOOKUP(Z461,―!$X$2:$Y$31,2,FALSE)&lt;=VLOOKUP(AA461,―!$X$2:$Y$31,2,FALSE),"","error"))</f>
        <v/>
      </c>
      <c r="BI461" s="331" t="str">
        <f t="shared" si="124"/>
        <v/>
      </c>
      <c r="BJ461" s="331" t="str">
        <f t="shared" si="125"/>
        <v/>
      </c>
      <c r="BK461" s="331" t="str">
        <f t="shared" si="126"/>
        <v/>
      </c>
      <c r="BL461" s="331" t="str">
        <f>IF(C461="","",IF(AND(フラグ管理用!AK461="予算区分_地単_通常",フラグ管理用!AF461&gt;4),"error",IF(AND(フラグ管理用!AK461="予算区分_地単_協力金等",フラグ管理用!AF461&gt;9),"error",IF(AND(フラグ管理用!AK461="予算区分_補助",フラグ管理用!AF461&lt;9),"error",""))))</f>
        <v/>
      </c>
      <c r="BM461" s="346" t="str">
        <f>フラグ管理用!AO461</f>
        <v/>
      </c>
    </row>
    <row r="462" spans="1:65">
      <c r="A462" s="21">
        <v>441</v>
      </c>
      <c r="B462" s="38"/>
      <c r="C462" s="47"/>
      <c r="D462" s="47"/>
      <c r="E462" s="60"/>
      <c r="F462" s="69" t="str">
        <f>IF(C462="補",VLOOKUP(E462,'事業名一覧 '!$A$3:$C$55,3,FALSE),"")</f>
        <v/>
      </c>
      <c r="G462" s="84"/>
      <c r="H462" s="84"/>
      <c r="I462" s="84"/>
      <c r="J462" s="84"/>
      <c r="K462" s="84"/>
      <c r="L462" s="60"/>
      <c r="M462" s="134" t="str">
        <f t="shared" si="109"/>
        <v/>
      </c>
      <c r="N462" s="134" t="str">
        <f t="shared" si="110"/>
        <v/>
      </c>
      <c r="O462" s="150"/>
      <c r="P462" s="150"/>
      <c r="Q462" s="150"/>
      <c r="R462" s="150"/>
      <c r="S462" s="150"/>
      <c r="T462" s="150"/>
      <c r="U462" s="60"/>
      <c r="V462" s="84"/>
      <c r="W462" s="84"/>
      <c r="X462" s="84"/>
      <c r="Y462" s="47"/>
      <c r="Z462" s="47"/>
      <c r="AA462" s="47"/>
      <c r="AB462" s="217"/>
      <c r="AC462" s="217"/>
      <c r="AD462" s="60"/>
      <c r="AE462" s="60"/>
      <c r="AF462" s="236"/>
      <c r="AG462" s="255"/>
      <c r="AH462" s="277"/>
      <c r="AI462" s="289"/>
      <c r="AJ462" s="301" t="str">
        <f t="shared" si="111"/>
        <v/>
      </c>
      <c r="AK462" s="309" t="str">
        <f>IF(C462="","",IF(AND(フラグ管理用!B462=2,O462&gt;0),"error",IF(AND(フラグ管理用!B462=1,SUM(P462:R462)&gt;0),"error","")))</f>
        <v/>
      </c>
      <c r="AL462" s="317" t="str">
        <f t="shared" si="112"/>
        <v/>
      </c>
      <c r="AM462" s="325" t="str">
        <f t="shared" si="113"/>
        <v/>
      </c>
      <c r="AN462" s="331" t="str">
        <f>IF(C462="","",IF(フラグ管理用!AP462=1,"",IF(AND(フラグ管理用!C462=1,フラグ管理用!G462=1),"",IF(AND(フラグ管理用!C462=2,フラグ管理用!D462=1,フラグ管理用!G462=1),"",IF(AND(フラグ管理用!C462=2,フラグ管理用!D462=2),"","error")))))</f>
        <v/>
      </c>
      <c r="AO462" s="335" t="str">
        <f t="shared" si="114"/>
        <v/>
      </c>
      <c r="AP462" s="335" t="str">
        <f t="shared" si="115"/>
        <v/>
      </c>
      <c r="AQ462" s="335" t="str">
        <f>IF(C462="","",IF(AND(フラグ管理用!B462=1,フラグ管理用!I462&gt;0),"",IF(AND(フラグ管理用!B462=2,フラグ管理用!I462&gt;14),"","error")))</f>
        <v/>
      </c>
      <c r="AR462" s="335" t="str">
        <f>IF(C462="","",IF(PRODUCT(フラグ管理用!H462:J462)=0,"error",""))</f>
        <v/>
      </c>
      <c r="AS462" s="335" t="str">
        <f t="shared" si="116"/>
        <v/>
      </c>
      <c r="AT462" s="335" t="str">
        <f>IF(C462="","",IF(AND(フラグ管理用!G462=1,フラグ管理用!K462=1),"",IF(AND(フラグ管理用!G462=2,フラグ管理用!K462&gt;1),"","error")))</f>
        <v/>
      </c>
      <c r="AU462" s="335" t="str">
        <f>IF(C462="","",IF(AND(フラグ管理用!K462=10,ISBLANK(L462)=FALSE),"",IF(AND(フラグ管理用!K462&lt;10,ISBLANK(L462)=TRUE),"","error")))</f>
        <v/>
      </c>
      <c r="AV462" s="331" t="str">
        <f t="shared" si="117"/>
        <v/>
      </c>
      <c r="AW462" s="331" t="str">
        <f t="shared" si="118"/>
        <v/>
      </c>
      <c r="AX462" s="331" t="str">
        <f>IF(C462="","",IF(AND(フラグ管理用!D462=2,フラグ管理用!G462=1),IF(Q462&lt;&gt;0,"error",""),""))</f>
        <v/>
      </c>
      <c r="AY462" s="331" t="str">
        <f>IF(C462="","",IF(フラグ管理用!G462=2,IF(OR(O462&lt;&gt;0,P462&lt;&gt;0,R462&lt;&gt;0),"error",""),""))</f>
        <v/>
      </c>
      <c r="AZ462" s="331" t="str">
        <f t="shared" si="119"/>
        <v/>
      </c>
      <c r="BA462" s="331" t="str">
        <f t="shared" si="120"/>
        <v/>
      </c>
      <c r="BB462" s="331" t="str">
        <f t="shared" si="121"/>
        <v/>
      </c>
      <c r="BC462" s="331" t="str">
        <f>IF(C462="","",IF(フラグ管理用!Y462=2,IF(AND(フラグ管理用!C462=2,フラグ管理用!V462=1),"","error"),""))</f>
        <v/>
      </c>
      <c r="BD462" s="331" t="str">
        <f t="shared" si="122"/>
        <v/>
      </c>
      <c r="BE462" s="331" t="str">
        <f>IF(C462="","",IF(フラグ管理用!Z462=30,"error",IF(AND(フラグ管理用!AI462="事業始期_通常",フラグ管理用!Z462&lt;18),"error",IF(AND(フラグ管理用!AI462="事業始期_補助",フラグ管理用!Z462&lt;15),"error",""))))</f>
        <v/>
      </c>
      <c r="BF462" s="331" t="str">
        <f t="shared" si="123"/>
        <v/>
      </c>
      <c r="BG462" s="331" t="str">
        <f>IF(C462="","",IF(AND(フラグ管理用!AJ462="事業終期_通常",OR(フラグ管理用!AA462&lt;18,フラグ管理用!AA462&gt;29)),"error",IF(AND(フラグ管理用!AJ462="事業終期_R3基金・R4",フラグ管理用!AA462&lt;18),"error","")))</f>
        <v/>
      </c>
      <c r="BH462" s="331" t="str">
        <f>IF(C462="","",IF(VLOOKUP(Z462,―!$X$2:$Y$31,2,FALSE)&lt;=VLOOKUP(AA462,―!$X$2:$Y$31,2,FALSE),"","error"))</f>
        <v/>
      </c>
      <c r="BI462" s="331" t="str">
        <f t="shared" si="124"/>
        <v/>
      </c>
      <c r="BJ462" s="331" t="str">
        <f t="shared" si="125"/>
        <v/>
      </c>
      <c r="BK462" s="331" t="str">
        <f t="shared" si="126"/>
        <v/>
      </c>
      <c r="BL462" s="331" t="str">
        <f>IF(C462="","",IF(AND(フラグ管理用!AK462="予算区分_地単_通常",フラグ管理用!AF462&gt;4),"error",IF(AND(フラグ管理用!AK462="予算区分_地単_協力金等",フラグ管理用!AF462&gt;9),"error",IF(AND(フラグ管理用!AK462="予算区分_補助",フラグ管理用!AF462&lt;9),"error",""))))</f>
        <v/>
      </c>
      <c r="BM462" s="346" t="str">
        <f>フラグ管理用!AO462</f>
        <v/>
      </c>
    </row>
    <row r="463" spans="1:65">
      <c r="A463" s="21">
        <v>442</v>
      </c>
      <c r="B463" s="38"/>
      <c r="C463" s="47"/>
      <c r="D463" s="47"/>
      <c r="E463" s="60"/>
      <c r="F463" s="69" t="str">
        <f>IF(C463="補",VLOOKUP(E463,'事業名一覧 '!$A$3:$C$55,3,FALSE),"")</f>
        <v/>
      </c>
      <c r="G463" s="84"/>
      <c r="H463" s="84"/>
      <c r="I463" s="84"/>
      <c r="J463" s="84"/>
      <c r="K463" s="84"/>
      <c r="L463" s="60"/>
      <c r="M463" s="134" t="str">
        <f t="shared" si="109"/>
        <v/>
      </c>
      <c r="N463" s="134" t="str">
        <f t="shared" si="110"/>
        <v/>
      </c>
      <c r="O463" s="150"/>
      <c r="P463" s="150"/>
      <c r="Q463" s="150"/>
      <c r="R463" s="150"/>
      <c r="S463" s="150"/>
      <c r="T463" s="150"/>
      <c r="U463" s="60"/>
      <c r="V463" s="84"/>
      <c r="W463" s="84"/>
      <c r="X463" s="84"/>
      <c r="Y463" s="47"/>
      <c r="Z463" s="47"/>
      <c r="AA463" s="47"/>
      <c r="AB463" s="217"/>
      <c r="AC463" s="217"/>
      <c r="AD463" s="60"/>
      <c r="AE463" s="60"/>
      <c r="AF463" s="236"/>
      <c r="AG463" s="255"/>
      <c r="AH463" s="277"/>
      <c r="AI463" s="289"/>
      <c r="AJ463" s="301" t="str">
        <f t="shared" si="111"/>
        <v/>
      </c>
      <c r="AK463" s="309" t="str">
        <f>IF(C463="","",IF(AND(フラグ管理用!B463=2,O463&gt;0),"error",IF(AND(フラグ管理用!B463=1,SUM(P463:R463)&gt;0),"error","")))</f>
        <v/>
      </c>
      <c r="AL463" s="317" t="str">
        <f t="shared" si="112"/>
        <v/>
      </c>
      <c r="AM463" s="325" t="str">
        <f t="shared" si="113"/>
        <v/>
      </c>
      <c r="AN463" s="331" t="str">
        <f>IF(C463="","",IF(フラグ管理用!AP463=1,"",IF(AND(フラグ管理用!C463=1,フラグ管理用!G463=1),"",IF(AND(フラグ管理用!C463=2,フラグ管理用!D463=1,フラグ管理用!G463=1),"",IF(AND(フラグ管理用!C463=2,フラグ管理用!D463=2),"","error")))))</f>
        <v/>
      </c>
      <c r="AO463" s="335" t="str">
        <f t="shared" si="114"/>
        <v/>
      </c>
      <c r="AP463" s="335" t="str">
        <f t="shared" si="115"/>
        <v/>
      </c>
      <c r="AQ463" s="335" t="str">
        <f>IF(C463="","",IF(AND(フラグ管理用!B463=1,フラグ管理用!I463&gt;0),"",IF(AND(フラグ管理用!B463=2,フラグ管理用!I463&gt;14),"","error")))</f>
        <v/>
      </c>
      <c r="AR463" s="335" t="str">
        <f>IF(C463="","",IF(PRODUCT(フラグ管理用!H463:J463)=0,"error",""))</f>
        <v/>
      </c>
      <c r="AS463" s="335" t="str">
        <f t="shared" si="116"/>
        <v/>
      </c>
      <c r="AT463" s="335" t="str">
        <f>IF(C463="","",IF(AND(フラグ管理用!G463=1,フラグ管理用!K463=1),"",IF(AND(フラグ管理用!G463=2,フラグ管理用!K463&gt;1),"","error")))</f>
        <v/>
      </c>
      <c r="AU463" s="335" t="str">
        <f>IF(C463="","",IF(AND(フラグ管理用!K463=10,ISBLANK(L463)=FALSE),"",IF(AND(フラグ管理用!K463&lt;10,ISBLANK(L463)=TRUE),"","error")))</f>
        <v/>
      </c>
      <c r="AV463" s="331" t="str">
        <f t="shared" si="117"/>
        <v/>
      </c>
      <c r="AW463" s="331" t="str">
        <f t="shared" si="118"/>
        <v/>
      </c>
      <c r="AX463" s="331" t="str">
        <f>IF(C463="","",IF(AND(フラグ管理用!D463=2,フラグ管理用!G463=1),IF(Q463&lt;&gt;0,"error",""),""))</f>
        <v/>
      </c>
      <c r="AY463" s="331" t="str">
        <f>IF(C463="","",IF(フラグ管理用!G463=2,IF(OR(O463&lt;&gt;0,P463&lt;&gt;0,R463&lt;&gt;0),"error",""),""))</f>
        <v/>
      </c>
      <c r="AZ463" s="331" t="str">
        <f t="shared" si="119"/>
        <v/>
      </c>
      <c r="BA463" s="331" t="str">
        <f t="shared" si="120"/>
        <v/>
      </c>
      <c r="BB463" s="331" t="str">
        <f t="shared" si="121"/>
        <v/>
      </c>
      <c r="BC463" s="331" t="str">
        <f>IF(C463="","",IF(フラグ管理用!Y463=2,IF(AND(フラグ管理用!C463=2,フラグ管理用!V463=1),"","error"),""))</f>
        <v/>
      </c>
      <c r="BD463" s="331" t="str">
        <f t="shared" si="122"/>
        <v/>
      </c>
      <c r="BE463" s="331" t="str">
        <f>IF(C463="","",IF(フラグ管理用!Z463=30,"error",IF(AND(フラグ管理用!AI463="事業始期_通常",フラグ管理用!Z463&lt;18),"error",IF(AND(フラグ管理用!AI463="事業始期_補助",フラグ管理用!Z463&lt;15),"error",""))))</f>
        <v/>
      </c>
      <c r="BF463" s="331" t="str">
        <f t="shared" si="123"/>
        <v/>
      </c>
      <c r="BG463" s="331" t="str">
        <f>IF(C463="","",IF(AND(フラグ管理用!AJ463="事業終期_通常",OR(フラグ管理用!AA463&lt;18,フラグ管理用!AA463&gt;29)),"error",IF(AND(フラグ管理用!AJ463="事業終期_R3基金・R4",フラグ管理用!AA463&lt;18),"error","")))</f>
        <v/>
      </c>
      <c r="BH463" s="331" t="str">
        <f>IF(C463="","",IF(VLOOKUP(Z463,―!$X$2:$Y$31,2,FALSE)&lt;=VLOOKUP(AA463,―!$X$2:$Y$31,2,FALSE),"","error"))</f>
        <v/>
      </c>
      <c r="BI463" s="331" t="str">
        <f t="shared" si="124"/>
        <v/>
      </c>
      <c r="BJ463" s="331" t="str">
        <f t="shared" si="125"/>
        <v/>
      </c>
      <c r="BK463" s="331" t="str">
        <f t="shared" si="126"/>
        <v/>
      </c>
      <c r="BL463" s="331" t="str">
        <f>IF(C463="","",IF(AND(フラグ管理用!AK463="予算区分_地単_通常",フラグ管理用!AF463&gt;4),"error",IF(AND(フラグ管理用!AK463="予算区分_地単_協力金等",フラグ管理用!AF463&gt;9),"error",IF(AND(フラグ管理用!AK463="予算区分_補助",フラグ管理用!AF463&lt;9),"error",""))))</f>
        <v/>
      </c>
      <c r="BM463" s="346" t="str">
        <f>フラグ管理用!AO463</f>
        <v/>
      </c>
    </row>
    <row r="464" spans="1:65">
      <c r="A464" s="21">
        <v>443</v>
      </c>
      <c r="B464" s="38"/>
      <c r="C464" s="47"/>
      <c r="D464" s="47"/>
      <c r="E464" s="60"/>
      <c r="F464" s="69" t="str">
        <f>IF(C464="補",VLOOKUP(E464,'事業名一覧 '!$A$3:$C$55,3,FALSE),"")</f>
        <v/>
      </c>
      <c r="G464" s="84"/>
      <c r="H464" s="84"/>
      <c r="I464" s="84"/>
      <c r="J464" s="84"/>
      <c r="K464" s="84"/>
      <c r="L464" s="60"/>
      <c r="M464" s="134" t="str">
        <f t="shared" si="109"/>
        <v/>
      </c>
      <c r="N464" s="134" t="str">
        <f t="shared" si="110"/>
        <v/>
      </c>
      <c r="O464" s="150"/>
      <c r="P464" s="150"/>
      <c r="Q464" s="150"/>
      <c r="R464" s="150"/>
      <c r="S464" s="150"/>
      <c r="T464" s="150"/>
      <c r="U464" s="60"/>
      <c r="V464" s="84"/>
      <c r="W464" s="84"/>
      <c r="X464" s="84"/>
      <c r="Y464" s="47"/>
      <c r="Z464" s="47"/>
      <c r="AA464" s="47"/>
      <c r="AB464" s="217"/>
      <c r="AC464" s="217"/>
      <c r="AD464" s="60"/>
      <c r="AE464" s="60"/>
      <c r="AF464" s="236"/>
      <c r="AG464" s="255"/>
      <c r="AH464" s="277"/>
      <c r="AI464" s="289"/>
      <c r="AJ464" s="301" t="str">
        <f t="shared" si="111"/>
        <v/>
      </c>
      <c r="AK464" s="309" t="str">
        <f>IF(C464="","",IF(AND(フラグ管理用!B464=2,O464&gt;0),"error",IF(AND(フラグ管理用!B464=1,SUM(P464:R464)&gt;0),"error","")))</f>
        <v/>
      </c>
      <c r="AL464" s="317" t="str">
        <f t="shared" si="112"/>
        <v/>
      </c>
      <c r="AM464" s="325" t="str">
        <f t="shared" si="113"/>
        <v/>
      </c>
      <c r="AN464" s="331" t="str">
        <f>IF(C464="","",IF(フラグ管理用!AP464=1,"",IF(AND(フラグ管理用!C464=1,フラグ管理用!G464=1),"",IF(AND(フラグ管理用!C464=2,フラグ管理用!D464=1,フラグ管理用!G464=1),"",IF(AND(フラグ管理用!C464=2,フラグ管理用!D464=2),"","error")))))</f>
        <v/>
      </c>
      <c r="AO464" s="335" t="str">
        <f t="shared" si="114"/>
        <v/>
      </c>
      <c r="AP464" s="335" t="str">
        <f t="shared" si="115"/>
        <v/>
      </c>
      <c r="AQ464" s="335" t="str">
        <f>IF(C464="","",IF(AND(フラグ管理用!B464=1,フラグ管理用!I464&gt;0),"",IF(AND(フラグ管理用!B464=2,フラグ管理用!I464&gt;14),"","error")))</f>
        <v/>
      </c>
      <c r="AR464" s="335" t="str">
        <f>IF(C464="","",IF(PRODUCT(フラグ管理用!H464:J464)=0,"error",""))</f>
        <v/>
      </c>
      <c r="AS464" s="335" t="str">
        <f t="shared" si="116"/>
        <v/>
      </c>
      <c r="AT464" s="335" t="str">
        <f>IF(C464="","",IF(AND(フラグ管理用!G464=1,フラグ管理用!K464=1),"",IF(AND(フラグ管理用!G464=2,フラグ管理用!K464&gt;1),"","error")))</f>
        <v/>
      </c>
      <c r="AU464" s="335" t="str">
        <f>IF(C464="","",IF(AND(フラグ管理用!K464=10,ISBLANK(L464)=FALSE),"",IF(AND(フラグ管理用!K464&lt;10,ISBLANK(L464)=TRUE),"","error")))</f>
        <v/>
      </c>
      <c r="AV464" s="331" t="str">
        <f t="shared" si="117"/>
        <v/>
      </c>
      <c r="AW464" s="331" t="str">
        <f t="shared" si="118"/>
        <v/>
      </c>
      <c r="AX464" s="331" t="str">
        <f>IF(C464="","",IF(AND(フラグ管理用!D464=2,フラグ管理用!G464=1),IF(Q464&lt;&gt;0,"error",""),""))</f>
        <v/>
      </c>
      <c r="AY464" s="331" t="str">
        <f>IF(C464="","",IF(フラグ管理用!G464=2,IF(OR(O464&lt;&gt;0,P464&lt;&gt;0,R464&lt;&gt;0),"error",""),""))</f>
        <v/>
      </c>
      <c r="AZ464" s="331" t="str">
        <f t="shared" si="119"/>
        <v/>
      </c>
      <c r="BA464" s="331" t="str">
        <f t="shared" si="120"/>
        <v/>
      </c>
      <c r="BB464" s="331" t="str">
        <f t="shared" si="121"/>
        <v/>
      </c>
      <c r="BC464" s="331" t="str">
        <f>IF(C464="","",IF(フラグ管理用!Y464=2,IF(AND(フラグ管理用!C464=2,フラグ管理用!V464=1),"","error"),""))</f>
        <v/>
      </c>
      <c r="BD464" s="331" t="str">
        <f t="shared" si="122"/>
        <v/>
      </c>
      <c r="BE464" s="331" t="str">
        <f>IF(C464="","",IF(フラグ管理用!Z464=30,"error",IF(AND(フラグ管理用!AI464="事業始期_通常",フラグ管理用!Z464&lt;18),"error",IF(AND(フラグ管理用!AI464="事業始期_補助",フラグ管理用!Z464&lt;15),"error",""))))</f>
        <v/>
      </c>
      <c r="BF464" s="331" t="str">
        <f t="shared" si="123"/>
        <v/>
      </c>
      <c r="BG464" s="331" t="str">
        <f>IF(C464="","",IF(AND(フラグ管理用!AJ464="事業終期_通常",OR(フラグ管理用!AA464&lt;18,フラグ管理用!AA464&gt;29)),"error",IF(AND(フラグ管理用!AJ464="事業終期_R3基金・R4",フラグ管理用!AA464&lt;18),"error","")))</f>
        <v/>
      </c>
      <c r="BH464" s="331" t="str">
        <f>IF(C464="","",IF(VLOOKUP(Z464,―!$X$2:$Y$31,2,FALSE)&lt;=VLOOKUP(AA464,―!$X$2:$Y$31,2,FALSE),"","error"))</f>
        <v/>
      </c>
      <c r="BI464" s="331" t="str">
        <f t="shared" si="124"/>
        <v/>
      </c>
      <c r="BJ464" s="331" t="str">
        <f t="shared" si="125"/>
        <v/>
      </c>
      <c r="BK464" s="331" t="str">
        <f t="shared" si="126"/>
        <v/>
      </c>
      <c r="BL464" s="331" t="str">
        <f>IF(C464="","",IF(AND(フラグ管理用!AK464="予算区分_地単_通常",フラグ管理用!AF464&gt;4),"error",IF(AND(フラグ管理用!AK464="予算区分_地単_協力金等",フラグ管理用!AF464&gt;9),"error",IF(AND(フラグ管理用!AK464="予算区分_補助",フラグ管理用!AF464&lt;9),"error",""))))</f>
        <v/>
      </c>
      <c r="BM464" s="346" t="str">
        <f>フラグ管理用!AO464</f>
        <v/>
      </c>
    </row>
    <row r="465" spans="1:65">
      <c r="A465" s="21">
        <v>444</v>
      </c>
      <c r="B465" s="38"/>
      <c r="C465" s="47"/>
      <c r="D465" s="47"/>
      <c r="E465" s="60"/>
      <c r="F465" s="69" t="str">
        <f>IF(C465="補",VLOOKUP(E465,'事業名一覧 '!$A$3:$C$55,3,FALSE),"")</f>
        <v/>
      </c>
      <c r="G465" s="84"/>
      <c r="H465" s="84"/>
      <c r="I465" s="84"/>
      <c r="J465" s="84"/>
      <c r="K465" s="84"/>
      <c r="L465" s="60"/>
      <c r="M465" s="134" t="str">
        <f t="shared" si="109"/>
        <v/>
      </c>
      <c r="N465" s="134" t="str">
        <f t="shared" si="110"/>
        <v/>
      </c>
      <c r="O465" s="150"/>
      <c r="P465" s="150"/>
      <c r="Q465" s="150"/>
      <c r="R465" s="150"/>
      <c r="S465" s="150"/>
      <c r="T465" s="150"/>
      <c r="U465" s="60"/>
      <c r="V465" s="84"/>
      <c r="W465" s="84"/>
      <c r="X465" s="84"/>
      <c r="Y465" s="47"/>
      <c r="Z465" s="47"/>
      <c r="AA465" s="47"/>
      <c r="AB465" s="217"/>
      <c r="AC465" s="217"/>
      <c r="AD465" s="60"/>
      <c r="AE465" s="60"/>
      <c r="AF465" s="236"/>
      <c r="AG465" s="255"/>
      <c r="AH465" s="277"/>
      <c r="AI465" s="289"/>
      <c r="AJ465" s="301" t="str">
        <f t="shared" si="111"/>
        <v/>
      </c>
      <c r="AK465" s="309" t="str">
        <f>IF(C465="","",IF(AND(フラグ管理用!B465=2,O465&gt;0),"error",IF(AND(フラグ管理用!B465=1,SUM(P465:R465)&gt;0),"error","")))</f>
        <v/>
      </c>
      <c r="AL465" s="317" t="str">
        <f t="shared" si="112"/>
        <v/>
      </c>
      <c r="AM465" s="325" t="str">
        <f t="shared" si="113"/>
        <v/>
      </c>
      <c r="AN465" s="331" t="str">
        <f>IF(C465="","",IF(フラグ管理用!AP465=1,"",IF(AND(フラグ管理用!C465=1,フラグ管理用!G465=1),"",IF(AND(フラグ管理用!C465=2,フラグ管理用!D465=1,フラグ管理用!G465=1),"",IF(AND(フラグ管理用!C465=2,フラグ管理用!D465=2),"","error")))))</f>
        <v/>
      </c>
      <c r="AO465" s="335" t="str">
        <f t="shared" si="114"/>
        <v/>
      </c>
      <c r="AP465" s="335" t="str">
        <f t="shared" si="115"/>
        <v/>
      </c>
      <c r="AQ465" s="335" t="str">
        <f>IF(C465="","",IF(AND(フラグ管理用!B465=1,フラグ管理用!I465&gt;0),"",IF(AND(フラグ管理用!B465=2,フラグ管理用!I465&gt;14),"","error")))</f>
        <v/>
      </c>
      <c r="AR465" s="335" t="str">
        <f>IF(C465="","",IF(PRODUCT(フラグ管理用!H465:J465)=0,"error",""))</f>
        <v/>
      </c>
      <c r="AS465" s="335" t="str">
        <f t="shared" si="116"/>
        <v/>
      </c>
      <c r="AT465" s="335" t="str">
        <f>IF(C465="","",IF(AND(フラグ管理用!G465=1,フラグ管理用!K465=1),"",IF(AND(フラグ管理用!G465=2,フラグ管理用!K465&gt;1),"","error")))</f>
        <v/>
      </c>
      <c r="AU465" s="335" t="str">
        <f>IF(C465="","",IF(AND(フラグ管理用!K465=10,ISBLANK(L465)=FALSE),"",IF(AND(フラグ管理用!K465&lt;10,ISBLANK(L465)=TRUE),"","error")))</f>
        <v/>
      </c>
      <c r="AV465" s="331" t="str">
        <f t="shared" si="117"/>
        <v/>
      </c>
      <c r="AW465" s="331" t="str">
        <f t="shared" si="118"/>
        <v/>
      </c>
      <c r="AX465" s="331" t="str">
        <f>IF(C465="","",IF(AND(フラグ管理用!D465=2,フラグ管理用!G465=1),IF(Q465&lt;&gt;0,"error",""),""))</f>
        <v/>
      </c>
      <c r="AY465" s="331" t="str">
        <f>IF(C465="","",IF(フラグ管理用!G465=2,IF(OR(O465&lt;&gt;0,P465&lt;&gt;0,R465&lt;&gt;0),"error",""),""))</f>
        <v/>
      </c>
      <c r="AZ465" s="331" t="str">
        <f t="shared" si="119"/>
        <v/>
      </c>
      <c r="BA465" s="331" t="str">
        <f t="shared" si="120"/>
        <v/>
      </c>
      <c r="BB465" s="331" t="str">
        <f t="shared" si="121"/>
        <v/>
      </c>
      <c r="BC465" s="331" t="str">
        <f>IF(C465="","",IF(フラグ管理用!Y465=2,IF(AND(フラグ管理用!C465=2,フラグ管理用!V465=1),"","error"),""))</f>
        <v/>
      </c>
      <c r="BD465" s="331" t="str">
        <f t="shared" si="122"/>
        <v/>
      </c>
      <c r="BE465" s="331" t="str">
        <f>IF(C465="","",IF(フラグ管理用!Z465=30,"error",IF(AND(フラグ管理用!AI465="事業始期_通常",フラグ管理用!Z465&lt;18),"error",IF(AND(フラグ管理用!AI465="事業始期_補助",フラグ管理用!Z465&lt;15),"error",""))))</f>
        <v/>
      </c>
      <c r="BF465" s="331" t="str">
        <f t="shared" si="123"/>
        <v/>
      </c>
      <c r="BG465" s="331" t="str">
        <f>IF(C465="","",IF(AND(フラグ管理用!AJ465="事業終期_通常",OR(フラグ管理用!AA465&lt;18,フラグ管理用!AA465&gt;29)),"error",IF(AND(フラグ管理用!AJ465="事業終期_R3基金・R4",フラグ管理用!AA465&lt;18),"error","")))</f>
        <v/>
      </c>
      <c r="BH465" s="331" t="str">
        <f>IF(C465="","",IF(VLOOKUP(Z465,―!$X$2:$Y$31,2,FALSE)&lt;=VLOOKUP(AA465,―!$X$2:$Y$31,2,FALSE),"","error"))</f>
        <v/>
      </c>
      <c r="BI465" s="331" t="str">
        <f t="shared" si="124"/>
        <v/>
      </c>
      <c r="BJ465" s="331" t="str">
        <f t="shared" si="125"/>
        <v/>
      </c>
      <c r="BK465" s="331" t="str">
        <f t="shared" si="126"/>
        <v/>
      </c>
      <c r="BL465" s="331" t="str">
        <f>IF(C465="","",IF(AND(フラグ管理用!AK465="予算区分_地単_通常",フラグ管理用!AF465&gt;4),"error",IF(AND(フラグ管理用!AK465="予算区分_地単_協力金等",フラグ管理用!AF465&gt;9),"error",IF(AND(フラグ管理用!AK465="予算区分_補助",フラグ管理用!AF465&lt;9),"error",""))))</f>
        <v/>
      </c>
      <c r="BM465" s="346" t="str">
        <f>フラグ管理用!AO465</f>
        <v/>
      </c>
    </row>
    <row r="466" spans="1:65">
      <c r="A466" s="21">
        <v>445</v>
      </c>
      <c r="B466" s="38"/>
      <c r="C466" s="47"/>
      <c r="D466" s="47"/>
      <c r="E466" s="60"/>
      <c r="F466" s="69" t="str">
        <f>IF(C466="補",VLOOKUP(E466,'事業名一覧 '!$A$3:$C$55,3,FALSE),"")</f>
        <v/>
      </c>
      <c r="G466" s="84"/>
      <c r="H466" s="84"/>
      <c r="I466" s="84"/>
      <c r="J466" s="84"/>
      <c r="K466" s="84"/>
      <c r="L466" s="60"/>
      <c r="M466" s="134" t="str">
        <f t="shared" si="109"/>
        <v/>
      </c>
      <c r="N466" s="134" t="str">
        <f t="shared" si="110"/>
        <v/>
      </c>
      <c r="O466" s="150"/>
      <c r="P466" s="150"/>
      <c r="Q466" s="150"/>
      <c r="R466" s="150"/>
      <c r="S466" s="150"/>
      <c r="T466" s="150"/>
      <c r="U466" s="60"/>
      <c r="V466" s="84"/>
      <c r="W466" s="84"/>
      <c r="X466" s="84"/>
      <c r="Y466" s="47"/>
      <c r="Z466" s="47"/>
      <c r="AA466" s="47"/>
      <c r="AB466" s="217"/>
      <c r="AC466" s="217"/>
      <c r="AD466" s="60"/>
      <c r="AE466" s="60"/>
      <c r="AF466" s="236"/>
      <c r="AG466" s="255"/>
      <c r="AH466" s="277"/>
      <c r="AI466" s="289"/>
      <c r="AJ466" s="301" t="str">
        <f t="shared" si="111"/>
        <v/>
      </c>
      <c r="AK466" s="309" t="str">
        <f>IF(C466="","",IF(AND(フラグ管理用!B466=2,O466&gt;0),"error",IF(AND(フラグ管理用!B466=1,SUM(P466:R466)&gt;0),"error","")))</f>
        <v/>
      </c>
      <c r="AL466" s="317" t="str">
        <f t="shared" si="112"/>
        <v/>
      </c>
      <c r="AM466" s="325" t="str">
        <f t="shared" si="113"/>
        <v/>
      </c>
      <c r="AN466" s="331" t="str">
        <f>IF(C466="","",IF(フラグ管理用!AP466=1,"",IF(AND(フラグ管理用!C466=1,フラグ管理用!G466=1),"",IF(AND(フラグ管理用!C466=2,フラグ管理用!D466=1,フラグ管理用!G466=1),"",IF(AND(フラグ管理用!C466=2,フラグ管理用!D466=2),"","error")))))</f>
        <v/>
      </c>
      <c r="AO466" s="335" t="str">
        <f t="shared" si="114"/>
        <v/>
      </c>
      <c r="AP466" s="335" t="str">
        <f t="shared" si="115"/>
        <v/>
      </c>
      <c r="AQ466" s="335" t="str">
        <f>IF(C466="","",IF(AND(フラグ管理用!B466=1,フラグ管理用!I466&gt;0),"",IF(AND(フラグ管理用!B466=2,フラグ管理用!I466&gt;14),"","error")))</f>
        <v/>
      </c>
      <c r="AR466" s="335" t="str">
        <f>IF(C466="","",IF(PRODUCT(フラグ管理用!H466:J466)=0,"error",""))</f>
        <v/>
      </c>
      <c r="AS466" s="335" t="str">
        <f t="shared" si="116"/>
        <v/>
      </c>
      <c r="AT466" s="335" t="str">
        <f>IF(C466="","",IF(AND(フラグ管理用!G466=1,フラグ管理用!K466=1),"",IF(AND(フラグ管理用!G466=2,フラグ管理用!K466&gt;1),"","error")))</f>
        <v/>
      </c>
      <c r="AU466" s="335" t="str">
        <f>IF(C466="","",IF(AND(フラグ管理用!K466=10,ISBLANK(L466)=FALSE),"",IF(AND(フラグ管理用!K466&lt;10,ISBLANK(L466)=TRUE),"","error")))</f>
        <v/>
      </c>
      <c r="AV466" s="331" t="str">
        <f t="shared" si="117"/>
        <v/>
      </c>
      <c r="AW466" s="331" t="str">
        <f t="shared" si="118"/>
        <v/>
      </c>
      <c r="AX466" s="331" t="str">
        <f>IF(C466="","",IF(AND(フラグ管理用!D466=2,フラグ管理用!G466=1),IF(Q466&lt;&gt;0,"error",""),""))</f>
        <v/>
      </c>
      <c r="AY466" s="331" t="str">
        <f>IF(C466="","",IF(フラグ管理用!G466=2,IF(OR(O466&lt;&gt;0,P466&lt;&gt;0,R466&lt;&gt;0),"error",""),""))</f>
        <v/>
      </c>
      <c r="AZ466" s="331" t="str">
        <f t="shared" si="119"/>
        <v/>
      </c>
      <c r="BA466" s="331" t="str">
        <f t="shared" si="120"/>
        <v/>
      </c>
      <c r="BB466" s="331" t="str">
        <f t="shared" si="121"/>
        <v/>
      </c>
      <c r="BC466" s="331" t="str">
        <f>IF(C466="","",IF(フラグ管理用!Y466=2,IF(AND(フラグ管理用!C466=2,フラグ管理用!V466=1),"","error"),""))</f>
        <v/>
      </c>
      <c r="BD466" s="331" t="str">
        <f t="shared" si="122"/>
        <v/>
      </c>
      <c r="BE466" s="331" t="str">
        <f>IF(C466="","",IF(フラグ管理用!Z466=30,"error",IF(AND(フラグ管理用!AI466="事業始期_通常",フラグ管理用!Z466&lt;18),"error",IF(AND(フラグ管理用!AI466="事業始期_補助",フラグ管理用!Z466&lt;15),"error",""))))</f>
        <v/>
      </c>
      <c r="BF466" s="331" t="str">
        <f t="shared" si="123"/>
        <v/>
      </c>
      <c r="BG466" s="331" t="str">
        <f>IF(C466="","",IF(AND(フラグ管理用!AJ466="事業終期_通常",OR(フラグ管理用!AA466&lt;18,フラグ管理用!AA466&gt;29)),"error",IF(AND(フラグ管理用!AJ466="事業終期_R3基金・R4",フラグ管理用!AA466&lt;18),"error","")))</f>
        <v/>
      </c>
      <c r="BH466" s="331" t="str">
        <f>IF(C466="","",IF(VLOOKUP(Z466,―!$X$2:$Y$31,2,FALSE)&lt;=VLOOKUP(AA466,―!$X$2:$Y$31,2,FALSE),"","error"))</f>
        <v/>
      </c>
      <c r="BI466" s="331" t="str">
        <f t="shared" si="124"/>
        <v/>
      </c>
      <c r="BJ466" s="331" t="str">
        <f t="shared" si="125"/>
        <v/>
      </c>
      <c r="BK466" s="331" t="str">
        <f t="shared" si="126"/>
        <v/>
      </c>
      <c r="BL466" s="331" t="str">
        <f>IF(C466="","",IF(AND(フラグ管理用!AK466="予算区分_地単_通常",フラグ管理用!AF466&gt;4),"error",IF(AND(フラグ管理用!AK466="予算区分_地単_協力金等",フラグ管理用!AF466&gt;9),"error",IF(AND(フラグ管理用!AK466="予算区分_補助",フラグ管理用!AF466&lt;9),"error",""))))</f>
        <v/>
      </c>
      <c r="BM466" s="346" t="str">
        <f>フラグ管理用!AO466</f>
        <v/>
      </c>
    </row>
    <row r="467" spans="1:65">
      <c r="A467" s="21">
        <v>446</v>
      </c>
      <c r="B467" s="38"/>
      <c r="C467" s="47"/>
      <c r="D467" s="47"/>
      <c r="E467" s="60"/>
      <c r="F467" s="69" t="str">
        <f>IF(C467="補",VLOOKUP(E467,'事業名一覧 '!$A$3:$C$55,3,FALSE),"")</f>
        <v/>
      </c>
      <c r="G467" s="84"/>
      <c r="H467" s="84"/>
      <c r="I467" s="84"/>
      <c r="J467" s="84"/>
      <c r="K467" s="84"/>
      <c r="L467" s="60"/>
      <c r="M467" s="134" t="str">
        <f t="shared" si="109"/>
        <v/>
      </c>
      <c r="N467" s="134" t="str">
        <f t="shared" si="110"/>
        <v/>
      </c>
      <c r="O467" s="150"/>
      <c r="P467" s="150"/>
      <c r="Q467" s="150"/>
      <c r="R467" s="150"/>
      <c r="S467" s="150"/>
      <c r="T467" s="150"/>
      <c r="U467" s="60"/>
      <c r="V467" s="84"/>
      <c r="W467" s="84"/>
      <c r="X467" s="84"/>
      <c r="Y467" s="47"/>
      <c r="Z467" s="47"/>
      <c r="AA467" s="47"/>
      <c r="AB467" s="217"/>
      <c r="AC467" s="217"/>
      <c r="AD467" s="60"/>
      <c r="AE467" s="60"/>
      <c r="AF467" s="236"/>
      <c r="AG467" s="255"/>
      <c r="AH467" s="277"/>
      <c r="AI467" s="289"/>
      <c r="AJ467" s="301" t="str">
        <f t="shared" si="111"/>
        <v/>
      </c>
      <c r="AK467" s="309" t="str">
        <f>IF(C467="","",IF(AND(フラグ管理用!B467=2,O467&gt;0),"error",IF(AND(フラグ管理用!B467=1,SUM(P467:R467)&gt;0),"error","")))</f>
        <v/>
      </c>
      <c r="AL467" s="317" t="str">
        <f t="shared" si="112"/>
        <v/>
      </c>
      <c r="AM467" s="325" t="str">
        <f t="shared" si="113"/>
        <v/>
      </c>
      <c r="AN467" s="331" t="str">
        <f>IF(C467="","",IF(フラグ管理用!AP467=1,"",IF(AND(フラグ管理用!C467=1,フラグ管理用!G467=1),"",IF(AND(フラグ管理用!C467=2,フラグ管理用!D467=1,フラグ管理用!G467=1),"",IF(AND(フラグ管理用!C467=2,フラグ管理用!D467=2),"","error")))))</f>
        <v/>
      </c>
      <c r="AO467" s="335" t="str">
        <f t="shared" si="114"/>
        <v/>
      </c>
      <c r="AP467" s="335" t="str">
        <f t="shared" si="115"/>
        <v/>
      </c>
      <c r="AQ467" s="335" t="str">
        <f>IF(C467="","",IF(AND(フラグ管理用!B467=1,フラグ管理用!I467&gt;0),"",IF(AND(フラグ管理用!B467=2,フラグ管理用!I467&gt;14),"","error")))</f>
        <v/>
      </c>
      <c r="AR467" s="335" t="str">
        <f>IF(C467="","",IF(PRODUCT(フラグ管理用!H467:J467)=0,"error",""))</f>
        <v/>
      </c>
      <c r="AS467" s="335" t="str">
        <f t="shared" si="116"/>
        <v/>
      </c>
      <c r="AT467" s="335" t="str">
        <f>IF(C467="","",IF(AND(フラグ管理用!G467=1,フラグ管理用!K467=1),"",IF(AND(フラグ管理用!G467=2,フラグ管理用!K467&gt;1),"","error")))</f>
        <v/>
      </c>
      <c r="AU467" s="335" t="str">
        <f>IF(C467="","",IF(AND(フラグ管理用!K467=10,ISBLANK(L467)=FALSE),"",IF(AND(フラグ管理用!K467&lt;10,ISBLANK(L467)=TRUE),"","error")))</f>
        <v/>
      </c>
      <c r="AV467" s="331" t="str">
        <f t="shared" si="117"/>
        <v/>
      </c>
      <c r="AW467" s="331" t="str">
        <f t="shared" si="118"/>
        <v/>
      </c>
      <c r="AX467" s="331" t="str">
        <f>IF(C467="","",IF(AND(フラグ管理用!D467=2,フラグ管理用!G467=1),IF(Q467&lt;&gt;0,"error",""),""))</f>
        <v/>
      </c>
      <c r="AY467" s="331" t="str">
        <f>IF(C467="","",IF(フラグ管理用!G467=2,IF(OR(O467&lt;&gt;0,P467&lt;&gt;0,R467&lt;&gt;0),"error",""),""))</f>
        <v/>
      </c>
      <c r="AZ467" s="331" t="str">
        <f t="shared" si="119"/>
        <v/>
      </c>
      <c r="BA467" s="331" t="str">
        <f t="shared" si="120"/>
        <v/>
      </c>
      <c r="BB467" s="331" t="str">
        <f t="shared" si="121"/>
        <v/>
      </c>
      <c r="BC467" s="331" t="str">
        <f>IF(C467="","",IF(フラグ管理用!Y467=2,IF(AND(フラグ管理用!C467=2,フラグ管理用!V467=1),"","error"),""))</f>
        <v/>
      </c>
      <c r="BD467" s="331" t="str">
        <f t="shared" si="122"/>
        <v/>
      </c>
      <c r="BE467" s="331" t="str">
        <f>IF(C467="","",IF(フラグ管理用!Z467=30,"error",IF(AND(フラグ管理用!AI467="事業始期_通常",フラグ管理用!Z467&lt;18),"error",IF(AND(フラグ管理用!AI467="事業始期_補助",フラグ管理用!Z467&lt;15),"error",""))))</f>
        <v/>
      </c>
      <c r="BF467" s="331" t="str">
        <f t="shared" si="123"/>
        <v/>
      </c>
      <c r="BG467" s="331" t="str">
        <f>IF(C467="","",IF(AND(フラグ管理用!AJ467="事業終期_通常",OR(フラグ管理用!AA467&lt;18,フラグ管理用!AA467&gt;29)),"error",IF(AND(フラグ管理用!AJ467="事業終期_R3基金・R4",フラグ管理用!AA467&lt;18),"error","")))</f>
        <v/>
      </c>
      <c r="BH467" s="331" t="str">
        <f>IF(C467="","",IF(VLOOKUP(Z467,―!$X$2:$Y$31,2,FALSE)&lt;=VLOOKUP(AA467,―!$X$2:$Y$31,2,FALSE),"","error"))</f>
        <v/>
      </c>
      <c r="BI467" s="331" t="str">
        <f t="shared" si="124"/>
        <v/>
      </c>
      <c r="BJ467" s="331" t="str">
        <f t="shared" si="125"/>
        <v/>
      </c>
      <c r="BK467" s="331" t="str">
        <f t="shared" si="126"/>
        <v/>
      </c>
      <c r="BL467" s="331" t="str">
        <f>IF(C467="","",IF(AND(フラグ管理用!AK467="予算区分_地単_通常",フラグ管理用!AF467&gt;4),"error",IF(AND(フラグ管理用!AK467="予算区分_地単_協力金等",フラグ管理用!AF467&gt;9),"error",IF(AND(フラグ管理用!AK467="予算区分_補助",フラグ管理用!AF467&lt;9),"error",""))))</f>
        <v/>
      </c>
      <c r="BM467" s="346" t="str">
        <f>フラグ管理用!AO467</f>
        <v/>
      </c>
    </row>
    <row r="468" spans="1:65">
      <c r="A468" s="21">
        <v>447</v>
      </c>
      <c r="B468" s="38"/>
      <c r="C468" s="47"/>
      <c r="D468" s="47"/>
      <c r="E468" s="60"/>
      <c r="F468" s="69" t="str">
        <f>IF(C468="補",VLOOKUP(E468,'事業名一覧 '!$A$3:$C$55,3,FALSE),"")</f>
        <v/>
      </c>
      <c r="G468" s="84"/>
      <c r="H468" s="84"/>
      <c r="I468" s="84"/>
      <c r="J468" s="84"/>
      <c r="K468" s="84"/>
      <c r="L468" s="60"/>
      <c r="M468" s="134" t="str">
        <f t="shared" si="109"/>
        <v/>
      </c>
      <c r="N468" s="134" t="str">
        <f t="shared" si="110"/>
        <v/>
      </c>
      <c r="O468" s="150"/>
      <c r="P468" s="150"/>
      <c r="Q468" s="150"/>
      <c r="R468" s="150"/>
      <c r="S468" s="150"/>
      <c r="T468" s="150"/>
      <c r="U468" s="60"/>
      <c r="V468" s="84"/>
      <c r="W468" s="84"/>
      <c r="X468" s="84"/>
      <c r="Y468" s="47"/>
      <c r="Z468" s="47"/>
      <c r="AA468" s="47"/>
      <c r="AB468" s="217"/>
      <c r="AC468" s="217"/>
      <c r="AD468" s="60"/>
      <c r="AE468" s="60"/>
      <c r="AF468" s="236"/>
      <c r="AG468" s="255"/>
      <c r="AH468" s="277"/>
      <c r="AI468" s="289"/>
      <c r="AJ468" s="301" t="str">
        <f t="shared" si="111"/>
        <v/>
      </c>
      <c r="AK468" s="309" t="str">
        <f>IF(C468="","",IF(AND(フラグ管理用!B468=2,O468&gt;0),"error",IF(AND(フラグ管理用!B468=1,SUM(P468:R468)&gt;0),"error","")))</f>
        <v/>
      </c>
      <c r="AL468" s="317" t="str">
        <f t="shared" si="112"/>
        <v/>
      </c>
      <c r="AM468" s="325" t="str">
        <f t="shared" si="113"/>
        <v/>
      </c>
      <c r="AN468" s="331" t="str">
        <f>IF(C468="","",IF(フラグ管理用!AP468=1,"",IF(AND(フラグ管理用!C468=1,フラグ管理用!G468=1),"",IF(AND(フラグ管理用!C468=2,フラグ管理用!D468=1,フラグ管理用!G468=1),"",IF(AND(フラグ管理用!C468=2,フラグ管理用!D468=2),"","error")))))</f>
        <v/>
      </c>
      <c r="AO468" s="335" t="str">
        <f t="shared" si="114"/>
        <v/>
      </c>
      <c r="AP468" s="335" t="str">
        <f t="shared" si="115"/>
        <v/>
      </c>
      <c r="AQ468" s="335" t="str">
        <f>IF(C468="","",IF(AND(フラグ管理用!B468=1,フラグ管理用!I468&gt;0),"",IF(AND(フラグ管理用!B468=2,フラグ管理用!I468&gt;14),"","error")))</f>
        <v/>
      </c>
      <c r="AR468" s="335" t="str">
        <f>IF(C468="","",IF(PRODUCT(フラグ管理用!H468:J468)=0,"error",""))</f>
        <v/>
      </c>
      <c r="AS468" s="335" t="str">
        <f t="shared" si="116"/>
        <v/>
      </c>
      <c r="AT468" s="335" t="str">
        <f>IF(C468="","",IF(AND(フラグ管理用!G468=1,フラグ管理用!K468=1),"",IF(AND(フラグ管理用!G468=2,フラグ管理用!K468&gt;1),"","error")))</f>
        <v/>
      </c>
      <c r="AU468" s="335" t="str">
        <f>IF(C468="","",IF(AND(フラグ管理用!K468=10,ISBLANK(L468)=FALSE),"",IF(AND(フラグ管理用!K468&lt;10,ISBLANK(L468)=TRUE),"","error")))</f>
        <v/>
      </c>
      <c r="AV468" s="331" t="str">
        <f t="shared" si="117"/>
        <v/>
      </c>
      <c r="AW468" s="331" t="str">
        <f t="shared" si="118"/>
        <v/>
      </c>
      <c r="AX468" s="331" t="str">
        <f>IF(C468="","",IF(AND(フラグ管理用!D468=2,フラグ管理用!G468=1),IF(Q468&lt;&gt;0,"error",""),""))</f>
        <v/>
      </c>
      <c r="AY468" s="331" t="str">
        <f>IF(C468="","",IF(フラグ管理用!G468=2,IF(OR(O468&lt;&gt;0,P468&lt;&gt;0,R468&lt;&gt;0),"error",""),""))</f>
        <v/>
      </c>
      <c r="AZ468" s="331" t="str">
        <f t="shared" si="119"/>
        <v/>
      </c>
      <c r="BA468" s="331" t="str">
        <f t="shared" si="120"/>
        <v/>
      </c>
      <c r="BB468" s="331" t="str">
        <f t="shared" si="121"/>
        <v/>
      </c>
      <c r="BC468" s="331" t="str">
        <f>IF(C468="","",IF(フラグ管理用!Y468=2,IF(AND(フラグ管理用!C468=2,フラグ管理用!V468=1),"","error"),""))</f>
        <v/>
      </c>
      <c r="BD468" s="331" t="str">
        <f t="shared" si="122"/>
        <v/>
      </c>
      <c r="BE468" s="331" t="str">
        <f>IF(C468="","",IF(フラグ管理用!Z468=30,"error",IF(AND(フラグ管理用!AI468="事業始期_通常",フラグ管理用!Z468&lt;18),"error",IF(AND(フラグ管理用!AI468="事業始期_補助",フラグ管理用!Z468&lt;15),"error",""))))</f>
        <v/>
      </c>
      <c r="BF468" s="331" t="str">
        <f t="shared" si="123"/>
        <v/>
      </c>
      <c r="BG468" s="331" t="str">
        <f>IF(C468="","",IF(AND(フラグ管理用!AJ468="事業終期_通常",OR(フラグ管理用!AA468&lt;18,フラグ管理用!AA468&gt;29)),"error",IF(AND(フラグ管理用!AJ468="事業終期_R3基金・R4",フラグ管理用!AA468&lt;18),"error","")))</f>
        <v/>
      </c>
      <c r="BH468" s="331" t="str">
        <f>IF(C468="","",IF(VLOOKUP(Z468,―!$X$2:$Y$31,2,FALSE)&lt;=VLOOKUP(AA468,―!$X$2:$Y$31,2,FALSE),"","error"))</f>
        <v/>
      </c>
      <c r="BI468" s="331" t="str">
        <f t="shared" si="124"/>
        <v/>
      </c>
      <c r="BJ468" s="331" t="str">
        <f t="shared" si="125"/>
        <v/>
      </c>
      <c r="BK468" s="331" t="str">
        <f t="shared" si="126"/>
        <v/>
      </c>
      <c r="BL468" s="331" t="str">
        <f>IF(C468="","",IF(AND(フラグ管理用!AK468="予算区分_地単_通常",フラグ管理用!AF468&gt;4),"error",IF(AND(フラグ管理用!AK468="予算区分_地単_協力金等",フラグ管理用!AF468&gt;9),"error",IF(AND(フラグ管理用!AK468="予算区分_補助",フラグ管理用!AF468&lt;9),"error",""))))</f>
        <v/>
      </c>
      <c r="BM468" s="346" t="str">
        <f>フラグ管理用!AO468</f>
        <v/>
      </c>
    </row>
    <row r="469" spans="1:65">
      <c r="A469" s="21">
        <v>448</v>
      </c>
      <c r="B469" s="38"/>
      <c r="C469" s="47"/>
      <c r="D469" s="47"/>
      <c r="E469" s="60"/>
      <c r="F469" s="69" t="str">
        <f>IF(C469="補",VLOOKUP(E469,'事業名一覧 '!$A$3:$C$55,3,FALSE),"")</f>
        <v/>
      </c>
      <c r="G469" s="84"/>
      <c r="H469" s="84"/>
      <c r="I469" s="84"/>
      <c r="J469" s="84"/>
      <c r="K469" s="84"/>
      <c r="L469" s="60"/>
      <c r="M469" s="134" t="str">
        <f t="shared" si="109"/>
        <v/>
      </c>
      <c r="N469" s="134" t="str">
        <f t="shared" si="110"/>
        <v/>
      </c>
      <c r="O469" s="150"/>
      <c r="P469" s="150"/>
      <c r="Q469" s="150"/>
      <c r="R469" s="150"/>
      <c r="S469" s="150"/>
      <c r="T469" s="150"/>
      <c r="U469" s="60"/>
      <c r="V469" s="84"/>
      <c r="W469" s="84"/>
      <c r="X469" s="84"/>
      <c r="Y469" s="47"/>
      <c r="Z469" s="47"/>
      <c r="AA469" s="47"/>
      <c r="AB469" s="217"/>
      <c r="AC469" s="217"/>
      <c r="AD469" s="60"/>
      <c r="AE469" s="60"/>
      <c r="AF469" s="236"/>
      <c r="AG469" s="255"/>
      <c r="AH469" s="277"/>
      <c r="AI469" s="289"/>
      <c r="AJ469" s="301" t="str">
        <f t="shared" si="111"/>
        <v/>
      </c>
      <c r="AK469" s="309" t="str">
        <f>IF(C469="","",IF(AND(フラグ管理用!B469=2,O469&gt;0),"error",IF(AND(フラグ管理用!B469=1,SUM(P469:R469)&gt;0),"error","")))</f>
        <v/>
      </c>
      <c r="AL469" s="317" t="str">
        <f t="shared" si="112"/>
        <v/>
      </c>
      <c r="AM469" s="325" t="str">
        <f t="shared" si="113"/>
        <v/>
      </c>
      <c r="AN469" s="331" t="str">
        <f>IF(C469="","",IF(フラグ管理用!AP469=1,"",IF(AND(フラグ管理用!C469=1,フラグ管理用!G469=1),"",IF(AND(フラグ管理用!C469=2,フラグ管理用!D469=1,フラグ管理用!G469=1),"",IF(AND(フラグ管理用!C469=2,フラグ管理用!D469=2),"","error")))))</f>
        <v/>
      </c>
      <c r="AO469" s="335" t="str">
        <f t="shared" si="114"/>
        <v/>
      </c>
      <c r="AP469" s="335" t="str">
        <f t="shared" si="115"/>
        <v/>
      </c>
      <c r="AQ469" s="335" t="str">
        <f>IF(C469="","",IF(AND(フラグ管理用!B469=1,フラグ管理用!I469&gt;0),"",IF(AND(フラグ管理用!B469=2,フラグ管理用!I469&gt;14),"","error")))</f>
        <v/>
      </c>
      <c r="AR469" s="335" t="str">
        <f>IF(C469="","",IF(PRODUCT(フラグ管理用!H469:J469)=0,"error",""))</f>
        <v/>
      </c>
      <c r="AS469" s="335" t="str">
        <f t="shared" si="116"/>
        <v/>
      </c>
      <c r="AT469" s="335" t="str">
        <f>IF(C469="","",IF(AND(フラグ管理用!G469=1,フラグ管理用!K469=1),"",IF(AND(フラグ管理用!G469=2,フラグ管理用!K469&gt;1),"","error")))</f>
        <v/>
      </c>
      <c r="AU469" s="335" t="str">
        <f>IF(C469="","",IF(AND(フラグ管理用!K469=10,ISBLANK(L469)=FALSE),"",IF(AND(フラグ管理用!K469&lt;10,ISBLANK(L469)=TRUE),"","error")))</f>
        <v/>
      </c>
      <c r="AV469" s="331" t="str">
        <f t="shared" si="117"/>
        <v/>
      </c>
      <c r="AW469" s="331" t="str">
        <f t="shared" si="118"/>
        <v/>
      </c>
      <c r="AX469" s="331" t="str">
        <f>IF(C469="","",IF(AND(フラグ管理用!D469=2,フラグ管理用!G469=1),IF(Q469&lt;&gt;0,"error",""),""))</f>
        <v/>
      </c>
      <c r="AY469" s="331" t="str">
        <f>IF(C469="","",IF(フラグ管理用!G469=2,IF(OR(O469&lt;&gt;0,P469&lt;&gt;0,R469&lt;&gt;0),"error",""),""))</f>
        <v/>
      </c>
      <c r="AZ469" s="331" t="str">
        <f t="shared" si="119"/>
        <v/>
      </c>
      <c r="BA469" s="331" t="str">
        <f t="shared" si="120"/>
        <v/>
      </c>
      <c r="BB469" s="331" t="str">
        <f t="shared" si="121"/>
        <v/>
      </c>
      <c r="BC469" s="331" t="str">
        <f>IF(C469="","",IF(フラグ管理用!Y469=2,IF(AND(フラグ管理用!C469=2,フラグ管理用!V469=1),"","error"),""))</f>
        <v/>
      </c>
      <c r="BD469" s="331" t="str">
        <f t="shared" si="122"/>
        <v/>
      </c>
      <c r="BE469" s="331" t="str">
        <f>IF(C469="","",IF(フラグ管理用!Z469=30,"error",IF(AND(フラグ管理用!AI469="事業始期_通常",フラグ管理用!Z469&lt;18),"error",IF(AND(フラグ管理用!AI469="事業始期_補助",フラグ管理用!Z469&lt;15),"error",""))))</f>
        <v/>
      </c>
      <c r="BF469" s="331" t="str">
        <f t="shared" si="123"/>
        <v/>
      </c>
      <c r="BG469" s="331" t="str">
        <f>IF(C469="","",IF(AND(フラグ管理用!AJ469="事業終期_通常",OR(フラグ管理用!AA469&lt;18,フラグ管理用!AA469&gt;29)),"error",IF(AND(フラグ管理用!AJ469="事業終期_R3基金・R4",フラグ管理用!AA469&lt;18),"error","")))</f>
        <v/>
      </c>
      <c r="BH469" s="331" t="str">
        <f>IF(C469="","",IF(VLOOKUP(Z469,―!$X$2:$Y$31,2,FALSE)&lt;=VLOOKUP(AA469,―!$X$2:$Y$31,2,FALSE),"","error"))</f>
        <v/>
      </c>
      <c r="BI469" s="331" t="str">
        <f t="shared" si="124"/>
        <v/>
      </c>
      <c r="BJ469" s="331" t="str">
        <f t="shared" si="125"/>
        <v/>
      </c>
      <c r="BK469" s="331" t="str">
        <f t="shared" si="126"/>
        <v/>
      </c>
      <c r="BL469" s="331" t="str">
        <f>IF(C469="","",IF(AND(フラグ管理用!AK469="予算区分_地単_通常",フラグ管理用!AF469&gt;4),"error",IF(AND(フラグ管理用!AK469="予算区分_地単_協力金等",フラグ管理用!AF469&gt;9),"error",IF(AND(フラグ管理用!AK469="予算区分_補助",フラグ管理用!AF469&lt;9),"error",""))))</f>
        <v/>
      </c>
      <c r="BM469" s="346" t="str">
        <f>フラグ管理用!AO469</f>
        <v/>
      </c>
    </row>
    <row r="470" spans="1:65">
      <c r="A470" s="21">
        <v>449</v>
      </c>
      <c r="B470" s="38"/>
      <c r="C470" s="47"/>
      <c r="D470" s="47"/>
      <c r="E470" s="60"/>
      <c r="F470" s="69" t="str">
        <f>IF(C470="補",VLOOKUP(E470,'事業名一覧 '!$A$3:$C$55,3,FALSE),"")</f>
        <v/>
      </c>
      <c r="G470" s="84"/>
      <c r="H470" s="84"/>
      <c r="I470" s="84"/>
      <c r="J470" s="84"/>
      <c r="K470" s="84"/>
      <c r="L470" s="60"/>
      <c r="M470" s="134" t="str">
        <f t="shared" ref="M470:M533" si="127">IF(C470="","",SUM(N470,S470,T470))</f>
        <v/>
      </c>
      <c r="N470" s="134" t="str">
        <f t="shared" ref="N470:N533" si="128">IF(C470="","",SUM(O470:R470))</f>
        <v/>
      </c>
      <c r="O470" s="150"/>
      <c r="P470" s="150"/>
      <c r="Q470" s="150"/>
      <c r="R470" s="150"/>
      <c r="S470" s="150"/>
      <c r="T470" s="150"/>
      <c r="U470" s="60"/>
      <c r="V470" s="84"/>
      <c r="W470" s="84"/>
      <c r="X470" s="84"/>
      <c r="Y470" s="47"/>
      <c r="Z470" s="47"/>
      <c r="AA470" s="47"/>
      <c r="AB470" s="217"/>
      <c r="AC470" s="217"/>
      <c r="AD470" s="60"/>
      <c r="AE470" s="60"/>
      <c r="AF470" s="236"/>
      <c r="AG470" s="255"/>
      <c r="AH470" s="277"/>
      <c r="AI470" s="289"/>
      <c r="AJ470" s="301" t="str">
        <f t="shared" ref="AJ470:AJ533" si="129">IF(C470="","",IF(B470="","error",""))</f>
        <v/>
      </c>
      <c r="AK470" s="309" t="str">
        <f>IF(C470="","",IF(AND(フラグ管理用!B470=2,O470&gt;0),"error",IF(AND(フラグ管理用!B470=1,SUM(P470:R470)&gt;0),"error","")))</f>
        <v/>
      </c>
      <c r="AL470" s="317" t="str">
        <f t="shared" ref="AL470:AL533" si="130">IF(C470="","",IF(D470="","error",""))</f>
        <v/>
      </c>
      <c r="AM470" s="325" t="str">
        <f t="shared" ref="AM470:AM533" si="131">IF(C470="","",IF(G470="","error",""))</f>
        <v/>
      </c>
      <c r="AN470" s="331" t="str">
        <f>IF(C470="","",IF(フラグ管理用!AP470=1,"",IF(AND(フラグ管理用!C470=1,フラグ管理用!G470=1),"",IF(AND(フラグ管理用!C470=2,フラグ管理用!D470=1,フラグ管理用!G470=1),"",IF(AND(フラグ管理用!C470=2,フラグ管理用!D470=2),"","error")))))</f>
        <v/>
      </c>
      <c r="AO470" s="335" t="str">
        <f t="shared" ref="AO470:AO533" si="132">IF(C470="","",IF(ISERROR(F470)=TRUE,"error",""))</f>
        <v/>
      </c>
      <c r="AP470" s="335" t="str">
        <f t="shared" ref="AP470:AP533" si="133">IF(C470="","",IF(OR(H470="",I470="",J470=""),"error",""))</f>
        <v/>
      </c>
      <c r="AQ470" s="335" t="str">
        <f>IF(C470="","",IF(AND(フラグ管理用!B470=1,フラグ管理用!I470&gt;0),"",IF(AND(フラグ管理用!B470=2,フラグ管理用!I470&gt;14),"","error")))</f>
        <v/>
      </c>
      <c r="AR470" s="335" t="str">
        <f>IF(C470="","",IF(PRODUCT(フラグ管理用!H470:J470)=0,"error",""))</f>
        <v/>
      </c>
      <c r="AS470" s="335" t="str">
        <f t="shared" ref="AS470:AS533" si="134">IF(C470="","",IF(K470="","error",""))</f>
        <v/>
      </c>
      <c r="AT470" s="335" t="str">
        <f>IF(C470="","",IF(AND(フラグ管理用!G470=1,フラグ管理用!K470=1),"",IF(AND(フラグ管理用!G470=2,フラグ管理用!K470&gt;1),"","error")))</f>
        <v/>
      </c>
      <c r="AU470" s="335" t="str">
        <f>IF(C470="","",IF(AND(フラグ管理用!K470=10,ISBLANK(L470)=FALSE),"",IF(AND(フラグ管理用!K470&lt;10,ISBLANK(L470)=TRUE),"","error")))</f>
        <v/>
      </c>
      <c r="AV470" s="331" t="str">
        <f t="shared" ref="AV470:AV533" si="135">IF(C470="","",IF(C470="単",IF(S470&lt;&gt;0,"error",""),""))</f>
        <v/>
      </c>
      <c r="AW470" s="331" t="str">
        <f t="shared" ref="AW470:AW533" si="136">IF(C470="","",IF(D470="－",IF(OR(P470&lt;&gt;0,Q470&lt;&gt;0),"error",""),""))</f>
        <v/>
      </c>
      <c r="AX470" s="331" t="str">
        <f>IF(C470="","",IF(AND(フラグ管理用!D470=2,フラグ管理用!G470=1),IF(Q470&lt;&gt;0,"error",""),""))</f>
        <v/>
      </c>
      <c r="AY470" s="331" t="str">
        <f>IF(C470="","",IF(フラグ管理用!G470=2,IF(OR(O470&lt;&gt;0,P470&lt;&gt;0,R470&lt;&gt;0),"error",""),""))</f>
        <v/>
      </c>
      <c r="AZ470" s="331" t="str">
        <f t="shared" ref="AZ470:AZ533" si="137">IF(C470="","",IF(OR(AND(O470&lt;&gt;0,P470&lt;&gt;0),AND(O470&lt;&gt;0,Q470&lt;&gt;0),AND(O470&lt;&gt;0,R470&lt;&gt;0),AND(P470&lt;&gt;0,Q470&lt;&gt;0),AND(P470&lt;&gt;0,R470&lt;&gt;0),AND(Q470&lt;&gt;0,R470&lt;&gt;0)),"error",""))</f>
        <v/>
      </c>
      <c r="BA470" s="331" t="str">
        <f t="shared" ref="BA470:BA533" si="138">IF(C470="","",IF(N470&gt;0,"","error"))</f>
        <v/>
      </c>
      <c r="BB470" s="331" t="str">
        <f t="shared" ref="BB470:BB533" si="139">IF(C470="","",IF(OR(V470="",W470="",X470="",Y470=""),"error",""))</f>
        <v/>
      </c>
      <c r="BC470" s="331" t="str">
        <f>IF(C470="","",IF(フラグ管理用!Y470=2,IF(AND(フラグ管理用!C470=2,フラグ管理用!V470=1),"","error"),""))</f>
        <v/>
      </c>
      <c r="BD470" s="331" t="str">
        <f t="shared" ref="BD470:BD533" si="140">IF(C470="","",IF(Z470="","error",""))</f>
        <v/>
      </c>
      <c r="BE470" s="331" t="str">
        <f>IF(C470="","",IF(フラグ管理用!Z470=30,"error",IF(AND(フラグ管理用!AI470="事業始期_通常",フラグ管理用!Z470&lt;18),"error",IF(AND(フラグ管理用!AI470="事業始期_補助",フラグ管理用!Z470&lt;15),"error",""))))</f>
        <v/>
      </c>
      <c r="BF470" s="331" t="str">
        <f t="shared" ref="BF470:BF533" si="141">IF(C470="","",IF(AA470="","error",""))</f>
        <v/>
      </c>
      <c r="BG470" s="331" t="str">
        <f>IF(C470="","",IF(AND(フラグ管理用!AJ470="事業終期_通常",OR(フラグ管理用!AA470&lt;18,フラグ管理用!AA470&gt;29)),"error",IF(AND(フラグ管理用!AJ470="事業終期_R3基金・R4",フラグ管理用!AA470&lt;18),"error","")))</f>
        <v/>
      </c>
      <c r="BH470" s="331" t="str">
        <f>IF(C470="","",IF(VLOOKUP(Z470,―!$X$2:$Y$31,2,FALSE)&lt;=VLOOKUP(AA470,―!$X$2:$Y$31,2,FALSE),"","error"))</f>
        <v/>
      </c>
      <c r="BI470" s="331" t="str">
        <f t="shared" ref="BI470:BI533" si="142">IF(C470="","",IF(OR(AB470="",AC470=""),"error",""))</f>
        <v/>
      </c>
      <c r="BJ470" s="331" t="str">
        <f t="shared" ref="BJ470:BJ533" si="143">IF(C470="","",IF(AND(Y470="－",AA470="R5.4以降",AF470=""),"error",""))</f>
        <v/>
      </c>
      <c r="BK470" s="331" t="str">
        <f t="shared" ref="BK470:BK533" si="144">IF(C470="","",IF(AG470="","error",""))</f>
        <v/>
      </c>
      <c r="BL470" s="331" t="str">
        <f>IF(C470="","",IF(AND(フラグ管理用!AK470="予算区分_地単_通常",フラグ管理用!AF470&gt;4),"error",IF(AND(フラグ管理用!AK470="予算区分_地単_協力金等",フラグ管理用!AF470&gt;9),"error",IF(AND(フラグ管理用!AK470="予算区分_補助",フラグ管理用!AF470&lt;9),"error",""))))</f>
        <v/>
      </c>
      <c r="BM470" s="346" t="str">
        <f>フラグ管理用!AO470</f>
        <v/>
      </c>
    </row>
    <row r="471" spans="1:65">
      <c r="A471" s="21">
        <v>450</v>
      </c>
      <c r="B471" s="38"/>
      <c r="C471" s="47"/>
      <c r="D471" s="47"/>
      <c r="E471" s="60"/>
      <c r="F471" s="69" t="str">
        <f>IF(C471="補",VLOOKUP(E471,'事業名一覧 '!$A$3:$C$55,3,FALSE),"")</f>
        <v/>
      </c>
      <c r="G471" s="84"/>
      <c r="H471" s="84"/>
      <c r="I471" s="84"/>
      <c r="J471" s="84"/>
      <c r="K471" s="84"/>
      <c r="L471" s="60"/>
      <c r="M471" s="134" t="str">
        <f t="shared" si="127"/>
        <v/>
      </c>
      <c r="N471" s="134" t="str">
        <f t="shared" si="128"/>
        <v/>
      </c>
      <c r="O471" s="150"/>
      <c r="P471" s="150"/>
      <c r="Q471" s="150"/>
      <c r="R471" s="150"/>
      <c r="S471" s="150"/>
      <c r="T471" s="150"/>
      <c r="U471" s="60"/>
      <c r="V471" s="84"/>
      <c r="W471" s="84"/>
      <c r="X471" s="84"/>
      <c r="Y471" s="47"/>
      <c r="Z471" s="47"/>
      <c r="AA471" s="47"/>
      <c r="AB471" s="217"/>
      <c r="AC471" s="217"/>
      <c r="AD471" s="60"/>
      <c r="AE471" s="60"/>
      <c r="AF471" s="236"/>
      <c r="AG471" s="255"/>
      <c r="AH471" s="277"/>
      <c r="AI471" s="289"/>
      <c r="AJ471" s="301" t="str">
        <f t="shared" si="129"/>
        <v/>
      </c>
      <c r="AK471" s="309" t="str">
        <f>IF(C471="","",IF(AND(フラグ管理用!B471=2,O471&gt;0),"error",IF(AND(フラグ管理用!B471=1,SUM(P471:R471)&gt;0),"error","")))</f>
        <v/>
      </c>
      <c r="AL471" s="317" t="str">
        <f t="shared" si="130"/>
        <v/>
      </c>
      <c r="AM471" s="325" t="str">
        <f t="shared" si="131"/>
        <v/>
      </c>
      <c r="AN471" s="331" t="str">
        <f>IF(C471="","",IF(フラグ管理用!AP471=1,"",IF(AND(フラグ管理用!C471=1,フラグ管理用!G471=1),"",IF(AND(フラグ管理用!C471=2,フラグ管理用!D471=1,フラグ管理用!G471=1),"",IF(AND(フラグ管理用!C471=2,フラグ管理用!D471=2),"","error")))))</f>
        <v/>
      </c>
      <c r="AO471" s="335" t="str">
        <f t="shared" si="132"/>
        <v/>
      </c>
      <c r="AP471" s="335" t="str">
        <f t="shared" si="133"/>
        <v/>
      </c>
      <c r="AQ471" s="335" t="str">
        <f>IF(C471="","",IF(AND(フラグ管理用!B471=1,フラグ管理用!I471&gt;0),"",IF(AND(フラグ管理用!B471=2,フラグ管理用!I471&gt;14),"","error")))</f>
        <v/>
      </c>
      <c r="AR471" s="335" t="str">
        <f>IF(C471="","",IF(PRODUCT(フラグ管理用!H471:J471)=0,"error",""))</f>
        <v/>
      </c>
      <c r="AS471" s="335" t="str">
        <f t="shared" si="134"/>
        <v/>
      </c>
      <c r="AT471" s="335" t="str">
        <f>IF(C471="","",IF(AND(フラグ管理用!G471=1,フラグ管理用!K471=1),"",IF(AND(フラグ管理用!G471=2,フラグ管理用!K471&gt;1),"","error")))</f>
        <v/>
      </c>
      <c r="AU471" s="335" t="str">
        <f>IF(C471="","",IF(AND(フラグ管理用!K471=10,ISBLANK(L471)=FALSE),"",IF(AND(フラグ管理用!K471&lt;10,ISBLANK(L471)=TRUE),"","error")))</f>
        <v/>
      </c>
      <c r="AV471" s="331" t="str">
        <f t="shared" si="135"/>
        <v/>
      </c>
      <c r="AW471" s="331" t="str">
        <f t="shared" si="136"/>
        <v/>
      </c>
      <c r="AX471" s="331" t="str">
        <f>IF(C471="","",IF(AND(フラグ管理用!D471=2,フラグ管理用!G471=1),IF(Q471&lt;&gt;0,"error",""),""))</f>
        <v/>
      </c>
      <c r="AY471" s="331" t="str">
        <f>IF(C471="","",IF(フラグ管理用!G471=2,IF(OR(O471&lt;&gt;0,P471&lt;&gt;0,R471&lt;&gt;0),"error",""),""))</f>
        <v/>
      </c>
      <c r="AZ471" s="331" t="str">
        <f t="shared" si="137"/>
        <v/>
      </c>
      <c r="BA471" s="331" t="str">
        <f t="shared" si="138"/>
        <v/>
      </c>
      <c r="BB471" s="331" t="str">
        <f t="shared" si="139"/>
        <v/>
      </c>
      <c r="BC471" s="331" t="str">
        <f>IF(C471="","",IF(フラグ管理用!Y471=2,IF(AND(フラグ管理用!C471=2,フラグ管理用!V471=1),"","error"),""))</f>
        <v/>
      </c>
      <c r="BD471" s="331" t="str">
        <f t="shared" si="140"/>
        <v/>
      </c>
      <c r="BE471" s="331" t="str">
        <f>IF(C471="","",IF(フラグ管理用!Z471=30,"error",IF(AND(フラグ管理用!AI471="事業始期_通常",フラグ管理用!Z471&lt;18),"error",IF(AND(フラグ管理用!AI471="事業始期_補助",フラグ管理用!Z471&lt;15),"error",""))))</f>
        <v/>
      </c>
      <c r="BF471" s="331" t="str">
        <f t="shared" si="141"/>
        <v/>
      </c>
      <c r="BG471" s="331" t="str">
        <f>IF(C471="","",IF(AND(フラグ管理用!AJ471="事業終期_通常",OR(フラグ管理用!AA471&lt;18,フラグ管理用!AA471&gt;29)),"error",IF(AND(フラグ管理用!AJ471="事業終期_R3基金・R4",フラグ管理用!AA471&lt;18),"error","")))</f>
        <v/>
      </c>
      <c r="BH471" s="331" t="str">
        <f>IF(C471="","",IF(VLOOKUP(Z471,―!$X$2:$Y$31,2,FALSE)&lt;=VLOOKUP(AA471,―!$X$2:$Y$31,2,FALSE),"","error"))</f>
        <v/>
      </c>
      <c r="BI471" s="331" t="str">
        <f t="shared" si="142"/>
        <v/>
      </c>
      <c r="BJ471" s="331" t="str">
        <f t="shared" si="143"/>
        <v/>
      </c>
      <c r="BK471" s="331" t="str">
        <f t="shared" si="144"/>
        <v/>
      </c>
      <c r="BL471" s="331" t="str">
        <f>IF(C471="","",IF(AND(フラグ管理用!AK471="予算区分_地単_通常",フラグ管理用!AF471&gt;4),"error",IF(AND(フラグ管理用!AK471="予算区分_地単_協力金等",フラグ管理用!AF471&gt;9),"error",IF(AND(フラグ管理用!AK471="予算区分_補助",フラグ管理用!AF471&lt;9),"error",""))))</f>
        <v/>
      </c>
      <c r="BM471" s="346" t="str">
        <f>フラグ管理用!AO471</f>
        <v/>
      </c>
    </row>
    <row r="472" spans="1:65">
      <c r="A472" s="21">
        <v>451</v>
      </c>
      <c r="B472" s="38"/>
      <c r="C472" s="47"/>
      <c r="D472" s="47"/>
      <c r="E472" s="60"/>
      <c r="F472" s="69" t="str">
        <f>IF(C472="補",VLOOKUP(E472,'事業名一覧 '!$A$3:$C$55,3,FALSE),"")</f>
        <v/>
      </c>
      <c r="G472" s="84"/>
      <c r="H472" s="84"/>
      <c r="I472" s="84"/>
      <c r="J472" s="84"/>
      <c r="K472" s="84"/>
      <c r="L472" s="60"/>
      <c r="M472" s="134" t="str">
        <f t="shared" si="127"/>
        <v/>
      </c>
      <c r="N472" s="134" t="str">
        <f t="shared" si="128"/>
        <v/>
      </c>
      <c r="O472" s="150"/>
      <c r="P472" s="150"/>
      <c r="Q472" s="150"/>
      <c r="R472" s="150"/>
      <c r="S472" s="150"/>
      <c r="T472" s="150"/>
      <c r="U472" s="60"/>
      <c r="V472" s="84"/>
      <c r="W472" s="84"/>
      <c r="X472" s="84"/>
      <c r="Y472" s="47"/>
      <c r="Z472" s="47"/>
      <c r="AA472" s="47"/>
      <c r="AB472" s="217"/>
      <c r="AC472" s="217"/>
      <c r="AD472" s="60"/>
      <c r="AE472" s="60"/>
      <c r="AF472" s="236"/>
      <c r="AG472" s="255"/>
      <c r="AH472" s="277"/>
      <c r="AI472" s="289"/>
      <c r="AJ472" s="301" t="str">
        <f t="shared" si="129"/>
        <v/>
      </c>
      <c r="AK472" s="309" t="str">
        <f>IF(C472="","",IF(AND(フラグ管理用!B472=2,O472&gt;0),"error",IF(AND(フラグ管理用!B472=1,SUM(P472:R472)&gt;0),"error","")))</f>
        <v/>
      </c>
      <c r="AL472" s="317" t="str">
        <f t="shared" si="130"/>
        <v/>
      </c>
      <c r="AM472" s="325" t="str">
        <f t="shared" si="131"/>
        <v/>
      </c>
      <c r="AN472" s="331" t="str">
        <f>IF(C472="","",IF(フラグ管理用!AP472=1,"",IF(AND(フラグ管理用!C472=1,フラグ管理用!G472=1),"",IF(AND(フラグ管理用!C472=2,フラグ管理用!D472=1,フラグ管理用!G472=1),"",IF(AND(フラグ管理用!C472=2,フラグ管理用!D472=2),"","error")))))</f>
        <v/>
      </c>
      <c r="AO472" s="335" t="str">
        <f t="shared" si="132"/>
        <v/>
      </c>
      <c r="AP472" s="335" t="str">
        <f t="shared" si="133"/>
        <v/>
      </c>
      <c r="AQ472" s="335" t="str">
        <f>IF(C472="","",IF(AND(フラグ管理用!B472=1,フラグ管理用!I472&gt;0),"",IF(AND(フラグ管理用!B472=2,フラグ管理用!I472&gt;14),"","error")))</f>
        <v/>
      </c>
      <c r="AR472" s="335" t="str">
        <f>IF(C472="","",IF(PRODUCT(フラグ管理用!H472:J472)=0,"error",""))</f>
        <v/>
      </c>
      <c r="AS472" s="335" t="str">
        <f t="shared" si="134"/>
        <v/>
      </c>
      <c r="AT472" s="335" t="str">
        <f>IF(C472="","",IF(AND(フラグ管理用!G472=1,フラグ管理用!K472=1),"",IF(AND(フラグ管理用!G472=2,フラグ管理用!K472&gt;1),"","error")))</f>
        <v/>
      </c>
      <c r="AU472" s="335" t="str">
        <f>IF(C472="","",IF(AND(フラグ管理用!K472=10,ISBLANK(L472)=FALSE),"",IF(AND(フラグ管理用!K472&lt;10,ISBLANK(L472)=TRUE),"","error")))</f>
        <v/>
      </c>
      <c r="AV472" s="331" t="str">
        <f t="shared" si="135"/>
        <v/>
      </c>
      <c r="AW472" s="331" t="str">
        <f t="shared" si="136"/>
        <v/>
      </c>
      <c r="AX472" s="331" t="str">
        <f>IF(C472="","",IF(AND(フラグ管理用!D472=2,フラグ管理用!G472=1),IF(Q472&lt;&gt;0,"error",""),""))</f>
        <v/>
      </c>
      <c r="AY472" s="331" t="str">
        <f>IF(C472="","",IF(フラグ管理用!G472=2,IF(OR(O472&lt;&gt;0,P472&lt;&gt;0,R472&lt;&gt;0),"error",""),""))</f>
        <v/>
      </c>
      <c r="AZ472" s="331" t="str">
        <f t="shared" si="137"/>
        <v/>
      </c>
      <c r="BA472" s="331" t="str">
        <f t="shared" si="138"/>
        <v/>
      </c>
      <c r="BB472" s="331" t="str">
        <f t="shared" si="139"/>
        <v/>
      </c>
      <c r="BC472" s="331" t="str">
        <f>IF(C472="","",IF(フラグ管理用!Y472=2,IF(AND(フラグ管理用!C472=2,フラグ管理用!V472=1),"","error"),""))</f>
        <v/>
      </c>
      <c r="BD472" s="331" t="str">
        <f t="shared" si="140"/>
        <v/>
      </c>
      <c r="BE472" s="331" t="str">
        <f>IF(C472="","",IF(フラグ管理用!Z472=30,"error",IF(AND(フラグ管理用!AI472="事業始期_通常",フラグ管理用!Z472&lt;18),"error",IF(AND(フラグ管理用!AI472="事業始期_補助",フラグ管理用!Z472&lt;15),"error",""))))</f>
        <v/>
      </c>
      <c r="BF472" s="331" t="str">
        <f t="shared" si="141"/>
        <v/>
      </c>
      <c r="BG472" s="331" t="str">
        <f>IF(C472="","",IF(AND(フラグ管理用!AJ472="事業終期_通常",OR(フラグ管理用!AA472&lt;18,フラグ管理用!AA472&gt;29)),"error",IF(AND(フラグ管理用!AJ472="事業終期_R3基金・R4",フラグ管理用!AA472&lt;18),"error","")))</f>
        <v/>
      </c>
      <c r="BH472" s="331" t="str">
        <f>IF(C472="","",IF(VLOOKUP(Z472,―!$X$2:$Y$31,2,FALSE)&lt;=VLOOKUP(AA472,―!$X$2:$Y$31,2,FALSE),"","error"))</f>
        <v/>
      </c>
      <c r="BI472" s="331" t="str">
        <f t="shared" si="142"/>
        <v/>
      </c>
      <c r="BJ472" s="331" t="str">
        <f t="shared" si="143"/>
        <v/>
      </c>
      <c r="BK472" s="331" t="str">
        <f t="shared" si="144"/>
        <v/>
      </c>
      <c r="BL472" s="331" t="str">
        <f>IF(C472="","",IF(AND(フラグ管理用!AK472="予算区分_地単_通常",フラグ管理用!AF472&gt;4),"error",IF(AND(フラグ管理用!AK472="予算区分_地単_協力金等",フラグ管理用!AF472&gt;9),"error",IF(AND(フラグ管理用!AK472="予算区分_補助",フラグ管理用!AF472&lt;9),"error",""))))</f>
        <v/>
      </c>
      <c r="BM472" s="346" t="str">
        <f>フラグ管理用!AO472</f>
        <v/>
      </c>
    </row>
    <row r="473" spans="1:65">
      <c r="A473" s="21">
        <v>452</v>
      </c>
      <c r="B473" s="38"/>
      <c r="C473" s="47"/>
      <c r="D473" s="47"/>
      <c r="E473" s="60"/>
      <c r="F473" s="69" t="str">
        <f>IF(C473="補",VLOOKUP(E473,'事業名一覧 '!$A$3:$C$55,3,FALSE),"")</f>
        <v/>
      </c>
      <c r="G473" s="84"/>
      <c r="H473" s="84"/>
      <c r="I473" s="84"/>
      <c r="J473" s="84"/>
      <c r="K473" s="84"/>
      <c r="L473" s="60"/>
      <c r="M473" s="134" t="str">
        <f t="shared" si="127"/>
        <v/>
      </c>
      <c r="N473" s="134" t="str">
        <f t="shared" si="128"/>
        <v/>
      </c>
      <c r="O473" s="150"/>
      <c r="P473" s="150"/>
      <c r="Q473" s="150"/>
      <c r="R473" s="150"/>
      <c r="S473" s="150"/>
      <c r="T473" s="150"/>
      <c r="U473" s="60"/>
      <c r="V473" s="84"/>
      <c r="W473" s="84"/>
      <c r="X473" s="84"/>
      <c r="Y473" s="47"/>
      <c r="Z473" s="47"/>
      <c r="AA473" s="47"/>
      <c r="AB473" s="217"/>
      <c r="AC473" s="217"/>
      <c r="AD473" s="60"/>
      <c r="AE473" s="60"/>
      <c r="AF473" s="236"/>
      <c r="AG473" s="255"/>
      <c r="AH473" s="277"/>
      <c r="AI473" s="289"/>
      <c r="AJ473" s="301" t="str">
        <f t="shared" si="129"/>
        <v/>
      </c>
      <c r="AK473" s="309" t="str">
        <f>IF(C473="","",IF(AND(フラグ管理用!B473=2,O473&gt;0),"error",IF(AND(フラグ管理用!B473=1,SUM(P473:R473)&gt;0),"error","")))</f>
        <v/>
      </c>
      <c r="AL473" s="317" t="str">
        <f t="shared" si="130"/>
        <v/>
      </c>
      <c r="AM473" s="325" t="str">
        <f t="shared" si="131"/>
        <v/>
      </c>
      <c r="AN473" s="331" t="str">
        <f>IF(C473="","",IF(フラグ管理用!AP473=1,"",IF(AND(フラグ管理用!C473=1,フラグ管理用!G473=1),"",IF(AND(フラグ管理用!C473=2,フラグ管理用!D473=1,フラグ管理用!G473=1),"",IF(AND(フラグ管理用!C473=2,フラグ管理用!D473=2),"","error")))))</f>
        <v/>
      </c>
      <c r="AO473" s="335" t="str">
        <f t="shared" si="132"/>
        <v/>
      </c>
      <c r="AP473" s="335" t="str">
        <f t="shared" si="133"/>
        <v/>
      </c>
      <c r="AQ473" s="335" t="str">
        <f>IF(C473="","",IF(AND(フラグ管理用!B473=1,フラグ管理用!I473&gt;0),"",IF(AND(フラグ管理用!B473=2,フラグ管理用!I473&gt;14),"","error")))</f>
        <v/>
      </c>
      <c r="AR473" s="335" t="str">
        <f>IF(C473="","",IF(PRODUCT(フラグ管理用!H473:J473)=0,"error",""))</f>
        <v/>
      </c>
      <c r="AS473" s="335" t="str">
        <f t="shared" si="134"/>
        <v/>
      </c>
      <c r="AT473" s="335" t="str">
        <f>IF(C473="","",IF(AND(フラグ管理用!G473=1,フラグ管理用!K473=1),"",IF(AND(フラグ管理用!G473=2,フラグ管理用!K473&gt;1),"","error")))</f>
        <v/>
      </c>
      <c r="AU473" s="335" t="str">
        <f>IF(C473="","",IF(AND(フラグ管理用!K473=10,ISBLANK(L473)=FALSE),"",IF(AND(フラグ管理用!K473&lt;10,ISBLANK(L473)=TRUE),"","error")))</f>
        <v/>
      </c>
      <c r="AV473" s="331" t="str">
        <f t="shared" si="135"/>
        <v/>
      </c>
      <c r="AW473" s="331" t="str">
        <f t="shared" si="136"/>
        <v/>
      </c>
      <c r="AX473" s="331" t="str">
        <f>IF(C473="","",IF(AND(フラグ管理用!D473=2,フラグ管理用!G473=1),IF(Q473&lt;&gt;0,"error",""),""))</f>
        <v/>
      </c>
      <c r="AY473" s="331" t="str">
        <f>IF(C473="","",IF(フラグ管理用!G473=2,IF(OR(O473&lt;&gt;0,P473&lt;&gt;0,R473&lt;&gt;0),"error",""),""))</f>
        <v/>
      </c>
      <c r="AZ473" s="331" t="str">
        <f t="shared" si="137"/>
        <v/>
      </c>
      <c r="BA473" s="331" t="str">
        <f t="shared" si="138"/>
        <v/>
      </c>
      <c r="BB473" s="331" t="str">
        <f t="shared" si="139"/>
        <v/>
      </c>
      <c r="BC473" s="331" t="str">
        <f>IF(C473="","",IF(フラグ管理用!Y473=2,IF(AND(フラグ管理用!C473=2,フラグ管理用!V473=1),"","error"),""))</f>
        <v/>
      </c>
      <c r="BD473" s="331" t="str">
        <f t="shared" si="140"/>
        <v/>
      </c>
      <c r="BE473" s="331" t="str">
        <f>IF(C473="","",IF(フラグ管理用!Z473=30,"error",IF(AND(フラグ管理用!AI473="事業始期_通常",フラグ管理用!Z473&lt;18),"error",IF(AND(フラグ管理用!AI473="事業始期_補助",フラグ管理用!Z473&lt;15),"error",""))))</f>
        <v/>
      </c>
      <c r="BF473" s="331" t="str">
        <f t="shared" si="141"/>
        <v/>
      </c>
      <c r="BG473" s="331" t="str">
        <f>IF(C473="","",IF(AND(フラグ管理用!AJ473="事業終期_通常",OR(フラグ管理用!AA473&lt;18,フラグ管理用!AA473&gt;29)),"error",IF(AND(フラグ管理用!AJ473="事業終期_R3基金・R4",フラグ管理用!AA473&lt;18),"error","")))</f>
        <v/>
      </c>
      <c r="BH473" s="331" t="str">
        <f>IF(C473="","",IF(VLOOKUP(Z473,―!$X$2:$Y$31,2,FALSE)&lt;=VLOOKUP(AA473,―!$X$2:$Y$31,2,FALSE),"","error"))</f>
        <v/>
      </c>
      <c r="BI473" s="331" t="str">
        <f t="shared" si="142"/>
        <v/>
      </c>
      <c r="BJ473" s="331" t="str">
        <f t="shared" si="143"/>
        <v/>
      </c>
      <c r="BK473" s="331" t="str">
        <f t="shared" si="144"/>
        <v/>
      </c>
      <c r="BL473" s="331" t="str">
        <f>IF(C473="","",IF(AND(フラグ管理用!AK473="予算区分_地単_通常",フラグ管理用!AF473&gt;4),"error",IF(AND(フラグ管理用!AK473="予算区分_地単_協力金等",フラグ管理用!AF473&gt;9),"error",IF(AND(フラグ管理用!AK473="予算区分_補助",フラグ管理用!AF473&lt;9),"error",""))))</f>
        <v/>
      </c>
      <c r="BM473" s="346" t="str">
        <f>フラグ管理用!AO473</f>
        <v/>
      </c>
    </row>
    <row r="474" spans="1:65">
      <c r="A474" s="21">
        <v>453</v>
      </c>
      <c r="B474" s="38"/>
      <c r="C474" s="47"/>
      <c r="D474" s="47"/>
      <c r="E474" s="60"/>
      <c r="F474" s="69" t="str">
        <f>IF(C474="補",VLOOKUP(E474,'事業名一覧 '!$A$3:$C$55,3,FALSE),"")</f>
        <v/>
      </c>
      <c r="G474" s="84"/>
      <c r="H474" s="84"/>
      <c r="I474" s="84"/>
      <c r="J474" s="84"/>
      <c r="K474" s="84"/>
      <c r="L474" s="60"/>
      <c r="M474" s="134" t="str">
        <f t="shared" si="127"/>
        <v/>
      </c>
      <c r="N474" s="134" t="str">
        <f t="shared" si="128"/>
        <v/>
      </c>
      <c r="O474" s="150"/>
      <c r="P474" s="150"/>
      <c r="Q474" s="150"/>
      <c r="R474" s="150"/>
      <c r="S474" s="150"/>
      <c r="T474" s="150"/>
      <c r="U474" s="60"/>
      <c r="V474" s="84"/>
      <c r="W474" s="84"/>
      <c r="X474" s="84"/>
      <c r="Y474" s="47"/>
      <c r="Z474" s="47"/>
      <c r="AA474" s="47"/>
      <c r="AB474" s="217"/>
      <c r="AC474" s="217"/>
      <c r="AD474" s="60"/>
      <c r="AE474" s="60"/>
      <c r="AF474" s="236"/>
      <c r="AG474" s="255"/>
      <c r="AH474" s="277"/>
      <c r="AI474" s="289"/>
      <c r="AJ474" s="301" t="str">
        <f t="shared" si="129"/>
        <v/>
      </c>
      <c r="AK474" s="309" t="str">
        <f>IF(C474="","",IF(AND(フラグ管理用!B474=2,O474&gt;0),"error",IF(AND(フラグ管理用!B474=1,SUM(P474:R474)&gt;0),"error","")))</f>
        <v/>
      </c>
      <c r="AL474" s="317" t="str">
        <f t="shared" si="130"/>
        <v/>
      </c>
      <c r="AM474" s="325" t="str">
        <f t="shared" si="131"/>
        <v/>
      </c>
      <c r="AN474" s="331" t="str">
        <f>IF(C474="","",IF(フラグ管理用!AP474=1,"",IF(AND(フラグ管理用!C474=1,フラグ管理用!G474=1),"",IF(AND(フラグ管理用!C474=2,フラグ管理用!D474=1,フラグ管理用!G474=1),"",IF(AND(フラグ管理用!C474=2,フラグ管理用!D474=2),"","error")))))</f>
        <v/>
      </c>
      <c r="AO474" s="335" t="str">
        <f t="shared" si="132"/>
        <v/>
      </c>
      <c r="AP474" s="335" t="str">
        <f t="shared" si="133"/>
        <v/>
      </c>
      <c r="AQ474" s="335" t="str">
        <f>IF(C474="","",IF(AND(フラグ管理用!B474=1,フラグ管理用!I474&gt;0),"",IF(AND(フラグ管理用!B474=2,フラグ管理用!I474&gt;14),"","error")))</f>
        <v/>
      </c>
      <c r="AR474" s="335" t="str">
        <f>IF(C474="","",IF(PRODUCT(フラグ管理用!H474:J474)=0,"error",""))</f>
        <v/>
      </c>
      <c r="AS474" s="335" t="str">
        <f t="shared" si="134"/>
        <v/>
      </c>
      <c r="AT474" s="335" t="str">
        <f>IF(C474="","",IF(AND(フラグ管理用!G474=1,フラグ管理用!K474=1),"",IF(AND(フラグ管理用!G474=2,フラグ管理用!K474&gt;1),"","error")))</f>
        <v/>
      </c>
      <c r="AU474" s="335" t="str">
        <f>IF(C474="","",IF(AND(フラグ管理用!K474=10,ISBLANK(L474)=FALSE),"",IF(AND(フラグ管理用!K474&lt;10,ISBLANK(L474)=TRUE),"","error")))</f>
        <v/>
      </c>
      <c r="AV474" s="331" t="str">
        <f t="shared" si="135"/>
        <v/>
      </c>
      <c r="AW474" s="331" t="str">
        <f t="shared" si="136"/>
        <v/>
      </c>
      <c r="AX474" s="331" t="str">
        <f>IF(C474="","",IF(AND(フラグ管理用!D474=2,フラグ管理用!G474=1),IF(Q474&lt;&gt;0,"error",""),""))</f>
        <v/>
      </c>
      <c r="AY474" s="331" t="str">
        <f>IF(C474="","",IF(フラグ管理用!G474=2,IF(OR(O474&lt;&gt;0,P474&lt;&gt;0,R474&lt;&gt;0),"error",""),""))</f>
        <v/>
      </c>
      <c r="AZ474" s="331" t="str">
        <f t="shared" si="137"/>
        <v/>
      </c>
      <c r="BA474" s="331" t="str">
        <f t="shared" si="138"/>
        <v/>
      </c>
      <c r="BB474" s="331" t="str">
        <f t="shared" si="139"/>
        <v/>
      </c>
      <c r="BC474" s="331" t="str">
        <f>IF(C474="","",IF(フラグ管理用!Y474=2,IF(AND(フラグ管理用!C474=2,フラグ管理用!V474=1),"","error"),""))</f>
        <v/>
      </c>
      <c r="BD474" s="331" t="str">
        <f t="shared" si="140"/>
        <v/>
      </c>
      <c r="BE474" s="331" t="str">
        <f>IF(C474="","",IF(フラグ管理用!Z474=30,"error",IF(AND(フラグ管理用!AI474="事業始期_通常",フラグ管理用!Z474&lt;18),"error",IF(AND(フラグ管理用!AI474="事業始期_補助",フラグ管理用!Z474&lt;15),"error",""))))</f>
        <v/>
      </c>
      <c r="BF474" s="331" t="str">
        <f t="shared" si="141"/>
        <v/>
      </c>
      <c r="BG474" s="331" t="str">
        <f>IF(C474="","",IF(AND(フラグ管理用!AJ474="事業終期_通常",OR(フラグ管理用!AA474&lt;18,フラグ管理用!AA474&gt;29)),"error",IF(AND(フラグ管理用!AJ474="事業終期_R3基金・R4",フラグ管理用!AA474&lt;18),"error","")))</f>
        <v/>
      </c>
      <c r="BH474" s="331" t="str">
        <f>IF(C474="","",IF(VLOOKUP(Z474,―!$X$2:$Y$31,2,FALSE)&lt;=VLOOKUP(AA474,―!$X$2:$Y$31,2,FALSE),"","error"))</f>
        <v/>
      </c>
      <c r="BI474" s="331" t="str">
        <f t="shared" si="142"/>
        <v/>
      </c>
      <c r="BJ474" s="331" t="str">
        <f t="shared" si="143"/>
        <v/>
      </c>
      <c r="BK474" s="331" t="str">
        <f t="shared" si="144"/>
        <v/>
      </c>
      <c r="BL474" s="331" t="str">
        <f>IF(C474="","",IF(AND(フラグ管理用!AK474="予算区分_地単_通常",フラグ管理用!AF474&gt;4),"error",IF(AND(フラグ管理用!AK474="予算区分_地単_協力金等",フラグ管理用!AF474&gt;9),"error",IF(AND(フラグ管理用!AK474="予算区分_補助",フラグ管理用!AF474&lt;9),"error",""))))</f>
        <v/>
      </c>
      <c r="BM474" s="346" t="str">
        <f>フラグ管理用!AO474</f>
        <v/>
      </c>
    </row>
    <row r="475" spans="1:65">
      <c r="A475" s="21">
        <v>454</v>
      </c>
      <c r="B475" s="38"/>
      <c r="C475" s="47"/>
      <c r="D475" s="47"/>
      <c r="E475" s="60"/>
      <c r="F475" s="69" t="str">
        <f>IF(C475="補",VLOOKUP(E475,'事業名一覧 '!$A$3:$C$55,3,FALSE),"")</f>
        <v/>
      </c>
      <c r="G475" s="84"/>
      <c r="H475" s="84"/>
      <c r="I475" s="84"/>
      <c r="J475" s="84"/>
      <c r="K475" s="84"/>
      <c r="L475" s="60"/>
      <c r="M475" s="134" t="str">
        <f t="shared" si="127"/>
        <v/>
      </c>
      <c r="N475" s="134" t="str">
        <f t="shared" si="128"/>
        <v/>
      </c>
      <c r="O475" s="150"/>
      <c r="P475" s="150"/>
      <c r="Q475" s="150"/>
      <c r="R475" s="150"/>
      <c r="S475" s="150"/>
      <c r="T475" s="150"/>
      <c r="U475" s="60"/>
      <c r="V475" s="84"/>
      <c r="W475" s="84"/>
      <c r="X475" s="84"/>
      <c r="Y475" s="47"/>
      <c r="Z475" s="47"/>
      <c r="AA475" s="47"/>
      <c r="AB475" s="217"/>
      <c r="AC475" s="217"/>
      <c r="AD475" s="60"/>
      <c r="AE475" s="60"/>
      <c r="AF475" s="236"/>
      <c r="AG475" s="255"/>
      <c r="AH475" s="277"/>
      <c r="AI475" s="289"/>
      <c r="AJ475" s="301" t="str">
        <f t="shared" si="129"/>
        <v/>
      </c>
      <c r="AK475" s="309" t="str">
        <f>IF(C475="","",IF(AND(フラグ管理用!B475=2,O475&gt;0),"error",IF(AND(フラグ管理用!B475=1,SUM(P475:R475)&gt;0),"error","")))</f>
        <v/>
      </c>
      <c r="AL475" s="317" t="str">
        <f t="shared" si="130"/>
        <v/>
      </c>
      <c r="AM475" s="325" t="str">
        <f t="shared" si="131"/>
        <v/>
      </c>
      <c r="AN475" s="331" t="str">
        <f>IF(C475="","",IF(フラグ管理用!AP475=1,"",IF(AND(フラグ管理用!C475=1,フラグ管理用!G475=1),"",IF(AND(フラグ管理用!C475=2,フラグ管理用!D475=1,フラグ管理用!G475=1),"",IF(AND(フラグ管理用!C475=2,フラグ管理用!D475=2),"","error")))))</f>
        <v/>
      </c>
      <c r="AO475" s="335" t="str">
        <f t="shared" si="132"/>
        <v/>
      </c>
      <c r="AP475" s="335" t="str">
        <f t="shared" si="133"/>
        <v/>
      </c>
      <c r="AQ475" s="335" t="str">
        <f>IF(C475="","",IF(AND(フラグ管理用!B475=1,フラグ管理用!I475&gt;0),"",IF(AND(フラグ管理用!B475=2,フラグ管理用!I475&gt;14),"","error")))</f>
        <v/>
      </c>
      <c r="AR475" s="335" t="str">
        <f>IF(C475="","",IF(PRODUCT(フラグ管理用!H475:J475)=0,"error",""))</f>
        <v/>
      </c>
      <c r="AS475" s="335" t="str">
        <f t="shared" si="134"/>
        <v/>
      </c>
      <c r="AT475" s="335" t="str">
        <f>IF(C475="","",IF(AND(フラグ管理用!G475=1,フラグ管理用!K475=1),"",IF(AND(フラグ管理用!G475=2,フラグ管理用!K475&gt;1),"","error")))</f>
        <v/>
      </c>
      <c r="AU475" s="335" t="str">
        <f>IF(C475="","",IF(AND(フラグ管理用!K475=10,ISBLANK(L475)=FALSE),"",IF(AND(フラグ管理用!K475&lt;10,ISBLANK(L475)=TRUE),"","error")))</f>
        <v/>
      </c>
      <c r="AV475" s="331" t="str">
        <f t="shared" si="135"/>
        <v/>
      </c>
      <c r="AW475" s="331" t="str">
        <f t="shared" si="136"/>
        <v/>
      </c>
      <c r="AX475" s="331" t="str">
        <f>IF(C475="","",IF(AND(フラグ管理用!D475=2,フラグ管理用!G475=1),IF(Q475&lt;&gt;0,"error",""),""))</f>
        <v/>
      </c>
      <c r="AY475" s="331" t="str">
        <f>IF(C475="","",IF(フラグ管理用!G475=2,IF(OR(O475&lt;&gt;0,P475&lt;&gt;0,R475&lt;&gt;0),"error",""),""))</f>
        <v/>
      </c>
      <c r="AZ475" s="331" t="str">
        <f t="shared" si="137"/>
        <v/>
      </c>
      <c r="BA475" s="331" t="str">
        <f t="shared" si="138"/>
        <v/>
      </c>
      <c r="BB475" s="331" t="str">
        <f t="shared" si="139"/>
        <v/>
      </c>
      <c r="BC475" s="331" t="str">
        <f>IF(C475="","",IF(フラグ管理用!Y475=2,IF(AND(フラグ管理用!C475=2,フラグ管理用!V475=1),"","error"),""))</f>
        <v/>
      </c>
      <c r="BD475" s="331" t="str">
        <f t="shared" si="140"/>
        <v/>
      </c>
      <c r="BE475" s="331" t="str">
        <f>IF(C475="","",IF(フラグ管理用!Z475=30,"error",IF(AND(フラグ管理用!AI475="事業始期_通常",フラグ管理用!Z475&lt;18),"error",IF(AND(フラグ管理用!AI475="事業始期_補助",フラグ管理用!Z475&lt;15),"error",""))))</f>
        <v/>
      </c>
      <c r="BF475" s="331" t="str">
        <f t="shared" si="141"/>
        <v/>
      </c>
      <c r="BG475" s="331" t="str">
        <f>IF(C475="","",IF(AND(フラグ管理用!AJ475="事業終期_通常",OR(フラグ管理用!AA475&lt;18,フラグ管理用!AA475&gt;29)),"error",IF(AND(フラグ管理用!AJ475="事業終期_R3基金・R4",フラグ管理用!AA475&lt;18),"error","")))</f>
        <v/>
      </c>
      <c r="BH475" s="331" t="str">
        <f>IF(C475="","",IF(VLOOKUP(Z475,―!$X$2:$Y$31,2,FALSE)&lt;=VLOOKUP(AA475,―!$X$2:$Y$31,2,FALSE),"","error"))</f>
        <v/>
      </c>
      <c r="BI475" s="331" t="str">
        <f t="shared" si="142"/>
        <v/>
      </c>
      <c r="BJ475" s="331" t="str">
        <f t="shared" si="143"/>
        <v/>
      </c>
      <c r="BK475" s="331" t="str">
        <f t="shared" si="144"/>
        <v/>
      </c>
      <c r="BL475" s="331" t="str">
        <f>IF(C475="","",IF(AND(フラグ管理用!AK475="予算区分_地単_通常",フラグ管理用!AF475&gt;4),"error",IF(AND(フラグ管理用!AK475="予算区分_地単_協力金等",フラグ管理用!AF475&gt;9),"error",IF(AND(フラグ管理用!AK475="予算区分_補助",フラグ管理用!AF475&lt;9),"error",""))))</f>
        <v/>
      </c>
      <c r="BM475" s="346" t="str">
        <f>フラグ管理用!AO475</f>
        <v/>
      </c>
    </row>
    <row r="476" spans="1:65">
      <c r="A476" s="21">
        <v>455</v>
      </c>
      <c r="B476" s="38"/>
      <c r="C476" s="47"/>
      <c r="D476" s="47"/>
      <c r="E476" s="60"/>
      <c r="F476" s="69" t="str">
        <f>IF(C476="補",VLOOKUP(E476,'事業名一覧 '!$A$3:$C$55,3,FALSE),"")</f>
        <v/>
      </c>
      <c r="G476" s="84"/>
      <c r="H476" s="84"/>
      <c r="I476" s="84"/>
      <c r="J476" s="84"/>
      <c r="K476" s="84"/>
      <c r="L476" s="60"/>
      <c r="M476" s="134" t="str">
        <f t="shared" si="127"/>
        <v/>
      </c>
      <c r="N476" s="134" t="str">
        <f t="shared" si="128"/>
        <v/>
      </c>
      <c r="O476" s="150"/>
      <c r="P476" s="150"/>
      <c r="Q476" s="150"/>
      <c r="R476" s="150"/>
      <c r="S476" s="150"/>
      <c r="T476" s="150"/>
      <c r="U476" s="60"/>
      <c r="V476" s="84"/>
      <c r="W476" s="84"/>
      <c r="X476" s="84"/>
      <c r="Y476" s="47"/>
      <c r="Z476" s="47"/>
      <c r="AA476" s="47"/>
      <c r="AB476" s="217"/>
      <c r="AC476" s="217"/>
      <c r="AD476" s="60"/>
      <c r="AE476" s="60"/>
      <c r="AF476" s="236"/>
      <c r="AG476" s="255"/>
      <c r="AH476" s="277"/>
      <c r="AI476" s="289"/>
      <c r="AJ476" s="301" t="str">
        <f t="shared" si="129"/>
        <v/>
      </c>
      <c r="AK476" s="309" t="str">
        <f>IF(C476="","",IF(AND(フラグ管理用!B476=2,O476&gt;0),"error",IF(AND(フラグ管理用!B476=1,SUM(P476:R476)&gt;0),"error","")))</f>
        <v/>
      </c>
      <c r="AL476" s="317" t="str">
        <f t="shared" si="130"/>
        <v/>
      </c>
      <c r="AM476" s="325" t="str">
        <f t="shared" si="131"/>
        <v/>
      </c>
      <c r="AN476" s="331" t="str">
        <f>IF(C476="","",IF(フラグ管理用!AP476=1,"",IF(AND(フラグ管理用!C476=1,フラグ管理用!G476=1),"",IF(AND(フラグ管理用!C476=2,フラグ管理用!D476=1,フラグ管理用!G476=1),"",IF(AND(フラグ管理用!C476=2,フラグ管理用!D476=2),"","error")))))</f>
        <v/>
      </c>
      <c r="AO476" s="335" t="str">
        <f t="shared" si="132"/>
        <v/>
      </c>
      <c r="AP476" s="335" t="str">
        <f t="shared" si="133"/>
        <v/>
      </c>
      <c r="AQ476" s="335" t="str">
        <f>IF(C476="","",IF(AND(フラグ管理用!B476=1,フラグ管理用!I476&gt;0),"",IF(AND(フラグ管理用!B476=2,フラグ管理用!I476&gt;14),"","error")))</f>
        <v/>
      </c>
      <c r="AR476" s="335" t="str">
        <f>IF(C476="","",IF(PRODUCT(フラグ管理用!H476:J476)=0,"error",""))</f>
        <v/>
      </c>
      <c r="AS476" s="335" t="str">
        <f t="shared" si="134"/>
        <v/>
      </c>
      <c r="AT476" s="335" t="str">
        <f>IF(C476="","",IF(AND(フラグ管理用!G476=1,フラグ管理用!K476=1),"",IF(AND(フラグ管理用!G476=2,フラグ管理用!K476&gt;1),"","error")))</f>
        <v/>
      </c>
      <c r="AU476" s="335" t="str">
        <f>IF(C476="","",IF(AND(フラグ管理用!K476=10,ISBLANK(L476)=FALSE),"",IF(AND(フラグ管理用!K476&lt;10,ISBLANK(L476)=TRUE),"","error")))</f>
        <v/>
      </c>
      <c r="AV476" s="331" t="str">
        <f t="shared" si="135"/>
        <v/>
      </c>
      <c r="AW476" s="331" t="str">
        <f t="shared" si="136"/>
        <v/>
      </c>
      <c r="AX476" s="331" t="str">
        <f>IF(C476="","",IF(AND(フラグ管理用!D476=2,フラグ管理用!G476=1),IF(Q476&lt;&gt;0,"error",""),""))</f>
        <v/>
      </c>
      <c r="AY476" s="331" t="str">
        <f>IF(C476="","",IF(フラグ管理用!G476=2,IF(OR(O476&lt;&gt;0,P476&lt;&gt;0,R476&lt;&gt;0),"error",""),""))</f>
        <v/>
      </c>
      <c r="AZ476" s="331" t="str">
        <f t="shared" si="137"/>
        <v/>
      </c>
      <c r="BA476" s="331" t="str">
        <f t="shared" si="138"/>
        <v/>
      </c>
      <c r="BB476" s="331" t="str">
        <f t="shared" si="139"/>
        <v/>
      </c>
      <c r="BC476" s="331" t="str">
        <f>IF(C476="","",IF(フラグ管理用!Y476=2,IF(AND(フラグ管理用!C476=2,フラグ管理用!V476=1),"","error"),""))</f>
        <v/>
      </c>
      <c r="BD476" s="331" t="str">
        <f t="shared" si="140"/>
        <v/>
      </c>
      <c r="BE476" s="331" t="str">
        <f>IF(C476="","",IF(フラグ管理用!Z476=30,"error",IF(AND(フラグ管理用!AI476="事業始期_通常",フラグ管理用!Z476&lt;18),"error",IF(AND(フラグ管理用!AI476="事業始期_補助",フラグ管理用!Z476&lt;15),"error",""))))</f>
        <v/>
      </c>
      <c r="BF476" s="331" t="str">
        <f t="shared" si="141"/>
        <v/>
      </c>
      <c r="BG476" s="331" t="str">
        <f>IF(C476="","",IF(AND(フラグ管理用!AJ476="事業終期_通常",OR(フラグ管理用!AA476&lt;18,フラグ管理用!AA476&gt;29)),"error",IF(AND(フラグ管理用!AJ476="事業終期_R3基金・R4",フラグ管理用!AA476&lt;18),"error","")))</f>
        <v/>
      </c>
      <c r="BH476" s="331" t="str">
        <f>IF(C476="","",IF(VLOOKUP(Z476,―!$X$2:$Y$31,2,FALSE)&lt;=VLOOKUP(AA476,―!$X$2:$Y$31,2,FALSE),"","error"))</f>
        <v/>
      </c>
      <c r="BI476" s="331" t="str">
        <f t="shared" si="142"/>
        <v/>
      </c>
      <c r="BJ476" s="331" t="str">
        <f t="shared" si="143"/>
        <v/>
      </c>
      <c r="BK476" s="331" t="str">
        <f t="shared" si="144"/>
        <v/>
      </c>
      <c r="BL476" s="331" t="str">
        <f>IF(C476="","",IF(AND(フラグ管理用!AK476="予算区分_地単_通常",フラグ管理用!AF476&gt;4),"error",IF(AND(フラグ管理用!AK476="予算区分_地単_協力金等",フラグ管理用!AF476&gt;9),"error",IF(AND(フラグ管理用!AK476="予算区分_補助",フラグ管理用!AF476&lt;9),"error",""))))</f>
        <v/>
      </c>
      <c r="BM476" s="346" t="str">
        <f>フラグ管理用!AO476</f>
        <v/>
      </c>
    </row>
    <row r="477" spans="1:65">
      <c r="A477" s="21">
        <v>456</v>
      </c>
      <c r="B477" s="38"/>
      <c r="C477" s="47"/>
      <c r="D477" s="47"/>
      <c r="E477" s="60"/>
      <c r="F477" s="69" t="str">
        <f>IF(C477="補",VLOOKUP(E477,'事業名一覧 '!$A$3:$C$55,3,FALSE),"")</f>
        <v/>
      </c>
      <c r="G477" s="84"/>
      <c r="H477" s="84"/>
      <c r="I477" s="84"/>
      <c r="J477" s="84"/>
      <c r="K477" s="84"/>
      <c r="L477" s="60"/>
      <c r="M477" s="134" t="str">
        <f t="shared" si="127"/>
        <v/>
      </c>
      <c r="N477" s="134" t="str">
        <f t="shared" si="128"/>
        <v/>
      </c>
      <c r="O477" s="150"/>
      <c r="P477" s="150"/>
      <c r="Q477" s="150"/>
      <c r="R477" s="150"/>
      <c r="S477" s="150"/>
      <c r="T477" s="150"/>
      <c r="U477" s="60"/>
      <c r="V477" s="84"/>
      <c r="W477" s="84"/>
      <c r="X477" s="84"/>
      <c r="Y477" s="47"/>
      <c r="Z477" s="47"/>
      <c r="AA477" s="47"/>
      <c r="AB477" s="217"/>
      <c r="AC477" s="217"/>
      <c r="AD477" s="60"/>
      <c r="AE477" s="60"/>
      <c r="AF477" s="236"/>
      <c r="AG477" s="255"/>
      <c r="AH477" s="277"/>
      <c r="AI477" s="289"/>
      <c r="AJ477" s="301" t="str">
        <f t="shared" si="129"/>
        <v/>
      </c>
      <c r="AK477" s="309" t="str">
        <f>IF(C477="","",IF(AND(フラグ管理用!B477=2,O477&gt;0),"error",IF(AND(フラグ管理用!B477=1,SUM(P477:R477)&gt;0),"error","")))</f>
        <v/>
      </c>
      <c r="AL477" s="317" t="str">
        <f t="shared" si="130"/>
        <v/>
      </c>
      <c r="AM477" s="325" t="str">
        <f t="shared" si="131"/>
        <v/>
      </c>
      <c r="AN477" s="331" t="str">
        <f>IF(C477="","",IF(フラグ管理用!AP477=1,"",IF(AND(フラグ管理用!C477=1,フラグ管理用!G477=1),"",IF(AND(フラグ管理用!C477=2,フラグ管理用!D477=1,フラグ管理用!G477=1),"",IF(AND(フラグ管理用!C477=2,フラグ管理用!D477=2),"","error")))))</f>
        <v/>
      </c>
      <c r="AO477" s="335" t="str">
        <f t="shared" si="132"/>
        <v/>
      </c>
      <c r="AP477" s="335" t="str">
        <f t="shared" si="133"/>
        <v/>
      </c>
      <c r="AQ477" s="335" t="str">
        <f>IF(C477="","",IF(AND(フラグ管理用!B477=1,フラグ管理用!I477&gt;0),"",IF(AND(フラグ管理用!B477=2,フラグ管理用!I477&gt;14),"","error")))</f>
        <v/>
      </c>
      <c r="AR477" s="335" t="str">
        <f>IF(C477="","",IF(PRODUCT(フラグ管理用!H477:J477)=0,"error",""))</f>
        <v/>
      </c>
      <c r="AS477" s="335" t="str">
        <f t="shared" si="134"/>
        <v/>
      </c>
      <c r="AT477" s="335" t="str">
        <f>IF(C477="","",IF(AND(フラグ管理用!G477=1,フラグ管理用!K477=1),"",IF(AND(フラグ管理用!G477=2,フラグ管理用!K477&gt;1),"","error")))</f>
        <v/>
      </c>
      <c r="AU477" s="335" t="str">
        <f>IF(C477="","",IF(AND(フラグ管理用!K477=10,ISBLANK(L477)=FALSE),"",IF(AND(フラグ管理用!K477&lt;10,ISBLANK(L477)=TRUE),"","error")))</f>
        <v/>
      </c>
      <c r="AV477" s="331" t="str">
        <f t="shared" si="135"/>
        <v/>
      </c>
      <c r="AW477" s="331" t="str">
        <f t="shared" si="136"/>
        <v/>
      </c>
      <c r="AX477" s="331" t="str">
        <f>IF(C477="","",IF(AND(フラグ管理用!D477=2,フラグ管理用!G477=1),IF(Q477&lt;&gt;0,"error",""),""))</f>
        <v/>
      </c>
      <c r="AY477" s="331" t="str">
        <f>IF(C477="","",IF(フラグ管理用!G477=2,IF(OR(O477&lt;&gt;0,P477&lt;&gt;0,R477&lt;&gt;0),"error",""),""))</f>
        <v/>
      </c>
      <c r="AZ477" s="331" t="str">
        <f t="shared" si="137"/>
        <v/>
      </c>
      <c r="BA477" s="331" t="str">
        <f t="shared" si="138"/>
        <v/>
      </c>
      <c r="BB477" s="331" t="str">
        <f t="shared" si="139"/>
        <v/>
      </c>
      <c r="BC477" s="331" t="str">
        <f>IF(C477="","",IF(フラグ管理用!Y477=2,IF(AND(フラグ管理用!C477=2,フラグ管理用!V477=1),"","error"),""))</f>
        <v/>
      </c>
      <c r="BD477" s="331" t="str">
        <f t="shared" si="140"/>
        <v/>
      </c>
      <c r="BE477" s="331" t="str">
        <f>IF(C477="","",IF(フラグ管理用!Z477=30,"error",IF(AND(フラグ管理用!AI477="事業始期_通常",フラグ管理用!Z477&lt;18),"error",IF(AND(フラグ管理用!AI477="事業始期_補助",フラグ管理用!Z477&lt;15),"error",""))))</f>
        <v/>
      </c>
      <c r="BF477" s="331" t="str">
        <f t="shared" si="141"/>
        <v/>
      </c>
      <c r="BG477" s="331" t="str">
        <f>IF(C477="","",IF(AND(フラグ管理用!AJ477="事業終期_通常",OR(フラグ管理用!AA477&lt;18,フラグ管理用!AA477&gt;29)),"error",IF(AND(フラグ管理用!AJ477="事業終期_R3基金・R4",フラグ管理用!AA477&lt;18),"error","")))</f>
        <v/>
      </c>
      <c r="BH477" s="331" t="str">
        <f>IF(C477="","",IF(VLOOKUP(Z477,―!$X$2:$Y$31,2,FALSE)&lt;=VLOOKUP(AA477,―!$X$2:$Y$31,2,FALSE),"","error"))</f>
        <v/>
      </c>
      <c r="BI477" s="331" t="str">
        <f t="shared" si="142"/>
        <v/>
      </c>
      <c r="BJ477" s="331" t="str">
        <f t="shared" si="143"/>
        <v/>
      </c>
      <c r="BK477" s="331" t="str">
        <f t="shared" si="144"/>
        <v/>
      </c>
      <c r="BL477" s="331" t="str">
        <f>IF(C477="","",IF(AND(フラグ管理用!AK477="予算区分_地単_通常",フラグ管理用!AF477&gt;4),"error",IF(AND(フラグ管理用!AK477="予算区分_地単_協力金等",フラグ管理用!AF477&gt;9),"error",IF(AND(フラグ管理用!AK477="予算区分_補助",フラグ管理用!AF477&lt;9),"error",""))))</f>
        <v/>
      </c>
      <c r="BM477" s="346" t="str">
        <f>フラグ管理用!AO477</f>
        <v/>
      </c>
    </row>
    <row r="478" spans="1:65">
      <c r="A478" s="21">
        <v>457</v>
      </c>
      <c r="B478" s="38"/>
      <c r="C478" s="47"/>
      <c r="D478" s="47"/>
      <c r="E478" s="60"/>
      <c r="F478" s="69" t="str">
        <f>IF(C478="補",VLOOKUP(E478,'事業名一覧 '!$A$3:$C$55,3,FALSE),"")</f>
        <v/>
      </c>
      <c r="G478" s="84"/>
      <c r="H478" s="84"/>
      <c r="I478" s="84"/>
      <c r="J478" s="84"/>
      <c r="K478" s="84"/>
      <c r="L478" s="60"/>
      <c r="M478" s="134" t="str">
        <f t="shared" si="127"/>
        <v/>
      </c>
      <c r="N478" s="134" t="str">
        <f t="shared" si="128"/>
        <v/>
      </c>
      <c r="O478" s="150"/>
      <c r="P478" s="150"/>
      <c r="Q478" s="150"/>
      <c r="R478" s="150"/>
      <c r="S478" s="150"/>
      <c r="T478" s="150"/>
      <c r="U478" s="60"/>
      <c r="V478" s="84"/>
      <c r="W478" s="84"/>
      <c r="X478" s="84"/>
      <c r="Y478" s="47"/>
      <c r="Z478" s="47"/>
      <c r="AA478" s="47"/>
      <c r="AB478" s="217"/>
      <c r="AC478" s="217"/>
      <c r="AD478" s="60"/>
      <c r="AE478" s="60"/>
      <c r="AF478" s="236"/>
      <c r="AG478" s="255"/>
      <c r="AH478" s="277"/>
      <c r="AI478" s="289"/>
      <c r="AJ478" s="301" t="str">
        <f t="shared" si="129"/>
        <v/>
      </c>
      <c r="AK478" s="309" t="str">
        <f>IF(C478="","",IF(AND(フラグ管理用!B478=2,O478&gt;0),"error",IF(AND(フラグ管理用!B478=1,SUM(P478:R478)&gt;0),"error","")))</f>
        <v/>
      </c>
      <c r="AL478" s="317" t="str">
        <f t="shared" si="130"/>
        <v/>
      </c>
      <c r="AM478" s="325" t="str">
        <f t="shared" si="131"/>
        <v/>
      </c>
      <c r="AN478" s="331" t="str">
        <f>IF(C478="","",IF(フラグ管理用!AP478=1,"",IF(AND(フラグ管理用!C478=1,フラグ管理用!G478=1),"",IF(AND(フラグ管理用!C478=2,フラグ管理用!D478=1,フラグ管理用!G478=1),"",IF(AND(フラグ管理用!C478=2,フラグ管理用!D478=2),"","error")))))</f>
        <v/>
      </c>
      <c r="AO478" s="335" t="str">
        <f t="shared" si="132"/>
        <v/>
      </c>
      <c r="AP478" s="335" t="str">
        <f t="shared" si="133"/>
        <v/>
      </c>
      <c r="AQ478" s="335" t="str">
        <f>IF(C478="","",IF(AND(フラグ管理用!B478=1,フラグ管理用!I478&gt;0),"",IF(AND(フラグ管理用!B478=2,フラグ管理用!I478&gt;14),"","error")))</f>
        <v/>
      </c>
      <c r="AR478" s="335" t="str">
        <f>IF(C478="","",IF(PRODUCT(フラグ管理用!H478:J478)=0,"error",""))</f>
        <v/>
      </c>
      <c r="AS478" s="335" t="str">
        <f t="shared" si="134"/>
        <v/>
      </c>
      <c r="AT478" s="335" t="str">
        <f>IF(C478="","",IF(AND(フラグ管理用!G478=1,フラグ管理用!K478=1),"",IF(AND(フラグ管理用!G478=2,フラグ管理用!K478&gt;1),"","error")))</f>
        <v/>
      </c>
      <c r="AU478" s="335" t="str">
        <f>IF(C478="","",IF(AND(フラグ管理用!K478=10,ISBLANK(L478)=FALSE),"",IF(AND(フラグ管理用!K478&lt;10,ISBLANK(L478)=TRUE),"","error")))</f>
        <v/>
      </c>
      <c r="AV478" s="331" t="str">
        <f t="shared" si="135"/>
        <v/>
      </c>
      <c r="AW478" s="331" t="str">
        <f t="shared" si="136"/>
        <v/>
      </c>
      <c r="AX478" s="331" t="str">
        <f>IF(C478="","",IF(AND(フラグ管理用!D478=2,フラグ管理用!G478=1),IF(Q478&lt;&gt;0,"error",""),""))</f>
        <v/>
      </c>
      <c r="AY478" s="331" t="str">
        <f>IF(C478="","",IF(フラグ管理用!G478=2,IF(OR(O478&lt;&gt;0,P478&lt;&gt;0,R478&lt;&gt;0),"error",""),""))</f>
        <v/>
      </c>
      <c r="AZ478" s="331" t="str">
        <f t="shared" si="137"/>
        <v/>
      </c>
      <c r="BA478" s="331" t="str">
        <f t="shared" si="138"/>
        <v/>
      </c>
      <c r="BB478" s="331" t="str">
        <f t="shared" si="139"/>
        <v/>
      </c>
      <c r="BC478" s="331" t="str">
        <f>IF(C478="","",IF(フラグ管理用!Y478=2,IF(AND(フラグ管理用!C478=2,フラグ管理用!V478=1),"","error"),""))</f>
        <v/>
      </c>
      <c r="BD478" s="331" t="str">
        <f t="shared" si="140"/>
        <v/>
      </c>
      <c r="BE478" s="331" t="str">
        <f>IF(C478="","",IF(フラグ管理用!Z478=30,"error",IF(AND(フラグ管理用!AI478="事業始期_通常",フラグ管理用!Z478&lt;18),"error",IF(AND(フラグ管理用!AI478="事業始期_補助",フラグ管理用!Z478&lt;15),"error",""))))</f>
        <v/>
      </c>
      <c r="BF478" s="331" t="str">
        <f t="shared" si="141"/>
        <v/>
      </c>
      <c r="BG478" s="331" t="str">
        <f>IF(C478="","",IF(AND(フラグ管理用!AJ478="事業終期_通常",OR(フラグ管理用!AA478&lt;18,フラグ管理用!AA478&gt;29)),"error",IF(AND(フラグ管理用!AJ478="事業終期_R3基金・R4",フラグ管理用!AA478&lt;18),"error","")))</f>
        <v/>
      </c>
      <c r="BH478" s="331" t="str">
        <f>IF(C478="","",IF(VLOOKUP(Z478,―!$X$2:$Y$31,2,FALSE)&lt;=VLOOKUP(AA478,―!$X$2:$Y$31,2,FALSE),"","error"))</f>
        <v/>
      </c>
      <c r="BI478" s="331" t="str">
        <f t="shared" si="142"/>
        <v/>
      </c>
      <c r="BJ478" s="331" t="str">
        <f t="shared" si="143"/>
        <v/>
      </c>
      <c r="BK478" s="331" t="str">
        <f t="shared" si="144"/>
        <v/>
      </c>
      <c r="BL478" s="331" t="str">
        <f>IF(C478="","",IF(AND(フラグ管理用!AK478="予算区分_地単_通常",フラグ管理用!AF478&gt;4),"error",IF(AND(フラグ管理用!AK478="予算区分_地単_協力金等",フラグ管理用!AF478&gt;9),"error",IF(AND(フラグ管理用!AK478="予算区分_補助",フラグ管理用!AF478&lt;9),"error",""))))</f>
        <v/>
      </c>
      <c r="BM478" s="346" t="str">
        <f>フラグ管理用!AO478</f>
        <v/>
      </c>
    </row>
    <row r="479" spans="1:65">
      <c r="A479" s="21">
        <v>458</v>
      </c>
      <c r="B479" s="38"/>
      <c r="C479" s="47"/>
      <c r="D479" s="47"/>
      <c r="E479" s="60"/>
      <c r="F479" s="69" t="str">
        <f>IF(C479="補",VLOOKUP(E479,'事業名一覧 '!$A$3:$C$55,3,FALSE),"")</f>
        <v/>
      </c>
      <c r="G479" s="84"/>
      <c r="H479" s="84"/>
      <c r="I479" s="84"/>
      <c r="J479" s="84"/>
      <c r="K479" s="84"/>
      <c r="L479" s="60"/>
      <c r="M479" s="134" t="str">
        <f t="shared" si="127"/>
        <v/>
      </c>
      <c r="N479" s="134" t="str">
        <f t="shared" si="128"/>
        <v/>
      </c>
      <c r="O479" s="150"/>
      <c r="P479" s="150"/>
      <c r="Q479" s="150"/>
      <c r="R479" s="150"/>
      <c r="S479" s="150"/>
      <c r="T479" s="150"/>
      <c r="U479" s="60"/>
      <c r="V479" s="84"/>
      <c r="W479" s="84"/>
      <c r="X479" s="84"/>
      <c r="Y479" s="47"/>
      <c r="Z479" s="47"/>
      <c r="AA479" s="47"/>
      <c r="AB479" s="217"/>
      <c r="AC479" s="217"/>
      <c r="AD479" s="60"/>
      <c r="AE479" s="60"/>
      <c r="AF479" s="236"/>
      <c r="AG479" s="255"/>
      <c r="AH479" s="277"/>
      <c r="AI479" s="289"/>
      <c r="AJ479" s="301" t="str">
        <f t="shared" si="129"/>
        <v/>
      </c>
      <c r="AK479" s="309" t="str">
        <f>IF(C479="","",IF(AND(フラグ管理用!B479=2,O479&gt;0),"error",IF(AND(フラグ管理用!B479=1,SUM(P479:R479)&gt;0),"error","")))</f>
        <v/>
      </c>
      <c r="AL479" s="317" t="str">
        <f t="shared" si="130"/>
        <v/>
      </c>
      <c r="AM479" s="325" t="str">
        <f t="shared" si="131"/>
        <v/>
      </c>
      <c r="AN479" s="331" t="str">
        <f>IF(C479="","",IF(フラグ管理用!AP479=1,"",IF(AND(フラグ管理用!C479=1,フラグ管理用!G479=1),"",IF(AND(フラグ管理用!C479=2,フラグ管理用!D479=1,フラグ管理用!G479=1),"",IF(AND(フラグ管理用!C479=2,フラグ管理用!D479=2),"","error")))))</f>
        <v/>
      </c>
      <c r="AO479" s="335" t="str">
        <f t="shared" si="132"/>
        <v/>
      </c>
      <c r="AP479" s="335" t="str">
        <f t="shared" si="133"/>
        <v/>
      </c>
      <c r="AQ479" s="335" t="str">
        <f>IF(C479="","",IF(AND(フラグ管理用!B479=1,フラグ管理用!I479&gt;0),"",IF(AND(フラグ管理用!B479=2,フラグ管理用!I479&gt;14),"","error")))</f>
        <v/>
      </c>
      <c r="AR479" s="335" t="str">
        <f>IF(C479="","",IF(PRODUCT(フラグ管理用!H479:J479)=0,"error",""))</f>
        <v/>
      </c>
      <c r="AS479" s="335" t="str">
        <f t="shared" si="134"/>
        <v/>
      </c>
      <c r="AT479" s="335" t="str">
        <f>IF(C479="","",IF(AND(フラグ管理用!G479=1,フラグ管理用!K479=1),"",IF(AND(フラグ管理用!G479=2,フラグ管理用!K479&gt;1),"","error")))</f>
        <v/>
      </c>
      <c r="AU479" s="335" t="str">
        <f>IF(C479="","",IF(AND(フラグ管理用!K479=10,ISBLANK(L479)=FALSE),"",IF(AND(フラグ管理用!K479&lt;10,ISBLANK(L479)=TRUE),"","error")))</f>
        <v/>
      </c>
      <c r="AV479" s="331" t="str">
        <f t="shared" si="135"/>
        <v/>
      </c>
      <c r="AW479" s="331" t="str">
        <f t="shared" si="136"/>
        <v/>
      </c>
      <c r="AX479" s="331" t="str">
        <f>IF(C479="","",IF(AND(フラグ管理用!D479=2,フラグ管理用!G479=1),IF(Q479&lt;&gt;0,"error",""),""))</f>
        <v/>
      </c>
      <c r="AY479" s="331" t="str">
        <f>IF(C479="","",IF(フラグ管理用!G479=2,IF(OR(O479&lt;&gt;0,P479&lt;&gt;0,R479&lt;&gt;0),"error",""),""))</f>
        <v/>
      </c>
      <c r="AZ479" s="331" t="str">
        <f t="shared" si="137"/>
        <v/>
      </c>
      <c r="BA479" s="331" t="str">
        <f t="shared" si="138"/>
        <v/>
      </c>
      <c r="BB479" s="331" t="str">
        <f t="shared" si="139"/>
        <v/>
      </c>
      <c r="BC479" s="331" t="str">
        <f>IF(C479="","",IF(フラグ管理用!Y479=2,IF(AND(フラグ管理用!C479=2,フラグ管理用!V479=1),"","error"),""))</f>
        <v/>
      </c>
      <c r="BD479" s="331" t="str">
        <f t="shared" si="140"/>
        <v/>
      </c>
      <c r="BE479" s="331" t="str">
        <f>IF(C479="","",IF(フラグ管理用!Z479=30,"error",IF(AND(フラグ管理用!AI479="事業始期_通常",フラグ管理用!Z479&lt;18),"error",IF(AND(フラグ管理用!AI479="事業始期_補助",フラグ管理用!Z479&lt;15),"error",""))))</f>
        <v/>
      </c>
      <c r="BF479" s="331" t="str">
        <f t="shared" si="141"/>
        <v/>
      </c>
      <c r="BG479" s="331" t="str">
        <f>IF(C479="","",IF(AND(フラグ管理用!AJ479="事業終期_通常",OR(フラグ管理用!AA479&lt;18,フラグ管理用!AA479&gt;29)),"error",IF(AND(フラグ管理用!AJ479="事業終期_R3基金・R4",フラグ管理用!AA479&lt;18),"error","")))</f>
        <v/>
      </c>
      <c r="BH479" s="331" t="str">
        <f>IF(C479="","",IF(VLOOKUP(Z479,―!$X$2:$Y$31,2,FALSE)&lt;=VLOOKUP(AA479,―!$X$2:$Y$31,2,FALSE),"","error"))</f>
        <v/>
      </c>
      <c r="BI479" s="331" t="str">
        <f t="shared" si="142"/>
        <v/>
      </c>
      <c r="BJ479" s="331" t="str">
        <f t="shared" si="143"/>
        <v/>
      </c>
      <c r="BK479" s="331" t="str">
        <f t="shared" si="144"/>
        <v/>
      </c>
      <c r="BL479" s="331" t="str">
        <f>IF(C479="","",IF(AND(フラグ管理用!AK479="予算区分_地単_通常",フラグ管理用!AF479&gt;4),"error",IF(AND(フラグ管理用!AK479="予算区分_地単_協力金等",フラグ管理用!AF479&gt;9),"error",IF(AND(フラグ管理用!AK479="予算区分_補助",フラグ管理用!AF479&lt;9),"error",""))))</f>
        <v/>
      </c>
      <c r="BM479" s="346" t="str">
        <f>フラグ管理用!AO479</f>
        <v/>
      </c>
    </row>
    <row r="480" spans="1:65">
      <c r="A480" s="21">
        <v>459</v>
      </c>
      <c r="B480" s="38"/>
      <c r="C480" s="47"/>
      <c r="D480" s="47"/>
      <c r="E480" s="60"/>
      <c r="F480" s="69" t="str">
        <f>IF(C480="補",VLOOKUP(E480,'事業名一覧 '!$A$3:$C$55,3,FALSE),"")</f>
        <v/>
      </c>
      <c r="G480" s="84"/>
      <c r="H480" s="84"/>
      <c r="I480" s="84"/>
      <c r="J480" s="84"/>
      <c r="K480" s="84"/>
      <c r="L480" s="60"/>
      <c r="M480" s="134" t="str">
        <f t="shared" si="127"/>
        <v/>
      </c>
      <c r="N480" s="134" t="str">
        <f t="shared" si="128"/>
        <v/>
      </c>
      <c r="O480" s="150"/>
      <c r="P480" s="150"/>
      <c r="Q480" s="150"/>
      <c r="R480" s="150"/>
      <c r="S480" s="150"/>
      <c r="T480" s="150"/>
      <c r="U480" s="60"/>
      <c r="V480" s="84"/>
      <c r="W480" s="84"/>
      <c r="X480" s="84"/>
      <c r="Y480" s="47"/>
      <c r="Z480" s="47"/>
      <c r="AA480" s="47"/>
      <c r="AB480" s="217"/>
      <c r="AC480" s="217"/>
      <c r="AD480" s="60"/>
      <c r="AE480" s="60"/>
      <c r="AF480" s="236"/>
      <c r="AG480" s="255"/>
      <c r="AH480" s="277"/>
      <c r="AI480" s="289"/>
      <c r="AJ480" s="301" t="str">
        <f t="shared" si="129"/>
        <v/>
      </c>
      <c r="AK480" s="309" t="str">
        <f>IF(C480="","",IF(AND(フラグ管理用!B480=2,O480&gt;0),"error",IF(AND(フラグ管理用!B480=1,SUM(P480:R480)&gt;0),"error","")))</f>
        <v/>
      </c>
      <c r="AL480" s="317" t="str">
        <f t="shared" si="130"/>
        <v/>
      </c>
      <c r="AM480" s="325" t="str">
        <f t="shared" si="131"/>
        <v/>
      </c>
      <c r="AN480" s="331" t="str">
        <f>IF(C480="","",IF(フラグ管理用!AP480=1,"",IF(AND(フラグ管理用!C480=1,フラグ管理用!G480=1),"",IF(AND(フラグ管理用!C480=2,フラグ管理用!D480=1,フラグ管理用!G480=1),"",IF(AND(フラグ管理用!C480=2,フラグ管理用!D480=2),"","error")))))</f>
        <v/>
      </c>
      <c r="AO480" s="335" t="str">
        <f t="shared" si="132"/>
        <v/>
      </c>
      <c r="AP480" s="335" t="str">
        <f t="shared" si="133"/>
        <v/>
      </c>
      <c r="AQ480" s="335" t="str">
        <f>IF(C480="","",IF(AND(フラグ管理用!B480=1,フラグ管理用!I480&gt;0),"",IF(AND(フラグ管理用!B480=2,フラグ管理用!I480&gt;14),"","error")))</f>
        <v/>
      </c>
      <c r="AR480" s="335" t="str">
        <f>IF(C480="","",IF(PRODUCT(フラグ管理用!H480:J480)=0,"error",""))</f>
        <v/>
      </c>
      <c r="AS480" s="335" t="str">
        <f t="shared" si="134"/>
        <v/>
      </c>
      <c r="AT480" s="335" t="str">
        <f>IF(C480="","",IF(AND(フラグ管理用!G480=1,フラグ管理用!K480=1),"",IF(AND(フラグ管理用!G480=2,フラグ管理用!K480&gt;1),"","error")))</f>
        <v/>
      </c>
      <c r="AU480" s="335" t="str">
        <f>IF(C480="","",IF(AND(フラグ管理用!K480=10,ISBLANK(L480)=FALSE),"",IF(AND(フラグ管理用!K480&lt;10,ISBLANK(L480)=TRUE),"","error")))</f>
        <v/>
      </c>
      <c r="AV480" s="331" t="str">
        <f t="shared" si="135"/>
        <v/>
      </c>
      <c r="AW480" s="331" t="str">
        <f t="shared" si="136"/>
        <v/>
      </c>
      <c r="AX480" s="331" t="str">
        <f>IF(C480="","",IF(AND(フラグ管理用!D480=2,フラグ管理用!G480=1),IF(Q480&lt;&gt;0,"error",""),""))</f>
        <v/>
      </c>
      <c r="AY480" s="331" t="str">
        <f>IF(C480="","",IF(フラグ管理用!G480=2,IF(OR(O480&lt;&gt;0,P480&lt;&gt;0,R480&lt;&gt;0),"error",""),""))</f>
        <v/>
      </c>
      <c r="AZ480" s="331" t="str">
        <f t="shared" si="137"/>
        <v/>
      </c>
      <c r="BA480" s="331" t="str">
        <f t="shared" si="138"/>
        <v/>
      </c>
      <c r="BB480" s="331" t="str">
        <f t="shared" si="139"/>
        <v/>
      </c>
      <c r="BC480" s="331" t="str">
        <f>IF(C480="","",IF(フラグ管理用!Y480=2,IF(AND(フラグ管理用!C480=2,フラグ管理用!V480=1),"","error"),""))</f>
        <v/>
      </c>
      <c r="BD480" s="331" t="str">
        <f t="shared" si="140"/>
        <v/>
      </c>
      <c r="BE480" s="331" t="str">
        <f>IF(C480="","",IF(フラグ管理用!Z480=30,"error",IF(AND(フラグ管理用!AI480="事業始期_通常",フラグ管理用!Z480&lt;18),"error",IF(AND(フラグ管理用!AI480="事業始期_補助",フラグ管理用!Z480&lt;15),"error",""))))</f>
        <v/>
      </c>
      <c r="BF480" s="331" t="str">
        <f t="shared" si="141"/>
        <v/>
      </c>
      <c r="BG480" s="331" t="str">
        <f>IF(C480="","",IF(AND(フラグ管理用!AJ480="事業終期_通常",OR(フラグ管理用!AA480&lt;18,フラグ管理用!AA480&gt;29)),"error",IF(AND(フラグ管理用!AJ480="事業終期_R3基金・R4",フラグ管理用!AA480&lt;18),"error","")))</f>
        <v/>
      </c>
      <c r="BH480" s="331" t="str">
        <f>IF(C480="","",IF(VLOOKUP(Z480,―!$X$2:$Y$31,2,FALSE)&lt;=VLOOKUP(AA480,―!$X$2:$Y$31,2,FALSE),"","error"))</f>
        <v/>
      </c>
      <c r="BI480" s="331" t="str">
        <f t="shared" si="142"/>
        <v/>
      </c>
      <c r="BJ480" s="331" t="str">
        <f t="shared" si="143"/>
        <v/>
      </c>
      <c r="BK480" s="331" t="str">
        <f t="shared" si="144"/>
        <v/>
      </c>
      <c r="BL480" s="331" t="str">
        <f>IF(C480="","",IF(AND(フラグ管理用!AK480="予算区分_地単_通常",フラグ管理用!AF480&gt;4),"error",IF(AND(フラグ管理用!AK480="予算区分_地単_協力金等",フラグ管理用!AF480&gt;9),"error",IF(AND(フラグ管理用!AK480="予算区分_補助",フラグ管理用!AF480&lt;9),"error",""))))</f>
        <v/>
      </c>
      <c r="BM480" s="346" t="str">
        <f>フラグ管理用!AO480</f>
        <v/>
      </c>
    </row>
    <row r="481" spans="1:65">
      <c r="A481" s="21">
        <v>460</v>
      </c>
      <c r="B481" s="38"/>
      <c r="C481" s="47"/>
      <c r="D481" s="47"/>
      <c r="E481" s="60"/>
      <c r="F481" s="69" t="str">
        <f>IF(C481="補",VLOOKUP(E481,'事業名一覧 '!$A$3:$C$55,3,FALSE),"")</f>
        <v/>
      </c>
      <c r="G481" s="84"/>
      <c r="H481" s="84"/>
      <c r="I481" s="84"/>
      <c r="J481" s="84"/>
      <c r="K481" s="84"/>
      <c r="L481" s="60"/>
      <c r="M481" s="134" t="str">
        <f t="shared" si="127"/>
        <v/>
      </c>
      <c r="N481" s="134" t="str">
        <f t="shared" si="128"/>
        <v/>
      </c>
      <c r="O481" s="150"/>
      <c r="P481" s="150"/>
      <c r="Q481" s="150"/>
      <c r="R481" s="150"/>
      <c r="S481" s="150"/>
      <c r="T481" s="150"/>
      <c r="U481" s="60"/>
      <c r="V481" s="84"/>
      <c r="W481" s="84"/>
      <c r="X481" s="84"/>
      <c r="Y481" s="47"/>
      <c r="Z481" s="47"/>
      <c r="AA481" s="47"/>
      <c r="AB481" s="217"/>
      <c r="AC481" s="217"/>
      <c r="AD481" s="60"/>
      <c r="AE481" s="60"/>
      <c r="AF481" s="236"/>
      <c r="AG481" s="255"/>
      <c r="AH481" s="277"/>
      <c r="AI481" s="289"/>
      <c r="AJ481" s="301" t="str">
        <f t="shared" si="129"/>
        <v/>
      </c>
      <c r="AK481" s="309" t="str">
        <f>IF(C481="","",IF(AND(フラグ管理用!B481=2,O481&gt;0),"error",IF(AND(フラグ管理用!B481=1,SUM(P481:R481)&gt;0),"error","")))</f>
        <v/>
      </c>
      <c r="AL481" s="317" t="str">
        <f t="shared" si="130"/>
        <v/>
      </c>
      <c r="AM481" s="325" t="str">
        <f t="shared" si="131"/>
        <v/>
      </c>
      <c r="AN481" s="331" t="str">
        <f>IF(C481="","",IF(フラグ管理用!AP481=1,"",IF(AND(フラグ管理用!C481=1,フラグ管理用!G481=1),"",IF(AND(フラグ管理用!C481=2,フラグ管理用!D481=1,フラグ管理用!G481=1),"",IF(AND(フラグ管理用!C481=2,フラグ管理用!D481=2),"","error")))))</f>
        <v/>
      </c>
      <c r="AO481" s="335" t="str">
        <f t="shared" si="132"/>
        <v/>
      </c>
      <c r="AP481" s="335" t="str">
        <f t="shared" si="133"/>
        <v/>
      </c>
      <c r="AQ481" s="335" t="str">
        <f>IF(C481="","",IF(AND(フラグ管理用!B481=1,フラグ管理用!I481&gt;0),"",IF(AND(フラグ管理用!B481=2,フラグ管理用!I481&gt;14),"","error")))</f>
        <v/>
      </c>
      <c r="AR481" s="335" t="str">
        <f>IF(C481="","",IF(PRODUCT(フラグ管理用!H481:J481)=0,"error",""))</f>
        <v/>
      </c>
      <c r="AS481" s="335" t="str">
        <f t="shared" si="134"/>
        <v/>
      </c>
      <c r="AT481" s="335" t="str">
        <f>IF(C481="","",IF(AND(フラグ管理用!G481=1,フラグ管理用!K481=1),"",IF(AND(フラグ管理用!G481=2,フラグ管理用!K481&gt;1),"","error")))</f>
        <v/>
      </c>
      <c r="AU481" s="335" t="str">
        <f>IF(C481="","",IF(AND(フラグ管理用!K481=10,ISBLANK(L481)=FALSE),"",IF(AND(フラグ管理用!K481&lt;10,ISBLANK(L481)=TRUE),"","error")))</f>
        <v/>
      </c>
      <c r="AV481" s="331" t="str">
        <f t="shared" si="135"/>
        <v/>
      </c>
      <c r="AW481" s="331" t="str">
        <f t="shared" si="136"/>
        <v/>
      </c>
      <c r="AX481" s="331" t="str">
        <f>IF(C481="","",IF(AND(フラグ管理用!D481=2,フラグ管理用!G481=1),IF(Q481&lt;&gt;0,"error",""),""))</f>
        <v/>
      </c>
      <c r="AY481" s="331" t="str">
        <f>IF(C481="","",IF(フラグ管理用!G481=2,IF(OR(O481&lt;&gt;0,P481&lt;&gt;0,R481&lt;&gt;0),"error",""),""))</f>
        <v/>
      </c>
      <c r="AZ481" s="331" t="str">
        <f t="shared" si="137"/>
        <v/>
      </c>
      <c r="BA481" s="331" t="str">
        <f t="shared" si="138"/>
        <v/>
      </c>
      <c r="BB481" s="331" t="str">
        <f t="shared" si="139"/>
        <v/>
      </c>
      <c r="BC481" s="331" t="str">
        <f>IF(C481="","",IF(フラグ管理用!Y481=2,IF(AND(フラグ管理用!C481=2,フラグ管理用!V481=1),"","error"),""))</f>
        <v/>
      </c>
      <c r="BD481" s="331" t="str">
        <f t="shared" si="140"/>
        <v/>
      </c>
      <c r="BE481" s="331" t="str">
        <f>IF(C481="","",IF(フラグ管理用!Z481=30,"error",IF(AND(フラグ管理用!AI481="事業始期_通常",フラグ管理用!Z481&lt;18),"error",IF(AND(フラグ管理用!AI481="事業始期_補助",フラグ管理用!Z481&lt;15),"error",""))))</f>
        <v/>
      </c>
      <c r="BF481" s="331" t="str">
        <f t="shared" si="141"/>
        <v/>
      </c>
      <c r="BG481" s="331" t="str">
        <f>IF(C481="","",IF(AND(フラグ管理用!AJ481="事業終期_通常",OR(フラグ管理用!AA481&lt;18,フラグ管理用!AA481&gt;29)),"error",IF(AND(フラグ管理用!AJ481="事業終期_R3基金・R4",フラグ管理用!AA481&lt;18),"error","")))</f>
        <v/>
      </c>
      <c r="BH481" s="331" t="str">
        <f>IF(C481="","",IF(VLOOKUP(Z481,―!$X$2:$Y$31,2,FALSE)&lt;=VLOOKUP(AA481,―!$X$2:$Y$31,2,FALSE),"","error"))</f>
        <v/>
      </c>
      <c r="BI481" s="331" t="str">
        <f t="shared" si="142"/>
        <v/>
      </c>
      <c r="BJ481" s="331" t="str">
        <f t="shared" si="143"/>
        <v/>
      </c>
      <c r="BK481" s="331" t="str">
        <f t="shared" si="144"/>
        <v/>
      </c>
      <c r="BL481" s="331" t="str">
        <f>IF(C481="","",IF(AND(フラグ管理用!AK481="予算区分_地単_通常",フラグ管理用!AF481&gt;4),"error",IF(AND(フラグ管理用!AK481="予算区分_地単_協力金等",フラグ管理用!AF481&gt;9),"error",IF(AND(フラグ管理用!AK481="予算区分_補助",フラグ管理用!AF481&lt;9),"error",""))))</f>
        <v/>
      </c>
      <c r="BM481" s="346" t="str">
        <f>フラグ管理用!AO481</f>
        <v/>
      </c>
    </row>
    <row r="482" spans="1:65">
      <c r="A482" s="21">
        <v>461</v>
      </c>
      <c r="B482" s="38"/>
      <c r="C482" s="47"/>
      <c r="D482" s="47"/>
      <c r="E482" s="60"/>
      <c r="F482" s="69" t="str">
        <f>IF(C482="補",VLOOKUP(E482,'事業名一覧 '!$A$3:$C$55,3,FALSE),"")</f>
        <v/>
      </c>
      <c r="G482" s="84"/>
      <c r="H482" s="84"/>
      <c r="I482" s="84"/>
      <c r="J482" s="84"/>
      <c r="K482" s="84"/>
      <c r="L482" s="60"/>
      <c r="M482" s="134" t="str">
        <f t="shared" si="127"/>
        <v/>
      </c>
      <c r="N482" s="134" t="str">
        <f t="shared" si="128"/>
        <v/>
      </c>
      <c r="O482" s="150"/>
      <c r="P482" s="150"/>
      <c r="Q482" s="150"/>
      <c r="R482" s="150"/>
      <c r="S482" s="150"/>
      <c r="T482" s="150"/>
      <c r="U482" s="60"/>
      <c r="V482" s="84"/>
      <c r="W482" s="84"/>
      <c r="X482" s="84"/>
      <c r="Y482" s="47"/>
      <c r="Z482" s="47"/>
      <c r="AA482" s="47"/>
      <c r="AB482" s="217"/>
      <c r="AC482" s="217"/>
      <c r="AD482" s="60"/>
      <c r="AE482" s="60"/>
      <c r="AF482" s="236"/>
      <c r="AG482" s="255"/>
      <c r="AH482" s="277"/>
      <c r="AI482" s="289"/>
      <c r="AJ482" s="301" t="str">
        <f t="shared" si="129"/>
        <v/>
      </c>
      <c r="AK482" s="309" t="str">
        <f>IF(C482="","",IF(AND(フラグ管理用!B482=2,O482&gt;0),"error",IF(AND(フラグ管理用!B482=1,SUM(P482:R482)&gt;0),"error","")))</f>
        <v/>
      </c>
      <c r="AL482" s="317" t="str">
        <f t="shared" si="130"/>
        <v/>
      </c>
      <c r="AM482" s="325" t="str">
        <f t="shared" si="131"/>
        <v/>
      </c>
      <c r="AN482" s="331" t="str">
        <f>IF(C482="","",IF(フラグ管理用!AP482=1,"",IF(AND(フラグ管理用!C482=1,フラグ管理用!G482=1),"",IF(AND(フラグ管理用!C482=2,フラグ管理用!D482=1,フラグ管理用!G482=1),"",IF(AND(フラグ管理用!C482=2,フラグ管理用!D482=2),"","error")))))</f>
        <v/>
      </c>
      <c r="AO482" s="335" t="str">
        <f t="shared" si="132"/>
        <v/>
      </c>
      <c r="AP482" s="335" t="str">
        <f t="shared" si="133"/>
        <v/>
      </c>
      <c r="AQ482" s="335" t="str">
        <f>IF(C482="","",IF(AND(フラグ管理用!B482=1,フラグ管理用!I482&gt;0),"",IF(AND(フラグ管理用!B482=2,フラグ管理用!I482&gt;14),"","error")))</f>
        <v/>
      </c>
      <c r="AR482" s="335" t="str">
        <f>IF(C482="","",IF(PRODUCT(フラグ管理用!H482:J482)=0,"error",""))</f>
        <v/>
      </c>
      <c r="AS482" s="335" t="str">
        <f t="shared" si="134"/>
        <v/>
      </c>
      <c r="AT482" s="335" t="str">
        <f>IF(C482="","",IF(AND(フラグ管理用!G482=1,フラグ管理用!K482=1),"",IF(AND(フラグ管理用!G482=2,フラグ管理用!K482&gt;1),"","error")))</f>
        <v/>
      </c>
      <c r="AU482" s="335" t="str">
        <f>IF(C482="","",IF(AND(フラグ管理用!K482=10,ISBLANK(L482)=FALSE),"",IF(AND(フラグ管理用!K482&lt;10,ISBLANK(L482)=TRUE),"","error")))</f>
        <v/>
      </c>
      <c r="AV482" s="331" t="str">
        <f t="shared" si="135"/>
        <v/>
      </c>
      <c r="AW482" s="331" t="str">
        <f t="shared" si="136"/>
        <v/>
      </c>
      <c r="AX482" s="331" t="str">
        <f>IF(C482="","",IF(AND(フラグ管理用!D482=2,フラグ管理用!G482=1),IF(Q482&lt;&gt;0,"error",""),""))</f>
        <v/>
      </c>
      <c r="AY482" s="331" t="str">
        <f>IF(C482="","",IF(フラグ管理用!G482=2,IF(OR(O482&lt;&gt;0,P482&lt;&gt;0,R482&lt;&gt;0),"error",""),""))</f>
        <v/>
      </c>
      <c r="AZ482" s="331" t="str">
        <f t="shared" si="137"/>
        <v/>
      </c>
      <c r="BA482" s="331" t="str">
        <f t="shared" si="138"/>
        <v/>
      </c>
      <c r="BB482" s="331" t="str">
        <f t="shared" si="139"/>
        <v/>
      </c>
      <c r="BC482" s="331" t="str">
        <f>IF(C482="","",IF(フラグ管理用!Y482=2,IF(AND(フラグ管理用!C482=2,フラグ管理用!V482=1),"","error"),""))</f>
        <v/>
      </c>
      <c r="BD482" s="331" t="str">
        <f t="shared" si="140"/>
        <v/>
      </c>
      <c r="BE482" s="331" t="str">
        <f>IF(C482="","",IF(フラグ管理用!Z482=30,"error",IF(AND(フラグ管理用!AI482="事業始期_通常",フラグ管理用!Z482&lt;18),"error",IF(AND(フラグ管理用!AI482="事業始期_補助",フラグ管理用!Z482&lt;15),"error",""))))</f>
        <v/>
      </c>
      <c r="BF482" s="331" t="str">
        <f t="shared" si="141"/>
        <v/>
      </c>
      <c r="BG482" s="331" t="str">
        <f>IF(C482="","",IF(AND(フラグ管理用!AJ482="事業終期_通常",OR(フラグ管理用!AA482&lt;18,フラグ管理用!AA482&gt;29)),"error",IF(AND(フラグ管理用!AJ482="事業終期_R3基金・R4",フラグ管理用!AA482&lt;18),"error","")))</f>
        <v/>
      </c>
      <c r="BH482" s="331" t="str">
        <f>IF(C482="","",IF(VLOOKUP(Z482,―!$X$2:$Y$31,2,FALSE)&lt;=VLOOKUP(AA482,―!$X$2:$Y$31,2,FALSE),"","error"))</f>
        <v/>
      </c>
      <c r="BI482" s="331" t="str">
        <f t="shared" si="142"/>
        <v/>
      </c>
      <c r="BJ482" s="331" t="str">
        <f t="shared" si="143"/>
        <v/>
      </c>
      <c r="BK482" s="331" t="str">
        <f t="shared" si="144"/>
        <v/>
      </c>
      <c r="BL482" s="331" t="str">
        <f>IF(C482="","",IF(AND(フラグ管理用!AK482="予算区分_地単_通常",フラグ管理用!AF482&gt;4),"error",IF(AND(フラグ管理用!AK482="予算区分_地単_協力金等",フラグ管理用!AF482&gt;9),"error",IF(AND(フラグ管理用!AK482="予算区分_補助",フラグ管理用!AF482&lt;9),"error",""))))</f>
        <v/>
      </c>
      <c r="BM482" s="346" t="str">
        <f>フラグ管理用!AO482</f>
        <v/>
      </c>
    </row>
    <row r="483" spans="1:65">
      <c r="A483" s="21">
        <v>462</v>
      </c>
      <c r="B483" s="38"/>
      <c r="C483" s="47"/>
      <c r="D483" s="47"/>
      <c r="E483" s="60"/>
      <c r="F483" s="69" t="str">
        <f>IF(C483="補",VLOOKUP(E483,'事業名一覧 '!$A$3:$C$55,3,FALSE),"")</f>
        <v/>
      </c>
      <c r="G483" s="84"/>
      <c r="H483" s="84"/>
      <c r="I483" s="84"/>
      <c r="J483" s="84"/>
      <c r="K483" s="84"/>
      <c r="L483" s="60"/>
      <c r="M483" s="134" t="str">
        <f t="shared" si="127"/>
        <v/>
      </c>
      <c r="N483" s="134" t="str">
        <f t="shared" si="128"/>
        <v/>
      </c>
      <c r="O483" s="150"/>
      <c r="P483" s="150"/>
      <c r="Q483" s="150"/>
      <c r="R483" s="150"/>
      <c r="S483" s="150"/>
      <c r="T483" s="150"/>
      <c r="U483" s="60"/>
      <c r="V483" s="84"/>
      <c r="W483" s="84"/>
      <c r="X483" s="84"/>
      <c r="Y483" s="47"/>
      <c r="Z483" s="47"/>
      <c r="AA483" s="47"/>
      <c r="AB483" s="217"/>
      <c r="AC483" s="217"/>
      <c r="AD483" s="60"/>
      <c r="AE483" s="60"/>
      <c r="AF483" s="236"/>
      <c r="AG483" s="255"/>
      <c r="AH483" s="277"/>
      <c r="AI483" s="289"/>
      <c r="AJ483" s="301" t="str">
        <f t="shared" si="129"/>
        <v/>
      </c>
      <c r="AK483" s="309" t="str">
        <f>IF(C483="","",IF(AND(フラグ管理用!B483=2,O483&gt;0),"error",IF(AND(フラグ管理用!B483=1,SUM(P483:R483)&gt;0),"error","")))</f>
        <v/>
      </c>
      <c r="AL483" s="317" t="str">
        <f t="shared" si="130"/>
        <v/>
      </c>
      <c r="AM483" s="325" t="str">
        <f t="shared" si="131"/>
        <v/>
      </c>
      <c r="AN483" s="331" t="str">
        <f>IF(C483="","",IF(フラグ管理用!AP483=1,"",IF(AND(フラグ管理用!C483=1,フラグ管理用!G483=1),"",IF(AND(フラグ管理用!C483=2,フラグ管理用!D483=1,フラグ管理用!G483=1),"",IF(AND(フラグ管理用!C483=2,フラグ管理用!D483=2),"","error")))))</f>
        <v/>
      </c>
      <c r="AO483" s="335" t="str">
        <f t="shared" si="132"/>
        <v/>
      </c>
      <c r="AP483" s="335" t="str">
        <f t="shared" si="133"/>
        <v/>
      </c>
      <c r="AQ483" s="335" t="str">
        <f>IF(C483="","",IF(AND(フラグ管理用!B483=1,フラグ管理用!I483&gt;0),"",IF(AND(フラグ管理用!B483=2,フラグ管理用!I483&gt;14),"","error")))</f>
        <v/>
      </c>
      <c r="AR483" s="335" t="str">
        <f>IF(C483="","",IF(PRODUCT(フラグ管理用!H483:J483)=0,"error",""))</f>
        <v/>
      </c>
      <c r="AS483" s="335" t="str">
        <f t="shared" si="134"/>
        <v/>
      </c>
      <c r="AT483" s="335" t="str">
        <f>IF(C483="","",IF(AND(フラグ管理用!G483=1,フラグ管理用!K483=1),"",IF(AND(フラグ管理用!G483=2,フラグ管理用!K483&gt;1),"","error")))</f>
        <v/>
      </c>
      <c r="AU483" s="335" t="str">
        <f>IF(C483="","",IF(AND(フラグ管理用!K483=10,ISBLANK(L483)=FALSE),"",IF(AND(フラグ管理用!K483&lt;10,ISBLANK(L483)=TRUE),"","error")))</f>
        <v/>
      </c>
      <c r="AV483" s="331" t="str">
        <f t="shared" si="135"/>
        <v/>
      </c>
      <c r="AW483" s="331" t="str">
        <f t="shared" si="136"/>
        <v/>
      </c>
      <c r="AX483" s="331" t="str">
        <f>IF(C483="","",IF(AND(フラグ管理用!D483=2,フラグ管理用!G483=1),IF(Q483&lt;&gt;0,"error",""),""))</f>
        <v/>
      </c>
      <c r="AY483" s="331" t="str">
        <f>IF(C483="","",IF(フラグ管理用!G483=2,IF(OR(O483&lt;&gt;0,P483&lt;&gt;0,R483&lt;&gt;0),"error",""),""))</f>
        <v/>
      </c>
      <c r="AZ483" s="331" t="str">
        <f t="shared" si="137"/>
        <v/>
      </c>
      <c r="BA483" s="331" t="str">
        <f t="shared" si="138"/>
        <v/>
      </c>
      <c r="BB483" s="331" t="str">
        <f t="shared" si="139"/>
        <v/>
      </c>
      <c r="BC483" s="331" t="str">
        <f>IF(C483="","",IF(フラグ管理用!Y483=2,IF(AND(フラグ管理用!C483=2,フラグ管理用!V483=1),"","error"),""))</f>
        <v/>
      </c>
      <c r="BD483" s="331" t="str">
        <f t="shared" si="140"/>
        <v/>
      </c>
      <c r="BE483" s="331" t="str">
        <f>IF(C483="","",IF(フラグ管理用!Z483=30,"error",IF(AND(フラグ管理用!AI483="事業始期_通常",フラグ管理用!Z483&lt;18),"error",IF(AND(フラグ管理用!AI483="事業始期_補助",フラグ管理用!Z483&lt;15),"error",""))))</f>
        <v/>
      </c>
      <c r="BF483" s="331" t="str">
        <f t="shared" si="141"/>
        <v/>
      </c>
      <c r="BG483" s="331" t="str">
        <f>IF(C483="","",IF(AND(フラグ管理用!AJ483="事業終期_通常",OR(フラグ管理用!AA483&lt;18,フラグ管理用!AA483&gt;29)),"error",IF(AND(フラグ管理用!AJ483="事業終期_R3基金・R4",フラグ管理用!AA483&lt;18),"error","")))</f>
        <v/>
      </c>
      <c r="BH483" s="331" t="str">
        <f>IF(C483="","",IF(VLOOKUP(Z483,―!$X$2:$Y$31,2,FALSE)&lt;=VLOOKUP(AA483,―!$X$2:$Y$31,2,FALSE),"","error"))</f>
        <v/>
      </c>
      <c r="BI483" s="331" t="str">
        <f t="shared" si="142"/>
        <v/>
      </c>
      <c r="BJ483" s="331" t="str">
        <f t="shared" si="143"/>
        <v/>
      </c>
      <c r="BK483" s="331" t="str">
        <f t="shared" si="144"/>
        <v/>
      </c>
      <c r="BL483" s="331" t="str">
        <f>IF(C483="","",IF(AND(フラグ管理用!AK483="予算区分_地単_通常",フラグ管理用!AF483&gt;4),"error",IF(AND(フラグ管理用!AK483="予算区分_地単_協力金等",フラグ管理用!AF483&gt;9),"error",IF(AND(フラグ管理用!AK483="予算区分_補助",フラグ管理用!AF483&lt;9),"error",""))))</f>
        <v/>
      </c>
      <c r="BM483" s="346" t="str">
        <f>フラグ管理用!AO483</f>
        <v/>
      </c>
    </row>
    <row r="484" spans="1:65">
      <c r="A484" s="21">
        <v>463</v>
      </c>
      <c r="B484" s="38"/>
      <c r="C484" s="47"/>
      <c r="D484" s="47"/>
      <c r="E484" s="60"/>
      <c r="F484" s="69" t="str">
        <f>IF(C484="補",VLOOKUP(E484,'事業名一覧 '!$A$3:$C$55,3,FALSE),"")</f>
        <v/>
      </c>
      <c r="G484" s="84"/>
      <c r="H484" s="84"/>
      <c r="I484" s="84"/>
      <c r="J484" s="84"/>
      <c r="K484" s="84"/>
      <c r="L484" s="60"/>
      <c r="M484" s="134" t="str">
        <f t="shared" si="127"/>
        <v/>
      </c>
      <c r="N484" s="134" t="str">
        <f t="shared" si="128"/>
        <v/>
      </c>
      <c r="O484" s="150"/>
      <c r="P484" s="150"/>
      <c r="Q484" s="150"/>
      <c r="R484" s="150"/>
      <c r="S484" s="150"/>
      <c r="T484" s="150"/>
      <c r="U484" s="60"/>
      <c r="V484" s="84"/>
      <c r="W484" s="84"/>
      <c r="X484" s="84"/>
      <c r="Y484" s="47"/>
      <c r="Z484" s="47"/>
      <c r="AA484" s="47"/>
      <c r="AB484" s="217"/>
      <c r="AC484" s="217"/>
      <c r="AD484" s="60"/>
      <c r="AE484" s="60"/>
      <c r="AF484" s="236"/>
      <c r="AG484" s="255"/>
      <c r="AH484" s="277"/>
      <c r="AI484" s="289"/>
      <c r="AJ484" s="301" t="str">
        <f t="shared" si="129"/>
        <v/>
      </c>
      <c r="AK484" s="309" t="str">
        <f>IF(C484="","",IF(AND(フラグ管理用!B484=2,O484&gt;0),"error",IF(AND(フラグ管理用!B484=1,SUM(P484:R484)&gt;0),"error","")))</f>
        <v/>
      </c>
      <c r="AL484" s="317" t="str">
        <f t="shared" si="130"/>
        <v/>
      </c>
      <c r="AM484" s="325" t="str">
        <f t="shared" si="131"/>
        <v/>
      </c>
      <c r="AN484" s="331" t="str">
        <f>IF(C484="","",IF(フラグ管理用!AP484=1,"",IF(AND(フラグ管理用!C484=1,フラグ管理用!G484=1),"",IF(AND(フラグ管理用!C484=2,フラグ管理用!D484=1,フラグ管理用!G484=1),"",IF(AND(フラグ管理用!C484=2,フラグ管理用!D484=2),"","error")))))</f>
        <v/>
      </c>
      <c r="AO484" s="335" t="str">
        <f t="shared" si="132"/>
        <v/>
      </c>
      <c r="AP484" s="335" t="str">
        <f t="shared" si="133"/>
        <v/>
      </c>
      <c r="AQ484" s="335" t="str">
        <f>IF(C484="","",IF(AND(フラグ管理用!B484=1,フラグ管理用!I484&gt;0),"",IF(AND(フラグ管理用!B484=2,フラグ管理用!I484&gt;14),"","error")))</f>
        <v/>
      </c>
      <c r="AR484" s="335" t="str">
        <f>IF(C484="","",IF(PRODUCT(フラグ管理用!H484:J484)=0,"error",""))</f>
        <v/>
      </c>
      <c r="AS484" s="335" t="str">
        <f t="shared" si="134"/>
        <v/>
      </c>
      <c r="AT484" s="335" t="str">
        <f>IF(C484="","",IF(AND(フラグ管理用!G484=1,フラグ管理用!K484=1),"",IF(AND(フラグ管理用!G484=2,フラグ管理用!K484&gt;1),"","error")))</f>
        <v/>
      </c>
      <c r="AU484" s="335" t="str">
        <f>IF(C484="","",IF(AND(フラグ管理用!K484=10,ISBLANK(L484)=FALSE),"",IF(AND(フラグ管理用!K484&lt;10,ISBLANK(L484)=TRUE),"","error")))</f>
        <v/>
      </c>
      <c r="AV484" s="331" t="str">
        <f t="shared" si="135"/>
        <v/>
      </c>
      <c r="AW484" s="331" t="str">
        <f t="shared" si="136"/>
        <v/>
      </c>
      <c r="AX484" s="331" t="str">
        <f>IF(C484="","",IF(AND(フラグ管理用!D484=2,フラグ管理用!G484=1),IF(Q484&lt;&gt;0,"error",""),""))</f>
        <v/>
      </c>
      <c r="AY484" s="331" t="str">
        <f>IF(C484="","",IF(フラグ管理用!G484=2,IF(OR(O484&lt;&gt;0,P484&lt;&gt;0,R484&lt;&gt;0),"error",""),""))</f>
        <v/>
      </c>
      <c r="AZ484" s="331" t="str">
        <f t="shared" si="137"/>
        <v/>
      </c>
      <c r="BA484" s="331" t="str">
        <f t="shared" si="138"/>
        <v/>
      </c>
      <c r="BB484" s="331" t="str">
        <f t="shared" si="139"/>
        <v/>
      </c>
      <c r="BC484" s="331" t="str">
        <f>IF(C484="","",IF(フラグ管理用!Y484=2,IF(AND(フラグ管理用!C484=2,フラグ管理用!V484=1),"","error"),""))</f>
        <v/>
      </c>
      <c r="BD484" s="331" t="str">
        <f t="shared" si="140"/>
        <v/>
      </c>
      <c r="BE484" s="331" t="str">
        <f>IF(C484="","",IF(フラグ管理用!Z484=30,"error",IF(AND(フラグ管理用!AI484="事業始期_通常",フラグ管理用!Z484&lt;18),"error",IF(AND(フラグ管理用!AI484="事業始期_補助",フラグ管理用!Z484&lt;15),"error",""))))</f>
        <v/>
      </c>
      <c r="BF484" s="331" t="str">
        <f t="shared" si="141"/>
        <v/>
      </c>
      <c r="BG484" s="331" t="str">
        <f>IF(C484="","",IF(AND(フラグ管理用!AJ484="事業終期_通常",OR(フラグ管理用!AA484&lt;18,フラグ管理用!AA484&gt;29)),"error",IF(AND(フラグ管理用!AJ484="事業終期_R3基金・R4",フラグ管理用!AA484&lt;18),"error","")))</f>
        <v/>
      </c>
      <c r="BH484" s="331" t="str">
        <f>IF(C484="","",IF(VLOOKUP(Z484,―!$X$2:$Y$31,2,FALSE)&lt;=VLOOKUP(AA484,―!$X$2:$Y$31,2,FALSE),"","error"))</f>
        <v/>
      </c>
      <c r="BI484" s="331" t="str">
        <f t="shared" si="142"/>
        <v/>
      </c>
      <c r="BJ484" s="331" t="str">
        <f t="shared" si="143"/>
        <v/>
      </c>
      <c r="BK484" s="331" t="str">
        <f t="shared" si="144"/>
        <v/>
      </c>
      <c r="BL484" s="331" t="str">
        <f>IF(C484="","",IF(AND(フラグ管理用!AK484="予算区分_地単_通常",フラグ管理用!AF484&gt;4),"error",IF(AND(フラグ管理用!AK484="予算区分_地単_協力金等",フラグ管理用!AF484&gt;9),"error",IF(AND(フラグ管理用!AK484="予算区分_補助",フラグ管理用!AF484&lt;9),"error",""))))</f>
        <v/>
      </c>
      <c r="BM484" s="346" t="str">
        <f>フラグ管理用!AO484</f>
        <v/>
      </c>
    </row>
    <row r="485" spans="1:65">
      <c r="A485" s="21">
        <v>464</v>
      </c>
      <c r="B485" s="38"/>
      <c r="C485" s="47"/>
      <c r="D485" s="47"/>
      <c r="E485" s="60"/>
      <c r="F485" s="69" t="str">
        <f>IF(C485="補",VLOOKUP(E485,'事業名一覧 '!$A$3:$C$55,3,FALSE),"")</f>
        <v/>
      </c>
      <c r="G485" s="84"/>
      <c r="H485" s="84"/>
      <c r="I485" s="84"/>
      <c r="J485" s="84"/>
      <c r="K485" s="84"/>
      <c r="L485" s="60"/>
      <c r="M485" s="134" t="str">
        <f t="shared" si="127"/>
        <v/>
      </c>
      <c r="N485" s="134" t="str">
        <f t="shared" si="128"/>
        <v/>
      </c>
      <c r="O485" s="150"/>
      <c r="P485" s="150"/>
      <c r="Q485" s="150"/>
      <c r="R485" s="150"/>
      <c r="S485" s="150"/>
      <c r="T485" s="150"/>
      <c r="U485" s="60"/>
      <c r="V485" s="84"/>
      <c r="W485" s="84"/>
      <c r="X485" s="84"/>
      <c r="Y485" s="47"/>
      <c r="Z485" s="47"/>
      <c r="AA485" s="47"/>
      <c r="AB485" s="217"/>
      <c r="AC485" s="217"/>
      <c r="AD485" s="60"/>
      <c r="AE485" s="60"/>
      <c r="AF485" s="236"/>
      <c r="AG485" s="255"/>
      <c r="AH485" s="277"/>
      <c r="AI485" s="289"/>
      <c r="AJ485" s="301" t="str">
        <f t="shared" si="129"/>
        <v/>
      </c>
      <c r="AK485" s="309" t="str">
        <f>IF(C485="","",IF(AND(フラグ管理用!B485=2,O485&gt;0),"error",IF(AND(フラグ管理用!B485=1,SUM(P485:R485)&gt;0),"error","")))</f>
        <v/>
      </c>
      <c r="AL485" s="317" t="str">
        <f t="shared" si="130"/>
        <v/>
      </c>
      <c r="AM485" s="325" t="str">
        <f t="shared" si="131"/>
        <v/>
      </c>
      <c r="AN485" s="331" t="str">
        <f>IF(C485="","",IF(フラグ管理用!AP485=1,"",IF(AND(フラグ管理用!C485=1,フラグ管理用!G485=1),"",IF(AND(フラグ管理用!C485=2,フラグ管理用!D485=1,フラグ管理用!G485=1),"",IF(AND(フラグ管理用!C485=2,フラグ管理用!D485=2),"","error")))))</f>
        <v/>
      </c>
      <c r="AO485" s="335" t="str">
        <f t="shared" si="132"/>
        <v/>
      </c>
      <c r="AP485" s="335" t="str">
        <f t="shared" si="133"/>
        <v/>
      </c>
      <c r="AQ485" s="335" t="str">
        <f>IF(C485="","",IF(AND(フラグ管理用!B485=1,フラグ管理用!I485&gt;0),"",IF(AND(フラグ管理用!B485=2,フラグ管理用!I485&gt;14),"","error")))</f>
        <v/>
      </c>
      <c r="AR485" s="335" t="str">
        <f>IF(C485="","",IF(PRODUCT(フラグ管理用!H485:J485)=0,"error",""))</f>
        <v/>
      </c>
      <c r="AS485" s="335" t="str">
        <f t="shared" si="134"/>
        <v/>
      </c>
      <c r="AT485" s="335" t="str">
        <f>IF(C485="","",IF(AND(フラグ管理用!G485=1,フラグ管理用!K485=1),"",IF(AND(フラグ管理用!G485=2,フラグ管理用!K485&gt;1),"","error")))</f>
        <v/>
      </c>
      <c r="AU485" s="335" t="str">
        <f>IF(C485="","",IF(AND(フラグ管理用!K485=10,ISBLANK(L485)=FALSE),"",IF(AND(フラグ管理用!K485&lt;10,ISBLANK(L485)=TRUE),"","error")))</f>
        <v/>
      </c>
      <c r="AV485" s="331" t="str">
        <f t="shared" si="135"/>
        <v/>
      </c>
      <c r="AW485" s="331" t="str">
        <f t="shared" si="136"/>
        <v/>
      </c>
      <c r="AX485" s="331" t="str">
        <f>IF(C485="","",IF(AND(フラグ管理用!D485=2,フラグ管理用!G485=1),IF(Q485&lt;&gt;0,"error",""),""))</f>
        <v/>
      </c>
      <c r="AY485" s="331" t="str">
        <f>IF(C485="","",IF(フラグ管理用!G485=2,IF(OR(O485&lt;&gt;0,P485&lt;&gt;0,R485&lt;&gt;0),"error",""),""))</f>
        <v/>
      </c>
      <c r="AZ485" s="331" t="str">
        <f t="shared" si="137"/>
        <v/>
      </c>
      <c r="BA485" s="331" t="str">
        <f t="shared" si="138"/>
        <v/>
      </c>
      <c r="BB485" s="331" t="str">
        <f t="shared" si="139"/>
        <v/>
      </c>
      <c r="BC485" s="331" t="str">
        <f>IF(C485="","",IF(フラグ管理用!Y485=2,IF(AND(フラグ管理用!C485=2,フラグ管理用!V485=1),"","error"),""))</f>
        <v/>
      </c>
      <c r="BD485" s="331" t="str">
        <f t="shared" si="140"/>
        <v/>
      </c>
      <c r="BE485" s="331" t="str">
        <f>IF(C485="","",IF(フラグ管理用!Z485=30,"error",IF(AND(フラグ管理用!AI485="事業始期_通常",フラグ管理用!Z485&lt;18),"error",IF(AND(フラグ管理用!AI485="事業始期_補助",フラグ管理用!Z485&lt;15),"error",""))))</f>
        <v/>
      </c>
      <c r="BF485" s="331" t="str">
        <f t="shared" si="141"/>
        <v/>
      </c>
      <c r="BG485" s="331" t="str">
        <f>IF(C485="","",IF(AND(フラグ管理用!AJ485="事業終期_通常",OR(フラグ管理用!AA485&lt;18,フラグ管理用!AA485&gt;29)),"error",IF(AND(フラグ管理用!AJ485="事業終期_R3基金・R4",フラグ管理用!AA485&lt;18),"error","")))</f>
        <v/>
      </c>
      <c r="BH485" s="331" t="str">
        <f>IF(C485="","",IF(VLOOKUP(Z485,―!$X$2:$Y$31,2,FALSE)&lt;=VLOOKUP(AA485,―!$X$2:$Y$31,2,FALSE),"","error"))</f>
        <v/>
      </c>
      <c r="BI485" s="331" t="str">
        <f t="shared" si="142"/>
        <v/>
      </c>
      <c r="BJ485" s="331" t="str">
        <f t="shared" si="143"/>
        <v/>
      </c>
      <c r="BK485" s="331" t="str">
        <f t="shared" si="144"/>
        <v/>
      </c>
      <c r="BL485" s="331" t="str">
        <f>IF(C485="","",IF(AND(フラグ管理用!AK485="予算区分_地単_通常",フラグ管理用!AF485&gt;4),"error",IF(AND(フラグ管理用!AK485="予算区分_地単_協力金等",フラグ管理用!AF485&gt;9),"error",IF(AND(フラグ管理用!AK485="予算区分_補助",フラグ管理用!AF485&lt;9),"error",""))))</f>
        <v/>
      </c>
      <c r="BM485" s="346" t="str">
        <f>フラグ管理用!AO485</f>
        <v/>
      </c>
    </row>
    <row r="486" spans="1:65">
      <c r="A486" s="21">
        <v>465</v>
      </c>
      <c r="B486" s="38"/>
      <c r="C486" s="47"/>
      <c r="D486" s="47"/>
      <c r="E486" s="60"/>
      <c r="F486" s="69" t="str">
        <f>IF(C486="補",VLOOKUP(E486,'事業名一覧 '!$A$3:$C$55,3,FALSE),"")</f>
        <v/>
      </c>
      <c r="G486" s="84"/>
      <c r="H486" s="84"/>
      <c r="I486" s="84"/>
      <c r="J486" s="84"/>
      <c r="K486" s="84"/>
      <c r="L486" s="60"/>
      <c r="M486" s="134" t="str">
        <f t="shared" si="127"/>
        <v/>
      </c>
      <c r="N486" s="134" t="str">
        <f t="shared" si="128"/>
        <v/>
      </c>
      <c r="O486" s="150"/>
      <c r="P486" s="150"/>
      <c r="Q486" s="150"/>
      <c r="R486" s="150"/>
      <c r="S486" s="150"/>
      <c r="T486" s="150"/>
      <c r="U486" s="60"/>
      <c r="V486" s="84"/>
      <c r="W486" s="84"/>
      <c r="X486" s="84"/>
      <c r="Y486" s="47"/>
      <c r="Z486" s="47"/>
      <c r="AA486" s="47"/>
      <c r="AB486" s="217"/>
      <c r="AC486" s="217"/>
      <c r="AD486" s="60"/>
      <c r="AE486" s="60"/>
      <c r="AF486" s="236"/>
      <c r="AG486" s="255"/>
      <c r="AH486" s="277"/>
      <c r="AI486" s="289"/>
      <c r="AJ486" s="301" t="str">
        <f t="shared" si="129"/>
        <v/>
      </c>
      <c r="AK486" s="309" t="str">
        <f>IF(C486="","",IF(AND(フラグ管理用!B486=2,O486&gt;0),"error",IF(AND(フラグ管理用!B486=1,SUM(P486:R486)&gt;0),"error","")))</f>
        <v/>
      </c>
      <c r="AL486" s="317" t="str">
        <f t="shared" si="130"/>
        <v/>
      </c>
      <c r="AM486" s="325" t="str">
        <f t="shared" si="131"/>
        <v/>
      </c>
      <c r="AN486" s="331" t="str">
        <f>IF(C486="","",IF(フラグ管理用!AP486=1,"",IF(AND(フラグ管理用!C486=1,フラグ管理用!G486=1),"",IF(AND(フラグ管理用!C486=2,フラグ管理用!D486=1,フラグ管理用!G486=1),"",IF(AND(フラグ管理用!C486=2,フラグ管理用!D486=2),"","error")))))</f>
        <v/>
      </c>
      <c r="AO486" s="335" t="str">
        <f t="shared" si="132"/>
        <v/>
      </c>
      <c r="AP486" s="335" t="str">
        <f t="shared" si="133"/>
        <v/>
      </c>
      <c r="AQ486" s="335" t="str">
        <f>IF(C486="","",IF(AND(フラグ管理用!B486=1,フラグ管理用!I486&gt;0),"",IF(AND(フラグ管理用!B486=2,フラグ管理用!I486&gt;14),"","error")))</f>
        <v/>
      </c>
      <c r="AR486" s="335" t="str">
        <f>IF(C486="","",IF(PRODUCT(フラグ管理用!H486:J486)=0,"error",""))</f>
        <v/>
      </c>
      <c r="AS486" s="335" t="str">
        <f t="shared" si="134"/>
        <v/>
      </c>
      <c r="AT486" s="335" t="str">
        <f>IF(C486="","",IF(AND(フラグ管理用!G486=1,フラグ管理用!K486=1),"",IF(AND(フラグ管理用!G486=2,フラグ管理用!K486&gt;1),"","error")))</f>
        <v/>
      </c>
      <c r="AU486" s="335" t="str">
        <f>IF(C486="","",IF(AND(フラグ管理用!K486=10,ISBLANK(L486)=FALSE),"",IF(AND(フラグ管理用!K486&lt;10,ISBLANK(L486)=TRUE),"","error")))</f>
        <v/>
      </c>
      <c r="AV486" s="331" t="str">
        <f t="shared" si="135"/>
        <v/>
      </c>
      <c r="AW486" s="331" t="str">
        <f t="shared" si="136"/>
        <v/>
      </c>
      <c r="AX486" s="331" t="str">
        <f>IF(C486="","",IF(AND(フラグ管理用!D486=2,フラグ管理用!G486=1),IF(Q486&lt;&gt;0,"error",""),""))</f>
        <v/>
      </c>
      <c r="AY486" s="331" t="str">
        <f>IF(C486="","",IF(フラグ管理用!G486=2,IF(OR(O486&lt;&gt;0,P486&lt;&gt;0,R486&lt;&gt;0),"error",""),""))</f>
        <v/>
      </c>
      <c r="AZ486" s="331" t="str">
        <f t="shared" si="137"/>
        <v/>
      </c>
      <c r="BA486" s="331" t="str">
        <f t="shared" si="138"/>
        <v/>
      </c>
      <c r="BB486" s="331" t="str">
        <f t="shared" si="139"/>
        <v/>
      </c>
      <c r="BC486" s="331" t="str">
        <f>IF(C486="","",IF(フラグ管理用!Y486=2,IF(AND(フラグ管理用!C486=2,フラグ管理用!V486=1),"","error"),""))</f>
        <v/>
      </c>
      <c r="BD486" s="331" t="str">
        <f t="shared" si="140"/>
        <v/>
      </c>
      <c r="BE486" s="331" t="str">
        <f>IF(C486="","",IF(フラグ管理用!Z486=30,"error",IF(AND(フラグ管理用!AI486="事業始期_通常",フラグ管理用!Z486&lt;18),"error",IF(AND(フラグ管理用!AI486="事業始期_補助",フラグ管理用!Z486&lt;15),"error",""))))</f>
        <v/>
      </c>
      <c r="BF486" s="331" t="str">
        <f t="shared" si="141"/>
        <v/>
      </c>
      <c r="BG486" s="331" t="str">
        <f>IF(C486="","",IF(AND(フラグ管理用!AJ486="事業終期_通常",OR(フラグ管理用!AA486&lt;18,フラグ管理用!AA486&gt;29)),"error",IF(AND(フラグ管理用!AJ486="事業終期_R3基金・R4",フラグ管理用!AA486&lt;18),"error","")))</f>
        <v/>
      </c>
      <c r="BH486" s="331" t="str">
        <f>IF(C486="","",IF(VLOOKUP(Z486,―!$X$2:$Y$31,2,FALSE)&lt;=VLOOKUP(AA486,―!$X$2:$Y$31,2,FALSE),"","error"))</f>
        <v/>
      </c>
      <c r="BI486" s="331" t="str">
        <f t="shared" si="142"/>
        <v/>
      </c>
      <c r="BJ486" s="331" t="str">
        <f t="shared" si="143"/>
        <v/>
      </c>
      <c r="BK486" s="331" t="str">
        <f t="shared" si="144"/>
        <v/>
      </c>
      <c r="BL486" s="331" t="str">
        <f>IF(C486="","",IF(AND(フラグ管理用!AK486="予算区分_地単_通常",フラグ管理用!AF486&gt;4),"error",IF(AND(フラグ管理用!AK486="予算区分_地単_協力金等",フラグ管理用!AF486&gt;9),"error",IF(AND(フラグ管理用!AK486="予算区分_補助",フラグ管理用!AF486&lt;9),"error",""))))</f>
        <v/>
      </c>
      <c r="BM486" s="346" t="str">
        <f>フラグ管理用!AO486</f>
        <v/>
      </c>
    </row>
    <row r="487" spans="1:65">
      <c r="A487" s="21">
        <v>466</v>
      </c>
      <c r="B487" s="38"/>
      <c r="C487" s="47"/>
      <c r="D487" s="47"/>
      <c r="E487" s="60"/>
      <c r="F487" s="69" t="str">
        <f>IF(C487="補",VLOOKUP(E487,'事業名一覧 '!$A$3:$C$55,3,FALSE),"")</f>
        <v/>
      </c>
      <c r="G487" s="84"/>
      <c r="H487" s="84"/>
      <c r="I487" s="84"/>
      <c r="J487" s="84"/>
      <c r="K487" s="84"/>
      <c r="L487" s="60"/>
      <c r="M487" s="134" t="str">
        <f t="shared" si="127"/>
        <v/>
      </c>
      <c r="N487" s="134" t="str">
        <f t="shared" si="128"/>
        <v/>
      </c>
      <c r="O487" s="150"/>
      <c r="P487" s="150"/>
      <c r="Q487" s="150"/>
      <c r="R487" s="150"/>
      <c r="S487" s="150"/>
      <c r="T487" s="150"/>
      <c r="U487" s="60"/>
      <c r="V487" s="84"/>
      <c r="W487" s="84"/>
      <c r="X487" s="84"/>
      <c r="Y487" s="47"/>
      <c r="Z487" s="47"/>
      <c r="AA487" s="47"/>
      <c r="AB487" s="217"/>
      <c r="AC487" s="217"/>
      <c r="AD487" s="60"/>
      <c r="AE487" s="60"/>
      <c r="AF487" s="236"/>
      <c r="AG487" s="255"/>
      <c r="AH487" s="277"/>
      <c r="AI487" s="289"/>
      <c r="AJ487" s="301" t="str">
        <f t="shared" si="129"/>
        <v/>
      </c>
      <c r="AK487" s="309" t="str">
        <f>IF(C487="","",IF(AND(フラグ管理用!B487=2,O487&gt;0),"error",IF(AND(フラグ管理用!B487=1,SUM(P487:R487)&gt;0),"error","")))</f>
        <v/>
      </c>
      <c r="AL487" s="317" t="str">
        <f t="shared" si="130"/>
        <v/>
      </c>
      <c r="AM487" s="325" t="str">
        <f t="shared" si="131"/>
        <v/>
      </c>
      <c r="AN487" s="331" t="str">
        <f>IF(C487="","",IF(フラグ管理用!AP487=1,"",IF(AND(フラグ管理用!C487=1,フラグ管理用!G487=1),"",IF(AND(フラグ管理用!C487=2,フラグ管理用!D487=1,フラグ管理用!G487=1),"",IF(AND(フラグ管理用!C487=2,フラグ管理用!D487=2),"","error")))))</f>
        <v/>
      </c>
      <c r="AO487" s="335" t="str">
        <f t="shared" si="132"/>
        <v/>
      </c>
      <c r="AP487" s="335" t="str">
        <f t="shared" si="133"/>
        <v/>
      </c>
      <c r="AQ487" s="335" t="str">
        <f>IF(C487="","",IF(AND(フラグ管理用!B487=1,フラグ管理用!I487&gt;0),"",IF(AND(フラグ管理用!B487=2,フラグ管理用!I487&gt;14),"","error")))</f>
        <v/>
      </c>
      <c r="AR487" s="335" t="str">
        <f>IF(C487="","",IF(PRODUCT(フラグ管理用!H487:J487)=0,"error",""))</f>
        <v/>
      </c>
      <c r="AS487" s="335" t="str">
        <f t="shared" si="134"/>
        <v/>
      </c>
      <c r="AT487" s="335" t="str">
        <f>IF(C487="","",IF(AND(フラグ管理用!G487=1,フラグ管理用!K487=1),"",IF(AND(フラグ管理用!G487=2,フラグ管理用!K487&gt;1),"","error")))</f>
        <v/>
      </c>
      <c r="AU487" s="335" t="str">
        <f>IF(C487="","",IF(AND(フラグ管理用!K487=10,ISBLANK(L487)=FALSE),"",IF(AND(フラグ管理用!K487&lt;10,ISBLANK(L487)=TRUE),"","error")))</f>
        <v/>
      </c>
      <c r="AV487" s="331" t="str">
        <f t="shared" si="135"/>
        <v/>
      </c>
      <c r="AW487" s="331" t="str">
        <f t="shared" si="136"/>
        <v/>
      </c>
      <c r="AX487" s="331" t="str">
        <f>IF(C487="","",IF(AND(フラグ管理用!D487=2,フラグ管理用!G487=1),IF(Q487&lt;&gt;0,"error",""),""))</f>
        <v/>
      </c>
      <c r="AY487" s="331" t="str">
        <f>IF(C487="","",IF(フラグ管理用!G487=2,IF(OR(O487&lt;&gt;0,P487&lt;&gt;0,R487&lt;&gt;0),"error",""),""))</f>
        <v/>
      </c>
      <c r="AZ487" s="331" t="str">
        <f t="shared" si="137"/>
        <v/>
      </c>
      <c r="BA487" s="331" t="str">
        <f t="shared" si="138"/>
        <v/>
      </c>
      <c r="BB487" s="331" t="str">
        <f t="shared" si="139"/>
        <v/>
      </c>
      <c r="BC487" s="331" t="str">
        <f>IF(C487="","",IF(フラグ管理用!Y487=2,IF(AND(フラグ管理用!C487=2,フラグ管理用!V487=1),"","error"),""))</f>
        <v/>
      </c>
      <c r="BD487" s="331" t="str">
        <f t="shared" si="140"/>
        <v/>
      </c>
      <c r="BE487" s="331" t="str">
        <f>IF(C487="","",IF(フラグ管理用!Z487=30,"error",IF(AND(フラグ管理用!AI487="事業始期_通常",フラグ管理用!Z487&lt;18),"error",IF(AND(フラグ管理用!AI487="事業始期_補助",フラグ管理用!Z487&lt;15),"error",""))))</f>
        <v/>
      </c>
      <c r="BF487" s="331" t="str">
        <f t="shared" si="141"/>
        <v/>
      </c>
      <c r="BG487" s="331" t="str">
        <f>IF(C487="","",IF(AND(フラグ管理用!AJ487="事業終期_通常",OR(フラグ管理用!AA487&lt;18,フラグ管理用!AA487&gt;29)),"error",IF(AND(フラグ管理用!AJ487="事業終期_R3基金・R4",フラグ管理用!AA487&lt;18),"error","")))</f>
        <v/>
      </c>
      <c r="BH487" s="331" t="str">
        <f>IF(C487="","",IF(VLOOKUP(Z487,―!$X$2:$Y$31,2,FALSE)&lt;=VLOOKUP(AA487,―!$X$2:$Y$31,2,FALSE),"","error"))</f>
        <v/>
      </c>
      <c r="BI487" s="331" t="str">
        <f t="shared" si="142"/>
        <v/>
      </c>
      <c r="BJ487" s="331" t="str">
        <f t="shared" si="143"/>
        <v/>
      </c>
      <c r="BK487" s="331" t="str">
        <f t="shared" si="144"/>
        <v/>
      </c>
      <c r="BL487" s="331" t="str">
        <f>IF(C487="","",IF(AND(フラグ管理用!AK487="予算区分_地単_通常",フラグ管理用!AF487&gt;4),"error",IF(AND(フラグ管理用!AK487="予算区分_地単_協力金等",フラグ管理用!AF487&gt;9),"error",IF(AND(フラグ管理用!AK487="予算区分_補助",フラグ管理用!AF487&lt;9),"error",""))))</f>
        <v/>
      </c>
      <c r="BM487" s="346" t="str">
        <f>フラグ管理用!AO487</f>
        <v/>
      </c>
    </row>
    <row r="488" spans="1:65">
      <c r="A488" s="21">
        <v>467</v>
      </c>
      <c r="B488" s="38"/>
      <c r="C488" s="47"/>
      <c r="D488" s="47"/>
      <c r="E488" s="60"/>
      <c r="F488" s="69" t="str">
        <f>IF(C488="補",VLOOKUP(E488,'事業名一覧 '!$A$3:$C$55,3,FALSE),"")</f>
        <v/>
      </c>
      <c r="G488" s="84"/>
      <c r="H488" s="84"/>
      <c r="I488" s="84"/>
      <c r="J488" s="84"/>
      <c r="K488" s="84"/>
      <c r="L488" s="60"/>
      <c r="M488" s="134" t="str">
        <f t="shared" si="127"/>
        <v/>
      </c>
      <c r="N488" s="134" t="str">
        <f t="shared" si="128"/>
        <v/>
      </c>
      <c r="O488" s="150"/>
      <c r="P488" s="150"/>
      <c r="Q488" s="150"/>
      <c r="R488" s="150"/>
      <c r="S488" s="150"/>
      <c r="T488" s="150"/>
      <c r="U488" s="60"/>
      <c r="V488" s="84"/>
      <c r="W488" s="84"/>
      <c r="X488" s="84"/>
      <c r="Y488" s="47"/>
      <c r="Z488" s="47"/>
      <c r="AA488" s="47"/>
      <c r="AB488" s="217"/>
      <c r="AC488" s="217"/>
      <c r="AD488" s="60"/>
      <c r="AE488" s="60"/>
      <c r="AF488" s="236"/>
      <c r="AG488" s="255"/>
      <c r="AH488" s="277"/>
      <c r="AI488" s="289"/>
      <c r="AJ488" s="301" t="str">
        <f t="shared" si="129"/>
        <v/>
      </c>
      <c r="AK488" s="309" t="str">
        <f>IF(C488="","",IF(AND(フラグ管理用!B488=2,O488&gt;0),"error",IF(AND(フラグ管理用!B488=1,SUM(P488:R488)&gt;0),"error","")))</f>
        <v/>
      </c>
      <c r="AL488" s="317" t="str">
        <f t="shared" si="130"/>
        <v/>
      </c>
      <c r="AM488" s="325" t="str">
        <f t="shared" si="131"/>
        <v/>
      </c>
      <c r="AN488" s="331" t="str">
        <f>IF(C488="","",IF(フラグ管理用!AP488=1,"",IF(AND(フラグ管理用!C488=1,フラグ管理用!G488=1),"",IF(AND(フラグ管理用!C488=2,フラグ管理用!D488=1,フラグ管理用!G488=1),"",IF(AND(フラグ管理用!C488=2,フラグ管理用!D488=2),"","error")))))</f>
        <v/>
      </c>
      <c r="AO488" s="335" t="str">
        <f t="shared" si="132"/>
        <v/>
      </c>
      <c r="AP488" s="335" t="str">
        <f t="shared" si="133"/>
        <v/>
      </c>
      <c r="AQ488" s="335" t="str">
        <f>IF(C488="","",IF(AND(フラグ管理用!B488=1,フラグ管理用!I488&gt;0),"",IF(AND(フラグ管理用!B488=2,フラグ管理用!I488&gt;14),"","error")))</f>
        <v/>
      </c>
      <c r="AR488" s="335" t="str">
        <f>IF(C488="","",IF(PRODUCT(フラグ管理用!H488:J488)=0,"error",""))</f>
        <v/>
      </c>
      <c r="AS488" s="335" t="str">
        <f t="shared" si="134"/>
        <v/>
      </c>
      <c r="AT488" s="335" t="str">
        <f>IF(C488="","",IF(AND(フラグ管理用!G488=1,フラグ管理用!K488=1),"",IF(AND(フラグ管理用!G488=2,フラグ管理用!K488&gt;1),"","error")))</f>
        <v/>
      </c>
      <c r="AU488" s="335" t="str">
        <f>IF(C488="","",IF(AND(フラグ管理用!K488=10,ISBLANK(L488)=FALSE),"",IF(AND(フラグ管理用!K488&lt;10,ISBLANK(L488)=TRUE),"","error")))</f>
        <v/>
      </c>
      <c r="AV488" s="331" t="str">
        <f t="shared" si="135"/>
        <v/>
      </c>
      <c r="AW488" s="331" t="str">
        <f t="shared" si="136"/>
        <v/>
      </c>
      <c r="AX488" s="331" t="str">
        <f>IF(C488="","",IF(AND(フラグ管理用!D488=2,フラグ管理用!G488=1),IF(Q488&lt;&gt;0,"error",""),""))</f>
        <v/>
      </c>
      <c r="AY488" s="331" t="str">
        <f>IF(C488="","",IF(フラグ管理用!G488=2,IF(OR(O488&lt;&gt;0,P488&lt;&gt;0,R488&lt;&gt;0),"error",""),""))</f>
        <v/>
      </c>
      <c r="AZ488" s="331" t="str">
        <f t="shared" si="137"/>
        <v/>
      </c>
      <c r="BA488" s="331" t="str">
        <f t="shared" si="138"/>
        <v/>
      </c>
      <c r="BB488" s="331" t="str">
        <f t="shared" si="139"/>
        <v/>
      </c>
      <c r="BC488" s="331" t="str">
        <f>IF(C488="","",IF(フラグ管理用!Y488=2,IF(AND(フラグ管理用!C488=2,フラグ管理用!V488=1),"","error"),""))</f>
        <v/>
      </c>
      <c r="BD488" s="331" t="str">
        <f t="shared" si="140"/>
        <v/>
      </c>
      <c r="BE488" s="331" t="str">
        <f>IF(C488="","",IF(フラグ管理用!Z488=30,"error",IF(AND(フラグ管理用!AI488="事業始期_通常",フラグ管理用!Z488&lt;18),"error",IF(AND(フラグ管理用!AI488="事業始期_補助",フラグ管理用!Z488&lt;15),"error",""))))</f>
        <v/>
      </c>
      <c r="BF488" s="331" t="str">
        <f t="shared" si="141"/>
        <v/>
      </c>
      <c r="BG488" s="331" t="str">
        <f>IF(C488="","",IF(AND(フラグ管理用!AJ488="事業終期_通常",OR(フラグ管理用!AA488&lt;18,フラグ管理用!AA488&gt;29)),"error",IF(AND(フラグ管理用!AJ488="事業終期_R3基金・R4",フラグ管理用!AA488&lt;18),"error","")))</f>
        <v/>
      </c>
      <c r="BH488" s="331" t="str">
        <f>IF(C488="","",IF(VLOOKUP(Z488,―!$X$2:$Y$31,2,FALSE)&lt;=VLOOKUP(AA488,―!$X$2:$Y$31,2,FALSE),"","error"))</f>
        <v/>
      </c>
      <c r="BI488" s="331" t="str">
        <f t="shared" si="142"/>
        <v/>
      </c>
      <c r="BJ488" s="331" t="str">
        <f t="shared" si="143"/>
        <v/>
      </c>
      <c r="BK488" s="331" t="str">
        <f t="shared" si="144"/>
        <v/>
      </c>
      <c r="BL488" s="331" t="str">
        <f>IF(C488="","",IF(AND(フラグ管理用!AK488="予算区分_地単_通常",フラグ管理用!AF488&gt;4),"error",IF(AND(フラグ管理用!AK488="予算区分_地単_協力金等",フラグ管理用!AF488&gt;9),"error",IF(AND(フラグ管理用!AK488="予算区分_補助",フラグ管理用!AF488&lt;9),"error",""))))</f>
        <v/>
      </c>
      <c r="BM488" s="346" t="str">
        <f>フラグ管理用!AO488</f>
        <v/>
      </c>
    </row>
    <row r="489" spans="1:65">
      <c r="A489" s="21">
        <v>468</v>
      </c>
      <c r="B489" s="38"/>
      <c r="C489" s="47"/>
      <c r="D489" s="47"/>
      <c r="E489" s="60"/>
      <c r="F489" s="69" t="str">
        <f>IF(C489="補",VLOOKUP(E489,'事業名一覧 '!$A$3:$C$55,3,FALSE),"")</f>
        <v/>
      </c>
      <c r="G489" s="84"/>
      <c r="H489" s="84"/>
      <c r="I489" s="84"/>
      <c r="J489" s="84"/>
      <c r="K489" s="84"/>
      <c r="L489" s="60"/>
      <c r="M489" s="134" t="str">
        <f t="shared" si="127"/>
        <v/>
      </c>
      <c r="N489" s="134" t="str">
        <f t="shared" si="128"/>
        <v/>
      </c>
      <c r="O489" s="150"/>
      <c r="P489" s="150"/>
      <c r="Q489" s="150"/>
      <c r="R489" s="150"/>
      <c r="S489" s="150"/>
      <c r="T489" s="150"/>
      <c r="U489" s="60"/>
      <c r="V489" s="84"/>
      <c r="W489" s="84"/>
      <c r="X489" s="84"/>
      <c r="Y489" s="47"/>
      <c r="Z489" s="47"/>
      <c r="AA489" s="47"/>
      <c r="AB489" s="217"/>
      <c r="AC489" s="217"/>
      <c r="AD489" s="60"/>
      <c r="AE489" s="60"/>
      <c r="AF489" s="236"/>
      <c r="AG489" s="255"/>
      <c r="AH489" s="277"/>
      <c r="AI489" s="289"/>
      <c r="AJ489" s="301" t="str">
        <f t="shared" si="129"/>
        <v/>
      </c>
      <c r="AK489" s="309" t="str">
        <f>IF(C489="","",IF(AND(フラグ管理用!B489=2,O489&gt;0),"error",IF(AND(フラグ管理用!B489=1,SUM(P489:R489)&gt;0),"error","")))</f>
        <v/>
      </c>
      <c r="AL489" s="317" t="str">
        <f t="shared" si="130"/>
        <v/>
      </c>
      <c r="AM489" s="325" t="str">
        <f t="shared" si="131"/>
        <v/>
      </c>
      <c r="AN489" s="331" t="str">
        <f>IF(C489="","",IF(フラグ管理用!AP489=1,"",IF(AND(フラグ管理用!C489=1,フラグ管理用!G489=1),"",IF(AND(フラグ管理用!C489=2,フラグ管理用!D489=1,フラグ管理用!G489=1),"",IF(AND(フラグ管理用!C489=2,フラグ管理用!D489=2),"","error")))))</f>
        <v/>
      </c>
      <c r="AO489" s="335" t="str">
        <f t="shared" si="132"/>
        <v/>
      </c>
      <c r="AP489" s="335" t="str">
        <f t="shared" si="133"/>
        <v/>
      </c>
      <c r="AQ489" s="335" t="str">
        <f>IF(C489="","",IF(AND(フラグ管理用!B489=1,フラグ管理用!I489&gt;0),"",IF(AND(フラグ管理用!B489=2,フラグ管理用!I489&gt;14),"","error")))</f>
        <v/>
      </c>
      <c r="AR489" s="335" t="str">
        <f>IF(C489="","",IF(PRODUCT(フラグ管理用!H489:J489)=0,"error",""))</f>
        <v/>
      </c>
      <c r="AS489" s="335" t="str">
        <f t="shared" si="134"/>
        <v/>
      </c>
      <c r="AT489" s="335" t="str">
        <f>IF(C489="","",IF(AND(フラグ管理用!G489=1,フラグ管理用!K489=1),"",IF(AND(フラグ管理用!G489=2,フラグ管理用!K489&gt;1),"","error")))</f>
        <v/>
      </c>
      <c r="AU489" s="335" t="str">
        <f>IF(C489="","",IF(AND(フラグ管理用!K489=10,ISBLANK(L489)=FALSE),"",IF(AND(フラグ管理用!K489&lt;10,ISBLANK(L489)=TRUE),"","error")))</f>
        <v/>
      </c>
      <c r="AV489" s="331" t="str">
        <f t="shared" si="135"/>
        <v/>
      </c>
      <c r="AW489" s="331" t="str">
        <f t="shared" si="136"/>
        <v/>
      </c>
      <c r="AX489" s="331" t="str">
        <f>IF(C489="","",IF(AND(フラグ管理用!D489=2,フラグ管理用!G489=1),IF(Q489&lt;&gt;0,"error",""),""))</f>
        <v/>
      </c>
      <c r="AY489" s="331" t="str">
        <f>IF(C489="","",IF(フラグ管理用!G489=2,IF(OR(O489&lt;&gt;0,P489&lt;&gt;0,R489&lt;&gt;0),"error",""),""))</f>
        <v/>
      </c>
      <c r="AZ489" s="331" t="str">
        <f t="shared" si="137"/>
        <v/>
      </c>
      <c r="BA489" s="331" t="str">
        <f t="shared" si="138"/>
        <v/>
      </c>
      <c r="BB489" s="331" t="str">
        <f t="shared" si="139"/>
        <v/>
      </c>
      <c r="BC489" s="331" t="str">
        <f>IF(C489="","",IF(フラグ管理用!Y489=2,IF(AND(フラグ管理用!C489=2,フラグ管理用!V489=1),"","error"),""))</f>
        <v/>
      </c>
      <c r="BD489" s="331" t="str">
        <f t="shared" si="140"/>
        <v/>
      </c>
      <c r="BE489" s="331" t="str">
        <f>IF(C489="","",IF(フラグ管理用!Z489=30,"error",IF(AND(フラグ管理用!AI489="事業始期_通常",フラグ管理用!Z489&lt;18),"error",IF(AND(フラグ管理用!AI489="事業始期_補助",フラグ管理用!Z489&lt;15),"error",""))))</f>
        <v/>
      </c>
      <c r="BF489" s="331" t="str">
        <f t="shared" si="141"/>
        <v/>
      </c>
      <c r="BG489" s="331" t="str">
        <f>IF(C489="","",IF(AND(フラグ管理用!AJ489="事業終期_通常",OR(フラグ管理用!AA489&lt;18,フラグ管理用!AA489&gt;29)),"error",IF(AND(フラグ管理用!AJ489="事業終期_R3基金・R4",フラグ管理用!AA489&lt;18),"error","")))</f>
        <v/>
      </c>
      <c r="BH489" s="331" t="str">
        <f>IF(C489="","",IF(VLOOKUP(Z489,―!$X$2:$Y$31,2,FALSE)&lt;=VLOOKUP(AA489,―!$X$2:$Y$31,2,FALSE),"","error"))</f>
        <v/>
      </c>
      <c r="BI489" s="331" t="str">
        <f t="shared" si="142"/>
        <v/>
      </c>
      <c r="BJ489" s="331" t="str">
        <f t="shared" si="143"/>
        <v/>
      </c>
      <c r="BK489" s="331" t="str">
        <f t="shared" si="144"/>
        <v/>
      </c>
      <c r="BL489" s="331" t="str">
        <f>IF(C489="","",IF(AND(フラグ管理用!AK489="予算区分_地単_通常",フラグ管理用!AF489&gt;4),"error",IF(AND(フラグ管理用!AK489="予算区分_地単_協力金等",フラグ管理用!AF489&gt;9),"error",IF(AND(フラグ管理用!AK489="予算区分_補助",フラグ管理用!AF489&lt;9),"error",""))))</f>
        <v/>
      </c>
      <c r="BM489" s="346" t="str">
        <f>フラグ管理用!AO489</f>
        <v/>
      </c>
    </row>
    <row r="490" spans="1:65">
      <c r="A490" s="21">
        <v>469</v>
      </c>
      <c r="B490" s="38"/>
      <c r="C490" s="47"/>
      <c r="D490" s="47"/>
      <c r="E490" s="60"/>
      <c r="F490" s="69" t="str">
        <f>IF(C490="補",VLOOKUP(E490,'事業名一覧 '!$A$3:$C$55,3,FALSE),"")</f>
        <v/>
      </c>
      <c r="G490" s="84"/>
      <c r="H490" s="84"/>
      <c r="I490" s="84"/>
      <c r="J490" s="84"/>
      <c r="K490" s="84"/>
      <c r="L490" s="60"/>
      <c r="M490" s="134" t="str">
        <f t="shared" si="127"/>
        <v/>
      </c>
      <c r="N490" s="134" t="str">
        <f t="shared" si="128"/>
        <v/>
      </c>
      <c r="O490" s="150"/>
      <c r="P490" s="150"/>
      <c r="Q490" s="150"/>
      <c r="R490" s="150"/>
      <c r="S490" s="150"/>
      <c r="T490" s="150"/>
      <c r="U490" s="60"/>
      <c r="V490" s="84"/>
      <c r="W490" s="84"/>
      <c r="X490" s="84"/>
      <c r="Y490" s="47"/>
      <c r="Z490" s="47"/>
      <c r="AA490" s="47"/>
      <c r="AB490" s="217"/>
      <c r="AC490" s="217"/>
      <c r="AD490" s="60"/>
      <c r="AE490" s="60"/>
      <c r="AF490" s="236"/>
      <c r="AG490" s="255"/>
      <c r="AH490" s="277"/>
      <c r="AI490" s="289"/>
      <c r="AJ490" s="301" t="str">
        <f t="shared" si="129"/>
        <v/>
      </c>
      <c r="AK490" s="309" t="str">
        <f>IF(C490="","",IF(AND(フラグ管理用!B490=2,O490&gt;0),"error",IF(AND(フラグ管理用!B490=1,SUM(P490:R490)&gt;0),"error","")))</f>
        <v/>
      </c>
      <c r="AL490" s="317" t="str">
        <f t="shared" si="130"/>
        <v/>
      </c>
      <c r="AM490" s="325" t="str">
        <f t="shared" si="131"/>
        <v/>
      </c>
      <c r="AN490" s="331" t="str">
        <f>IF(C490="","",IF(フラグ管理用!AP490=1,"",IF(AND(フラグ管理用!C490=1,フラグ管理用!G490=1),"",IF(AND(フラグ管理用!C490=2,フラグ管理用!D490=1,フラグ管理用!G490=1),"",IF(AND(フラグ管理用!C490=2,フラグ管理用!D490=2),"","error")))))</f>
        <v/>
      </c>
      <c r="AO490" s="335" t="str">
        <f t="shared" si="132"/>
        <v/>
      </c>
      <c r="AP490" s="335" t="str">
        <f t="shared" si="133"/>
        <v/>
      </c>
      <c r="AQ490" s="335" t="str">
        <f>IF(C490="","",IF(AND(フラグ管理用!B490=1,フラグ管理用!I490&gt;0),"",IF(AND(フラグ管理用!B490=2,フラグ管理用!I490&gt;14),"","error")))</f>
        <v/>
      </c>
      <c r="AR490" s="335" t="str">
        <f>IF(C490="","",IF(PRODUCT(フラグ管理用!H490:J490)=0,"error",""))</f>
        <v/>
      </c>
      <c r="AS490" s="335" t="str">
        <f t="shared" si="134"/>
        <v/>
      </c>
      <c r="AT490" s="335" t="str">
        <f>IF(C490="","",IF(AND(フラグ管理用!G490=1,フラグ管理用!K490=1),"",IF(AND(フラグ管理用!G490=2,フラグ管理用!K490&gt;1),"","error")))</f>
        <v/>
      </c>
      <c r="AU490" s="335" t="str">
        <f>IF(C490="","",IF(AND(フラグ管理用!K490=10,ISBLANK(L490)=FALSE),"",IF(AND(フラグ管理用!K490&lt;10,ISBLANK(L490)=TRUE),"","error")))</f>
        <v/>
      </c>
      <c r="AV490" s="331" t="str">
        <f t="shared" si="135"/>
        <v/>
      </c>
      <c r="AW490" s="331" t="str">
        <f t="shared" si="136"/>
        <v/>
      </c>
      <c r="AX490" s="331" t="str">
        <f>IF(C490="","",IF(AND(フラグ管理用!D490=2,フラグ管理用!G490=1),IF(Q490&lt;&gt;0,"error",""),""))</f>
        <v/>
      </c>
      <c r="AY490" s="331" t="str">
        <f>IF(C490="","",IF(フラグ管理用!G490=2,IF(OR(O490&lt;&gt;0,P490&lt;&gt;0,R490&lt;&gt;0),"error",""),""))</f>
        <v/>
      </c>
      <c r="AZ490" s="331" t="str">
        <f t="shared" si="137"/>
        <v/>
      </c>
      <c r="BA490" s="331" t="str">
        <f t="shared" si="138"/>
        <v/>
      </c>
      <c r="BB490" s="331" t="str">
        <f t="shared" si="139"/>
        <v/>
      </c>
      <c r="BC490" s="331" t="str">
        <f>IF(C490="","",IF(フラグ管理用!Y490=2,IF(AND(フラグ管理用!C490=2,フラグ管理用!V490=1),"","error"),""))</f>
        <v/>
      </c>
      <c r="BD490" s="331" t="str">
        <f t="shared" si="140"/>
        <v/>
      </c>
      <c r="BE490" s="331" t="str">
        <f>IF(C490="","",IF(フラグ管理用!Z490=30,"error",IF(AND(フラグ管理用!AI490="事業始期_通常",フラグ管理用!Z490&lt;18),"error",IF(AND(フラグ管理用!AI490="事業始期_補助",フラグ管理用!Z490&lt;15),"error",""))))</f>
        <v/>
      </c>
      <c r="BF490" s="331" t="str">
        <f t="shared" si="141"/>
        <v/>
      </c>
      <c r="BG490" s="331" t="str">
        <f>IF(C490="","",IF(AND(フラグ管理用!AJ490="事業終期_通常",OR(フラグ管理用!AA490&lt;18,フラグ管理用!AA490&gt;29)),"error",IF(AND(フラグ管理用!AJ490="事業終期_R3基金・R4",フラグ管理用!AA490&lt;18),"error","")))</f>
        <v/>
      </c>
      <c r="BH490" s="331" t="str">
        <f>IF(C490="","",IF(VLOOKUP(Z490,―!$X$2:$Y$31,2,FALSE)&lt;=VLOOKUP(AA490,―!$X$2:$Y$31,2,FALSE),"","error"))</f>
        <v/>
      </c>
      <c r="BI490" s="331" t="str">
        <f t="shared" si="142"/>
        <v/>
      </c>
      <c r="BJ490" s="331" t="str">
        <f t="shared" si="143"/>
        <v/>
      </c>
      <c r="BK490" s="331" t="str">
        <f t="shared" si="144"/>
        <v/>
      </c>
      <c r="BL490" s="331" t="str">
        <f>IF(C490="","",IF(AND(フラグ管理用!AK490="予算区分_地単_通常",フラグ管理用!AF490&gt;4),"error",IF(AND(フラグ管理用!AK490="予算区分_地単_協力金等",フラグ管理用!AF490&gt;9),"error",IF(AND(フラグ管理用!AK490="予算区分_補助",フラグ管理用!AF490&lt;9),"error",""))))</f>
        <v/>
      </c>
      <c r="BM490" s="346" t="str">
        <f>フラグ管理用!AO490</f>
        <v/>
      </c>
    </row>
    <row r="491" spans="1:65">
      <c r="A491" s="21">
        <v>470</v>
      </c>
      <c r="B491" s="38"/>
      <c r="C491" s="47"/>
      <c r="D491" s="47"/>
      <c r="E491" s="60"/>
      <c r="F491" s="69" t="str">
        <f>IF(C491="補",VLOOKUP(E491,'事業名一覧 '!$A$3:$C$55,3,FALSE),"")</f>
        <v/>
      </c>
      <c r="G491" s="84"/>
      <c r="H491" s="84"/>
      <c r="I491" s="84"/>
      <c r="J491" s="84"/>
      <c r="K491" s="84"/>
      <c r="L491" s="60"/>
      <c r="M491" s="134" t="str">
        <f t="shared" si="127"/>
        <v/>
      </c>
      <c r="N491" s="134" t="str">
        <f t="shared" si="128"/>
        <v/>
      </c>
      <c r="O491" s="150"/>
      <c r="P491" s="150"/>
      <c r="Q491" s="150"/>
      <c r="R491" s="150"/>
      <c r="S491" s="150"/>
      <c r="T491" s="150"/>
      <c r="U491" s="60"/>
      <c r="V491" s="84"/>
      <c r="W491" s="84"/>
      <c r="X491" s="84"/>
      <c r="Y491" s="47"/>
      <c r="Z491" s="47"/>
      <c r="AA491" s="47"/>
      <c r="AB491" s="217"/>
      <c r="AC491" s="217"/>
      <c r="AD491" s="60"/>
      <c r="AE491" s="60"/>
      <c r="AF491" s="236"/>
      <c r="AG491" s="255"/>
      <c r="AH491" s="277"/>
      <c r="AI491" s="289"/>
      <c r="AJ491" s="301" t="str">
        <f t="shared" si="129"/>
        <v/>
      </c>
      <c r="AK491" s="309" t="str">
        <f>IF(C491="","",IF(AND(フラグ管理用!B491=2,O491&gt;0),"error",IF(AND(フラグ管理用!B491=1,SUM(P491:R491)&gt;0),"error","")))</f>
        <v/>
      </c>
      <c r="AL491" s="317" t="str">
        <f t="shared" si="130"/>
        <v/>
      </c>
      <c r="AM491" s="325" t="str">
        <f t="shared" si="131"/>
        <v/>
      </c>
      <c r="AN491" s="331" t="str">
        <f>IF(C491="","",IF(フラグ管理用!AP491=1,"",IF(AND(フラグ管理用!C491=1,フラグ管理用!G491=1),"",IF(AND(フラグ管理用!C491=2,フラグ管理用!D491=1,フラグ管理用!G491=1),"",IF(AND(フラグ管理用!C491=2,フラグ管理用!D491=2),"","error")))))</f>
        <v/>
      </c>
      <c r="AO491" s="335" t="str">
        <f t="shared" si="132"/>
        <v/>
      </c>
      <c r="AP491" s="335" t="str">
        <f t="shared" si="133"/>
        <v/>
      </c>
      <c r="AQ491" s="335" t="str">
        <f>IF(C491="","",IF(AND(フラグ管理用!B491=1,フラグ管理用!I491&gt;0),"",IF(AND(フラグ管理用!B491=2,フラグ管理用!I491&gt;14),"","error")))</f>
        <v/>
      </c>
      <c r="AR491" s="335" t="str">
        <f>IF(C491="","",IF(PRODUCT(フラグ管理用!H491:J491)=0,"error",""))</f>
        <v/>
      </c>
      <c r="AS491" s="335" t="str">
        <f t="shared" si="134"/>
        <v/>
      </c>
      <c r="AT491" s="335" t="str">
        <f>IF(C491="","",IF(AND(フラグ管理用!G491=1,フラグ管理用!K491=1),"",IF(AND(フラグ管理用!G491=2,フラグ管理用!K491&gt;1),"","error")))</f>
        <v/>
      </c>
      <c r="AU491" s="335" t="str">
        <f>IF(C491="","",IF(AND(フラグ管理用!K491=10,ISBLANK(L491)=FALSE),"",IF(AND(フラグ管理用!K491&lt;10,ISBLANK(L491)=TRUE),"","error")))</f>
        <v/>
      </c>
      <c r="AV491" s="331" t="str">
        <f t="shared" si="135"/>
        <v/>
      </c>
      <c r="AW491" s="331" t="str">
        <f t="shared" si="136"/>
        <v/>
      </c>
      <c r="AX491" s="331" t="str">
        <f>IF(C491="","",IF(AND(フラグ管理用!D491=2,フラグ管理用!G491=1),IF(Q491&lt;&gt;0,"error",""),""))</f>
        <v/>
      </c>
      <c r="AY491" s="331" t="str">
        <f>IF(C491="","",IF(フラグ管理用!G491=2,IF(OR(O491&lt;&gt;0,P491&lt;&gt;0,R491&lt;&gt;0),"error",""),""))</f>
        <v/>
      </c>
      <c r="AZ491" s="331" t="str">
        <f t="shared" si="137"/>
        <v/>
      </c>
      <c r="BA491" s="331" t="str">
        <f t="shared" si="138"/>
        <v/>
      </c>
      <c r="BB491" s="331" t="str">
        <f t="shared" si="139"/>
        <v/>
      </c>
      <c r="BC491" s="331" t="str">
        <f>IF(C491="","",IF(フラグ管理用!Y491=2,IF(AND(フラグ管理用!C491=2,フラグ管理用!V491=1),"","error"),""))</f>
        <v/>
      </c>
      <c r="BD491" s="331" t="str">
        <f t="shared" si="140"/>
        <v/>
      </c>
      <c r="BE491" s="331" t="str">
        <f>IF(C491="","",IF(フラグ管理用!Z491=30,"error",IF(AND(フラグ管理用!AI491="事業始期_通常",フラグ管理用!Z491&lt;18),"error",IF(AND(フラグ管理用!AI491="事業始期_補助",フラグ管理用!Z491&lt;15),"error",""))))</f>
        <v/>
      </c>
      <c r="BF491" s="331" t="str">
        <f t="shared" si="141"/>
        <v/>
      </c>
      <c r="BG491" s="331" t="str">
        <f>IF(C491="","",IF(AND(フラグ管理用!AJ491="事業終期_通常",OR(フラグ管理用!AA491&lt;18,フラグ管理用!AA491&gt;29)),"error",IF(AND(フラグ管理用!AJ491="事業終期_R3基金・R4",フラグ管理用!AA491&lt;18),"error","")))</f>
        <v/>
      </c>
      <c r="BH491" s="331" t="str">
        <f>IF(C491="","",IF(VLOOKUP(Z491,―!$X$2:$Y$31,2,FALSE)&lt;=VLOOKUP(AA491,―!$X$2:$Y$31,2,FALSE),"","error"))</f>
        <v/>
      </c>
      <c r="BI491" s="331" t="str">
        <f t="shared" si="142"/>
        <v/>
      </c>
      <c r="BJ491" s="331" t="str">
        <f t="shared" si="143"/>
        <v/>
      </c>
      <c r="BK491" s="331" t="str">
        <f t="shared" si="144"/>
        <v/>
      </c>
      <c r="BL491" s="331" t="str">
        <f>IF(C491="","",IF(AND(フラグ管理用!AK491="予算区分_地単_通常",フラグ管理用!AF491&gt;4),"error",IF(AND(フラグ管理用!AK491="予算区分_地単_協力金等",フラグ管理用!AF491&gt;9),"error",IF(AND(フラグ管理用!AK491="予算区分_補助",フラグ管理用!AF491&lt;9),"error",""))))</f>
        <v/>
      </c>
      <c r="BM491" s="346" t="str">
        <f>フラグ管理用!AO491</f>
        <v/>
      </c>
    </row>
    <row r="492" spans="1:65">
      <c r="A492" s="21">
        <v>471</v>
      </c>
      <c r="B492" s="38"/>
      <c r="C492" s="47"/>
      <c r="D492" s="47"/>
      <c r="E492" s="60"/>
      <c r="F492" s="69" t="str">
        <f>IF(C492="補",VLOOKUP(E492,'事業名一覧 '!$A$3:$C$55,3,FALSE),"")</f>
        <v/>
      </c>
      <c r="G492" s="84"/>
      <c r="H492" s="84"/>
      <c r="I492" s="84"/>
      <c r="J492" s="84"/>
      <c r="K492" s="84"/>
      <c r="L492" s="60"/>
      <c r="M492" s="134" t="str">
        <f t="shared" si="127"/>
        <v/>
      </c>
      <c r="N492" s="134" t="str">
        <f t="shared" si="128"/>
        <v/>
      </c>
      <c r="O492" s="150"/>
      <c r="P492" s="150"/>
      <c r="Q492" s="150"/>
      <c r="R492" s="150"/>
      <c r="S492" s="150"/>
      <c r="T492" s="150"/>
      <c r="U492" s="60"/>
      <c r="V492" s="84"/>
      <c r="W492" s="84"/>
      <c r="X492" s="84"/>
      <c r="Y492" s="47"/>
      <c r="Z492" s="47"/>
      <c r="AA492" s="47"/>
      <c r="AB492" s="217"/>
      <c r="AC492" s="217"/>
      <c r="AD492" s="60"/>
      <c r="AE492" s="60"/>
      <c r="AF492" s="236"/>
      <c r="AG492" s="255"/>
      <c r="AH492" s="277"/>
      <c r="AI492" s="289"/>
      <c r="AJ492" s="301" t="str">
        <f t="shared" si="129"/>
        <v/>
      </c>
      <c r="AK492" s="309" t="str">
        <f>IF(C492="","",IF(AND(フラグ管理用!B492=2,O492&gt;0),"error",IF(AND(フラグ管理用!B492=1,SUM(P492:R492)&gt;0),"error","")))</f>
        <v/>
      </c>
      <c r="AL492" s="317" t="str">
        <f t="shared" si="130"/>
        <v/>
      </c>
      <c r="AM492" s="325" t="str">
        <f t="shared" si="131"/>
        <v/>
      </c>
      <c r="AN492" s="331" t="str">
        <f>IF(C492="","",IF(フラグ管理用!AP492=1,"",IF(AND(フラグ管理用!C492=1,フラグ管理用!G492=1),"",IF(AND(フラグ管理用!C492=2,フラグ管理用!D492=1,フラグ管理用!G492=1),"",IF(AND(フラグ管理用!C492=2,フラグ管理用!D492=2),"","error")))))</f>
        <v/>
      </c>
      <c r="AO492" s="335" t="str">
        <f t="shared" si="132"/>
        <v/>
      </c>
      <c r="AP492" s="335" t="str">
        <f t="shared" si="133"/>
        <v/>
      </c>
      <c r="AQ492" s="335" t="str">
        <f>IF(C492="","",IF(AND(フラグ管理用!B492=1,フラグ管理用!I492&gt;0),"",IF(AND(フラグ管理用!B492=2,フラグ管理用!I492&gt;14),"","error")))</f>
        <v/>
      </c>
      <c r="AR492" s="335" t="str">
        <f>IF(C492="","",IF(PRODUCT(フラグ管理用!H492:J492)=0,"error",""))</f>
        <v/>
      </c>
      <c r="AS492" s="335" t="str">
        <f t="shared" si="134"/>
        <v/>
      </c>
      <c r="AT492" s="335" t="str">
        <f>IF(C492="","",IF(AND(フラグ管理用!G492=1,フラグ管理用!K492=1),"",IF(AND(フラグ管理用!G492=2,フラグ管理用!K492&gt;1),"","error")))</f>
        <v/>
      </c>
      <c r="AU492" s="335" t="str">
        <f>IF(C492="","",IF(AND(フラグ管理用!K492=10,ISBLANK(L492)=FALSE),"",IF(AND(フラグ管理用!K492&lt;10,ISBLANK(L492)=TRUE),"","error")))</f>
        <v/>
      </c>
      <c r="AV492" s="331" t="str">
        <f t="shared" si="135"/>
        <v/>
      </c>
      <c r="AW492" s="331" t="str">
        <f t="shared" si="136"/>
        <v/>
      </c>
      <c r="AX492" s="331" t="str">
        <f>IF(C492="","",IF(AND(フラグ管理用!D492=2,フラグ管理用!G492=1),IF(Q492&lt;&gt;0,"error",""),""))</f>
        <v/>
      </c>
      <c r="AY492" s="331" t="str">
        <f>IF(C492="","",IF(フラグ管理用!G492=2,IF(OR(O492&lt;&gt;0,P492&lt;&gt;0,R492&lt;&gt;0),"error",""),""))</f>
        <v/>
      </c>
      <c r="AZ492" s="331" t="str">
        <f t="shared" si="137"/>
        <v/>
      </c>
      <c r="BA492" s="331" t="str">
        <f t="shared" si="138"/>
        <v/>
      </c>
      <c r="BB492" s="331" t="str">
        <f t="shared" si="139"/>
        <v/>
      </c>
      <c r="BC492" s="331" t="str">
        <f>IF(C492="","",IF(フラグ管理用!Y492=2,IF(AND(フラグ管理用!C492=2,フラグ管理用!V492=1),"","error"),""))</f>
        <v/>
      </c>
      <c r="BD492" s="331" t="str">
        <f t="shared" si="140"/>
        <v/>
      </c>
      <c r="BE492" s="331" t="str">
        <f>IF(C492="","",IF(フラグ管理用!Z492=30,"error",IF(AND(フラグ管理用!AI492="事業始期_通常",フラグ管理用!Z492&lt;18),"error",IF(AND(フラグ管理用!AI492="事業始期_補助",フラグ管理用!Z492&lt;15),"error",""))))</f>
        <v/>
      </c>
      <c r="BF492" s="331" t="str">
        <f t="shared" si="141"/>
        <v/>
      </c>
      <c r="BG492" s="331" t="str">
        <f>IF(C492="","",IF(AND(フラグ管理用!AJ492="事業終期_通常",OR(フラグ管理用!AA492&lt;18,フラグ管理用!AA492&gt;29)),"error",IF(AND(フラグ管理用!AJ492="事業終期_R3基金・R4",フラグ管理用!AA492&lt;18),"error","")))</f>
        <v/>
      </c>
      <c r="BH492" s="331" t="str">
        <f>IF(C492="","",IF(VLOOKUP(Z492,―!$X$2:$Y$31,2,FALSE)&lt;=VLOOKUP(AA492,―!$X$2:$Y$31,2,FALSE),"","error"))</f>
        <v/>
      </c>
      <c r="BI492" s="331" t="str">
        <f t="shared" si="142"/>
        <v/>
      </c>
      <c r="BJ492" s="331" t="str">
        <f t="shared" si="143"/>
        <v/>
      </c>
      <c r="BK492" s="331" t="str">
        <f t="shared" si="144"/>
        <v/>
      </c>
      <c r="BL492" s="331" t="str">
        <f>IF(C492="","",IF(AND(フラグ管理用!AK492="予算区分_地単_通常",フラグ管理用!AF492&gt;4),"error",IF(AND(フラグ管理用!AK492="予算区分_地単_協力金等",フラグ管理用!AF492&gt;9),"error",IF(AND(フラグ管理用!AK492="予算区分_補助",フラグ管理用!AF492&lt;9),"error",""))))</f>
        <v/>
      </c>
      <c r="BM492" s="346" t="str">
        <f>フラグ管理用!AO492</f>
        <v/>
      </c>
    </row>
    <row r="493" spans="1:65">
      <c r="A493" s="21">
        <v>472</v>
      </c>
      <c r="B493" s="38"/>
      <c r="C493" s="47"/>
      <c r="D493" s="47"/>
      <c r="E493" s="60"/>
      <c r="F493" s="69" t="str">
        <f>IF(C493="補",VLOOKUP(E493,'事業名一覧 '!$A$3:$C$55,3,FALSE),"")</f>
        <v/>
      </c>
      <c r="G493" s="84"/>
      <c r="H493" s="84"/>
      <c r="I493" s="84"/>
      <c r="J493" s="84"/>
      <c r="K493" s="84"/>
      <c r="L493" s="60"/>
      <c r="M493" s="134" t="str">
        <f t="shared" si="127"/>
        <v/>
      </c>
      <c r="N493" s="134" t="str">
        <f t="shared" si="128"/>
        <v/>
      </c>
      <c r="O493" s="150"/>
      <c r="P493" s="150"/>
      <c r="Q493" s="150"/>
      <c r="R493" s="150"/>
      <c r="S493" s="150"/>
      <c r="T493" s="150"/>
      <c r="U493" s="60"/>
      <c r="V493" s="84"/>
      <c r="W493" s="84"/>
      <c r="X493" s="84"/>
      <c r="Y493" s="47"/>
      <c r="Z493" s="47"/>
      <c r="AA493" s="47"/>
      <c r="AB493" s="217"/>
      <c r="AC493" s="217"/>
      <c r="AD493" s="60"/>
      <c r="AE493" s="60"/>
      <c r="AF493" s="236"/>
      <c r="AG493" s="255"/>
      <c r="AH493" s="277"/>
      <c r="AI493" s="289"/>
      <c r="AJ493" s="301" t="str">
        <f t="shared" si="129"/>
        <v/>
      </c>
      <c r="AK493" s="309" t="str">
        <f>IF(C493="","",IF(AND(フラグ管理用!B493=2,O493&gt;0),"error",IF(AND(フラグ管理用!B493=1,SUM(P493:R493)&gt;0),"error","")))</f>
        <v/>
      </c>
      <c r="AL493" s="317" t="str">
        <f t="shared" si="130"/>
        <v/>
      </c>
      <c r="AM493" s="325" t="str">
        <f t="shared" si="131"/>
        <v/>
      </c>
      <c r="AN493" s="331" t="str">
        <f>IF(C493="","",IF(フラグ管理用!AP493=1,"",IF(AND(フラグ管理用!C493=1,フラグ管理用!G493=1),"",IF(AND(フラグ管理用!C493=2,フラグ管理用!D493=1,フラグ管理用!G493=1),"",IF(AND(フラグ管理用!C493=2,フラグ管理用!D493=2),"","error")))))</f>
        <v/>
      </c>
      <c r="AO493" s="335" t="str">
        <f t="shared" si="132"/>
        <v/>
      </c>
      <c r="AP493" s="335" t="str">
        <f t="shared" si="133"/>
        <v/>
      </c>
      <c r="AQ493" s="335" t="str">
        <f>IF(C493="","",IF(AND(フラグ管理用!B493=1,フラグ管理用!I493&gt;0),"",IF(AND(フラグ管理用!B493=2,フラグ管理用!I493&gt;14),"","error")))</f>
        <v/>
      </c>
      <c r="AR493" s="335" t="str">
        <f>IF(C493="","",IF(PRODUCT(フラグ管理用!H493:J493)=0,"error",""))</f>
        <v/>
      </c>
      <c r="AS493" s="335" t="str">
        <f t="shared" si="134"/>
        <v/>
      </c>
      <c r="AT493" s="335" t="str">
        <f>IF(C493="","",IF(AND(フラグ管理用!G493=1,フラグ管理用!K493=1),"",IF(AND(フラグ管理用!G493=2,フラグ管理用!K493&gt;1),"","error")))</f>
        <v/>
      </c>
      <c r="AU493" s="335" t="str">
        <f>IF(C493="","",IF(AND(フラグ管理用!K493=10,ISBLANK(L493)=FALSE),"",IF(AND(フラグ管理用!K493&lt;10,ISBLANK(L493)=TRUE),"","error")))</f>
        <v/>
      </c>
      <c r="AV493" s="331" t="str">
        <f t="shared" si="135"/>
        <v/>
      </c>
      <c r="AW493" s="331" t="str">
        <f t="shared" si="136"/>
        <v/>
      </c>
      <c r="AX493" s="331" t="str">
        <f>IF(C493="","",IF(AND(フラグ管理用!D493=2,フラグ管理用!G493=1),IF(Q493&lt;&gt;0,"error",""),""))</f>
        <v/>
      </c>
      <c r="AY493" s="331" t="str">
        <f>IF(C493="","",IF(フラグ管理用!G493=2,IF(OR(O493&lt;&gt;0,P493&lt;&gt;0,R493&lt;&gt;0),"error",""),""))</f>
        <v/>
      </c>
      <c r="AZ493" s="331" t="str">
        <f t="shared" si="137"/>
        <v/>
      </c>
      <c r="BA493" s="331" t="str">
        <f t="shared" si="138"/>
        <v/>
      </c>
      <c r="BB493" s="331" t="str">
        <f t="shared" si="139"/>
        <v/>
      </c>
      <c r="BC493" s="331" t="str">
        <f>IF(C493="","",IF(フラグ管理用!Y493=2,IF(AND(フラグ管理用!C493=2,フラグ管理用!V493=1),"","error"),""))</f>
        <v/>
      </c>
      <c r="BD493" s="331" t="str">
        <f t="shared" si="140"/>
        <v/>
      </c>
      <c r="BE493" s="331" t="str">
        <f>IF(C493="","",IF(フラグ管理用!Z493=30,"error",IF(AND(フラグ管理用!AI493="事業始期_通常",フラグ管理用!Z493&lt;18),"error",IF(AND(フラグ管理用!AI493="事業始期_補助",フラグ管理用!Z493&lt;15),"error",""))))</f>
        <v/>
      </c>
      <c r="BF493" s="331" t="str">
        <f t="shared" si="141"/>
        <v/>
      </c>
      <c r="BG493" s="331" t="str">
        <f>IF(C493="","",IF(AND(フラグ管理用!AJ493="事業終期_通常",OR(フラグ管理用!AA493&lt;18,フラグ管理用!AA493&gt;29)),"error",IF(AND(フラグ管理用!AJ493="事業終期_R3基金・R4",フラグ管理用!AA493&lt;18),"error","")))</f>
        <v/>
      </c>
      <c r="BH493" s="331" t="str">
        <f>IF(C493="","",IF(VLOOKUP(Z493,―!$X$2:$Y$31,2,FALSE)&lt;=VLOOKUP(AA493,―!$X$2:$Y$31,2,FALSE),"","error"))</f>
        <v/>
      </c>
      <c r="BI493" s="331" t="str">
        <f t="shared" si="142"/>
        <v/>
      </c>
      <c r="BJ493" s="331" t="str">
        <f t="shared" si="143"/>
        <v/>
      </c>
      <c r="BK493" s="331" t="str">
        <f t="shared" si="144"/>
        <v/>
      </c>
      <c r="BL493" s="331" t="str">
        <f>IF(C493="","",IF(AND(フラグ管理用!AK493="予算区分_地単_通常",フラグ管理用!AF493&gt;4),"error",IF(AND(フラグ管理用!AK493="予算区分_地単_協力金等",フラグ管理用!AF493&gt;9),"error",IF(AND(フラグ管理用!AK493="予算区分_補助",フラグ管理用!AF493&lt;9),"error",""))))</f>
        <v/>
      </c>
      <c r="BM493" s="346" t="str">
        <f>フラグ管理用!AO493</f>
        <v/>
      </c>
    </row>
    <row r="494" spans="1:65">
      <c r="A494" s="21">
        <v>473</v>
      </c>
      <c r="B494" s="38"/>
      <c r="C494" s="47"/>
      <c r="D494" s="47"/>
      <c r="E494" s="60"/>
      <c r="F494" s="69" t="str">
        <f>IF(C494="補",VLOOKUP(E494,'事業名一覧 '!$A$3:$C$55,3,FALSE),"")</f>
        <v/>
      </c>
      <c r="G494" s="84"/>
      <c r="H494" s="84"/>
      <c r="I494" s="84"/>
      <c r="J494" s="84"/>
      <c r="K494" s="84"/>
      <c r="L494" s="60"/>
      <c r="M494" s="134" t="str">
        <f t="shared" si="127"/>
        <v/>
      </c>
      <c r="N494" s="134" t="str">
        <f t="shared" si="128"/>
        <v/>
      </c>
      <c r="O494" s="150"/>
      <c r="P494" s="150"/>
      <c r="Q494" s="150"/>
      <c r="R494" s="150"/>
      <c r="S494" s="150"/>
      <c r="T494" s="150"/>
      <c r="U494" s="60"/>
      <c r="V494" s="84"/>
      <c r="W494" s="84"/>
      <c r="X494" s="84"/>
      <c r="Y494" s="47"/>
      <c r="Z494" s="47"/>
      <c r="AA494" s="47"/>
      <c r="AB494" s="217"/>
      <c r="AC494" s="217"/>
      <c r="AD494" s="60"/>
      <c r="AE494" s="60"/>
      <c r="AF494" s="236"/>
      <c r="AG494" s="255"/>
      <c r="AH494" s="277"/>
      <c r="AI494" s="289"/>
      <c r="AJ494" s="301" t="str">
        <f t="shared" si="129"/>
        <v/>
      </c>
      <c r="AK494" s="309" t="str">
        <f>IF(C494="","",IF(AND(フラグ管理用!B494=2,O494&gt;0),"error",IF(AND(フラグ管理用!B494=1,SUM(P494:R494)&gt;0),"error","")))</f>
        <v/>
      </c>
      <c r="AL494" s="317" t="str">
        <f t="shared" si="130"/>
        <v/>
      </c>
      <c r="AM494" s="325" t="str">
        <f t="shared" si="131"/>
        <v/>
      </c>
      <c r="AN494" s="331" t="str">
        <f>IF(C494="","",IF(フラグ管理用!AP494=1,"",IF(AND(フラグ管理用!C494=1,フラグ管理用!G494=1),"",IF(AND(フラグ管理用!C494=2,フラグ管理用!D494=1,フラグ管理用!G494=1),"",IF(AND(フラグ管理用!C494=2,フラグ管理用!D494=2),"","error")))))</f>
        <v/>
      </c>
      <c r="AO494" s="335" t="str">
        <f t="shared" si="132"/>
        <v/>
      </c>
      <c r="AP494" s="335" t="str">
        <f t="shared" si="133"/>
        <v/>
      </c>
      <c r="AQ494" s="335" t="str">
        <f>IF(C494="","",IF(AND(フラグ管理用!B494=1,フラグ管理用!I494&gt;0),"",IF(AND(フラグ管理用!B494=2,フラグ管理用!I494&gt;14),"","error")))</f>
        <v/>
      </c>
      <c r="AR494" s="335" t="str">
        <f>IF(C494="","",IF(PRODUCT(フラグ管理用!H494:J494)=0,"error",""))</f>
        <v/>
      </c>
      <c r="AS494" s="335" t="str">
        <f t="shared" si="134"/>
        <v/>
      </c>
      <c r="AT494" s="335" t="str">
        <f>IF(C494="","",IF(AND(フラグ管理用!G494=1,フラグ管理用!K494=1),"",IF(AND(フラグ管理用!G494=2,フラグ管理用!K494&gt;1),"","error")))</f>
        <v/>
      </c>
      <c r="AU494" s="335" t="str">
        <f>IF(C494="","",IF(AND(フラグ管理用!K494=10,ISBLANK(L494)=FALSE),"",IF(AND(フラグ管理用!K494&lt;10,ISBLANK(L494)=TRUE),"","error")))</f>
        <v/>
      </c>
      <c r="AV494" s="331" t="str">
        <f t="shared" si="135"/>
        <v/>
      </c>
      <c r="AW494" s="331" t="str">
        <f t="shared" si="136"/>
        <v/>
      </c>
      <c r="AX494" s="331" t="str">
        <f>IF(C494="","",IF(AND(フラグ管理用!D494=2,フラグ管理用!G494=1),IF(Q494&lt;&gt;0,"error",""),""))</f>
        <v/>
      </c>
      <c r="AY494" s="331" t="str">
        <f>IF(C494="","",IF(フラグ管理用!G494=2,IF(OR(O494&lt;&gt;0,P494&lt;&gt;0,R494&lt;&gt;0),"error",""),""))</f>
        <v/>
      </c>
      <c r="AZ494" s="331" t="str">
        <f t="shared" si="137"/>
        <v/>
      </c>
      <c r="BA494" s="331" t="str">
        <f t="shared" si="138"/>
        <v/>
      </c>
      <c r="BB494" s="331" t="str">
        <f t="shared" si="139"/>
        <v/>
      </c>
      <c r="BC494" s="331" t="str">
        <f>IF(C494="","",IF(フラグ管理用!Y494=2,IF(AND(フラグ管理用!C494=2,フラグ管理用!V494=1),"","error"),""))</f>
        <v/>
      </c>
      <c r="BD494" s="331" t="str">
        <f t="shared" si="140"/>
        <v/>
      </c>
      <c r="BE494" s="331" t="str">
        <f>IF(C494="","",IF(フラグ管理用!Z494=30,"error",IF(AND(フラグ管理用!AI494="事業始期_通常",フラグ管理用!Z494&lt;18),"error",IF(AND(フラグ管理用!AI494="事業始期_補助",フラグ管理用!Z494&lt;15),"error",""))))</f>
        <v/>
      </c>
      <c r="BF494" s="331" t="str">
        <f t="shared" si="141"/>
        <v/>
      </c>
      <c r="BG494" s="331" t="str">
        <f>IF(C494="","",IF(AND(フラグ管理用!AJ494="事業終期_通常",OR(フラグ管理用!AA494&lt;18,フラグ管理用!AA494&gt;29)),"error",IF(AND(フラグ管理用!AJ494="事業終期_R3基金・R4",フラグ管理用!AA494&lt;18),"error","")))</f>
        <v/>
      </c>
      <c r="BH494" s="331" t="str">
        <f>IF(C494="","",IF(VLOOKUP(Z494,―!$X$2:$Y$31,2,FALSE)&lt;=VLOOKUP(AA494,―!$X$2:$Y$31,2,FALSE),"","error"))</f>
        <v/>
      </c>
      <c r="BI494" s="331" t="str">
        <f t="shared" si="142"/>
        <v/>
      </c>
      <c r="BJ494" s="331" t="str">
        <f t="shared" si="143"/>
        <v/>
      </c>
      <c r="BK494" s="331" t="str">
        <f t="shared" si="144"/>
        <v/>
      </c>
      <c r="BL494" s="331" t="str">
        <f>IF(C494="","",IF(AND(フラグ管理用!AK494="予算区分_地単_通常",フラグ管理用!AF494&gt;4),"error",IF(AND(フラグ管理用!AK494="予算区分_地単_協力金等",フラグ管理用!AF494&gt;9),"error",IF(AND(フラグ管理用!AK494="予算区分_補助",フラグ管理用!AF494&lt;9),"error",""))))</f>
        <v/>
      </c>
      <c r="BM494" s="346" t="str">
        <f>フラグ管理用!AO494</f>
        <v/>
      </c>
    </row>
    <row r="495" spans="1:65">
      <c r="A495" s="21">
        <v>474</v>
      </c>
      <c r="B495" s="38"/>
      <c r="C495" s="47"/>
      <c r="D495" s="47"/>
      <c r="E495" s="60"/>
      <c r="F495" s="69" t="str">
        <f>IF(C495="補",VLOOKUP(E495,'事業名一覧 '!$A$3:$C$55,3,FALSE),"")</f>
        <v/>
      </c>
      <c r="G495" s="84"/>
      <c r="H495" s="84"/>
      <c r="I495" s="84"/>
      <c r="J495" s="84"/>
      <c r="K495" s="84"/>
      <c r="L495" s="60"/>
      <c r="M495" s="134" t="str">
        <f t="shared" si="127"/>
        <v/>
      </c>
      <c r="N495" s="134" t="str">
        <f t="shared" si="128"/>
        <v/>
      </c>
      <c r="O495" s="150"/>
      <c r="P495" s="150"/>
      <c r="Q495" s="150"/>
      <c r="R495" s="150"/>
      <c r="S495" s="150"/>
      <c r="T495" s="150"/>
      <c r="U495" s="60"/>
      <c r="V495" s="84"/>
      <c r="W495" s="84"/>
      <c r="X495" s="84"/>
      <c r="Y495" s="47"/>
      <c r="Z495" s="47"/>
      <c r="AA495" s="47"/>
      <c r="AB495" s="217"/>
      <c r="AC495" s="217"/>
      <c r="AD495" s="60"/>
      <c r="AE495" s="60"/>
      <c r="AF495" s="236"/>
      <c r="AG495" s="255"/>
      <c r="AH495" s="277"/>
      <c r="AI495" s="289"/>
      <c r="AJ495" s="301" t="str">
        <f t="shared" si="129"/>
        <v/>
      </c>
      <c r="AK495" s="309" t="str">
        <f>IF(C495="","",IF(AND(フラグ管理用!B495=2,O495&gt;0),"error",IF(AND(フラグ管理用!B495=1,SUM(P495:R495)&gt;0),"error","")))</f>
        <v/>
      </c>
      <c r="AL495" s="317" t="str">
        <f t="shared" si="130"/>
        <v/>
      </c>
      <c r="AM495" s="325" t="str">
        <f t="shared" si="131"/>
        <v/>
      </c>
      <c r="AN495" s="331" t="str">
        <f>IF(C495="","",IF(フラグ管理用!AP495=1,"",IF(AND(フラグ管理用!C495=1,フラグ管理用!G495=1),"",IF(AND(フラグ管理用!C495=2,フラグ管理用!D495=1,フラグ管理用!G495=1),"",IF(AND(フラグ管理用!C495=2,フラグ管理用!D495=2),"","error")))))</f>
        <v/>
      </c>
      <c r="AO495" s="335" t="str">
        <f t="shared" si="132"/>
        <v/>
      </c>
      <c r="AP495" s="335" t="str">
        <f t="shared" si="133"/>
        <v/>
      </c>
      <c r="AQ495" s="335" t="str">
        <f>IF(C495="","",IF(AND(フラグ管理用!B495=1,フラグ管理用!I495&gt;0),"",IF(AND(フラグ管理用!B495=2,フラグ管理用!I495&gt;14),"","error")))</f>
        <v/>
      </c>
      <c r="AR495" s="335" t="str">
        <f>IF(C495="","",IF(PRODUCT(フラグ管理用!H495:J495)=0,"error",""))</f>
        <v/>
      </c>
      <c r="AS495" s="335" t="str">
        <f t="shared" si="134"/>
        <v/>
      </c>
      <c r="AT495" s="335" t="str">
        <f>IF(C495="","",IF(AND(フラグ管理用!G495=1,フラグ管理用!K495=1),"",IF(AND(フラグ管理用!G495=2,フラグ管理用!K495&gt;1),"","error")))</f>
        <v/>
      </c>
      <c r="AU495" s="335" t="str">
        <f>IF(C495="","",IF(AND(フラグ管理用!K495=10,ISBLANK(L495)=FALSE),"",IF(AND(フラグ管理用!K495&lt;10,ISBLANK(L495)=TRUE),"","error")))</f>
        <v/>
      </c>
      <c r="AV495" s="331" t="str">
        <f t="shared" si="135"/>
        <v/>
      </c>
      <c r="AW495" s="331" t="str">
        <f t="shared" si="136"/>
        <v/>
      </c>
      <c r="AX495" s="331" t="str">
        <f>IF(C495="","",IF(AND(フラグ管理用!D495=2,フラグ管理用!G495=1),IF(Q495&lt;&gt;0,"error",""),""))</f>
        <v/>
      </c>
      <c r="AY495" s="331" t="str">
        <f>IF(C495="","",IF(フラグ管理用!G495=2,IF(OR(O495&lt;&gt;0,P495&lt;&gt;0,R495&lt;&gt;0),"error",""),""))</f>
        <v/>
      </c>
      <c r="AZ495" s="331" t="str">
        <f t="shared" si="137"/>
        <v/>
      </c>
      <c r="BA495" s="331" t="str">
        <f t="shared" si="138"/>
        <v/>
      </c>
      <c r="BB495" s="331" t="str">
        <f t="shared" si="139"/>
        <v/>
      </c>
      <c r="BC495" s="331" t="str">
        <f>IF(C495="","",IF(フラグ管理用!Y495=2,IF(AND(フラグ管理用!C495=2,フラグ管理用!V495=1),"","error"),""))</f>
        <v/>
      </c>
      <c r="BD495" s="331" t="str">
        <f t="shared" si="140"/>
        <v/>
      </c>
      <c r="BE495" s="331" t="str">
        <f>IF(C495="","",IF(フラグ管理用!Z495=30,"error",IF(AND(フラグ管理用!AI495="事業始期_通常",フラグ管理用!Z495&lt;18),"error",IF(AND(フラグ管理用!AI495="事業始期_補助",フラグ管理用!Z495&lt;15),"error",""))))</f>
        <v/>
      </c>
      <c r="BF495" s="331" t="str">
        <f t="shared" si="141"/>
        <v/>
      </c>
      <c r="BG495" s="331" t="str">
        <f>IF(C495="","",IF(AND(フラグ管理用!AJ495="事業終期_通常",OR(フラグ管理用!AA495&lt;18,フラグ管理用!AA495&gt;29)),"error",IF(AND(フラグ管理用!AJ495="事業終期_R3基金・R4",フラグ管理用!AA495&lt;18),"error","")))</f>
        <v/>
      </c>
      <c r="BH495" s="331" t="str">
        <f>IF(C495="","",IF(VLOOKUP(Z495,―!$X$2:$Y$31,2,FALSE)&lt;=VLOOKUP(AA495,―!$X$2:$Y$31,2,FALSE),"","error"))</f>
        <v/>
      </c>
      <c r="BI495" s="331" t="str">
        <f t="shared" si="142"/>
        <v/>
      </c>
      <c r="BJ495" s="331" t="str">
        <f t="shared" si="143"/>
        <v/>
      </c>
      <c r="BK495" s="331" t="str">
        <f t="shared" si="144"/>
        <v/>
      </c>
      <c r="BL495" s="331" t="str">
        <f>IF(C495="","",IF(AND(フラグ管理用!AK495="予算区分_地単_通常",フラグ管理用!AF495&gt;4),"error",IF(AND(フラグ管理用!AK495="予算区分_地単_協力金等",フラグ管理用!AF495&gt;9),"error",IF(AND(フラグ管理用!AK495="予算区分_補助",フラグ管理用!AF495&lt;9),"error",""))))</f>
        <v/>
      </c>
      <c r="BM495" s="346" t="str">
        <f>フラグ管理用!AO495</f>
        <v/>
      </c>
    </row>
    <row r="496" spans="1:65">
      <c r="A496" s="21">
        <v>475</v>
      </c>
      <c r="B496" s="38"/>
      <c r="C496" s="47"/>
      <c r="D496" s="47"/>
      <c r="E496" s="60"/>
      <c r="F496" s="69" t="str">
        <f>IF(C496="補",VLOOKUP(E496,'事業名一覧 '!$A$3:$C$55,3,FALSE),"")</f>
        <v/>
      </c>
      <c r="G496" s="84"/>
      <c r="H496" s="84"/>
      <c r="I496" s="84"/>
      <c r="J496" s="84"/>
      <c r="K496" s="84"/>
      <c r="L496" s="60"/>
      <c r="M496" s="134" t="str">
        <f t="shared" si="127"/>
        <v/>
      </c>
      <c r="N496" s="134" t="str">
        <f t="shared" si="128"/>
        <v/>
      </c>
      <c r="O496" s="150"/>
      <c r="P496" s="150"/>
      <c r="Q496" s="150"/>
      <c r="R496" s="150"/>
      <c r="S496" s="150"/>
      <c r="T496" s="150"/>
      <c r="U496" s="60"/>
      <c r="V496" s="84"/>
      <c r="W496" s="84"/>
      <c r="X496" s="84"/>
      <c r="Y496" s="47"/>
      <c r="Z496" s="47"/>
      <c r="AA496" s="47"/>
      <c r="AB496" s="217"/>
      <c r="AC496" s="217"/>
      <c r="AD496" s="60"/>
      <c r="AE496" s="60"/>
      <c r="AF496" s="236"/>
      <c r="AG496" s="255"/>
      <c r="AH496" s="277"/>
      <c r="AI496" s="289"/>
      <c r="AJ496" s="301" t="str">
        <f t="shared" si="129"/>
        <v/>
      </c>
      <c r="AK496" s="309" t="str">
        <f>IF(C496="","",IF(AND(フラグ管理用!B496=2,O496&gt;0),"error",IF(AND(フラグ管理用!B496=1,SUM(P496:R496)&gt;0),"error","")))</f>
        <v/>
      </c>
      <c r="AL496" s="317" t="str">
        <f t="shared" si="130"/>
        <v/>
      </c>
      <c r="AM496" s="325" t="str">
        <f t="shared" si="131"/>
        <v/>
      </c>
      <c r="AN496" s="331" t="str">
        <f>IF(C496="","",IF(フラグ管理用!AP496=1,"",IF(AND(フラグ管理用!C496=1,フラグ管理用!G496=1),"",IF(AND(フラグ管理用!C496=2,フラグ管理用!D496=1,フラグ管理用!G496=1),"",IF(AND(フラグ管理用!C496=2,フラグ管理用!D496=2),"","error")))))</f>
        <v/>
      </c>
      <c r="AO496" s="335" t="str">
        <f t="shared" si="132"/>
        <v/>
      </c>
      <c r="AP496" s="335" t="str">
        <f t="shared" si="133"/>
        <v/>
      </c>
      <c r="AQ496" s="335" t="str">
        <f>IF(C496="","",IF(AND(フラグ管理用!B496=1,フラグ管理用!I496&gt;0),"",IF(AND(フラグ管理用!B496=2,フラグ管理用!I496&gt;14),"","error")))</f>
        <v/>
      </c>
      <c r="AR496" s="335" t="str">
        <f>IF(C496="","",IF(PRODUCT(フラグ管理用!H496:J496)=0,"error",""))</f>
        <v/>
      </c>
      <c r="AS496" s="335" t="str">
        <f t="shared" si="134"/>
        <v/>
      </c>
      <c r="AT496" s="335" t="str">
        <f>IF(C496="","",IF(AND(フラグ管理用!G496=1,フラグ管理用!K496=1),"",IF(AND(フラグ管理用!G496=2,フラグ管理用!K496&gt;1),"","error")))</f>
        <v/>
      </c>
      <c r="AU496" s="335" t="str">
        <f>IF(C496="","",IF(AND(フラグ管理用!K496=10,ISBLANK(L496)=FALSE),"",IF(AND(フラグ管理用!K496&lt;10,ISBLANK(L496)=TRUE),"","error")))</f>
        <v/>
      </c>
      <c r="AV496" s="331" t="str">
        <f t="shared" si="135"/>
        <v/>
      </c>
      <c r="AW496" s="331" t="str">
        <f t="shared" si="136"/>
        <v/>
      </c>
      <c r="AX496" s="331" t="str">
        <f>IF(C496="","",IF(AND(フラグ管理用!D496=2,フラグ管理用!G496=1),IF(Q496&lt;&gt;0,"error",""),""))</f>
        <v/>
      </c>
      <c r="AY496" s="331" t="str">
        <f>IF(C496="","",IF(フラグ管理用!G496=2,IF(OR(O496&lt;&gt;0,P496&lt;&gt;0,R496&lt;&gt;0),"error",""),""))</f>
        <v/>
      </c>
      <c r="AZ496" s="331" t="str">
        <f t="shared" si="137"/>
        <v/>
      </c>
      <c r="BA496" s="331" t="str">
        <f t="shared" si="138"/>
        <v/>
      </c>
      <c r="BB496" s="331" t="str">
        <f t="shared" si="139"/>
        <v/>
      </c>
      <c r="BC496" s="331" t="str">
        <f>IF(C496="","",IF(フラグ管理用!Y496=2,IF(AND(フラグ管理用!C496=2,フラグ管理用!V496=1),"","error"),""))</f>
        <v/>
      </c>
      <c r="BD496" s="331" t="str">
        <f t="shared" si="140"/>
        <v/>
      </c>
      <c r="BE496" s="331" t="str">
        <f>IF(C496="","",IF(フラグ管理用!Z496=30,"error",IF(AND(フラグ管理用!AI496="事業始期_通常",フラグ管理用!Z496&lt;18),"error",IF(AND(フラグ管理用!AI496="事業始期_補助",フラグ管理用!Z496&lt;15),"error",""))))</f>
        <v/>
      </c>
      <c r="BF496" s="331" t="str">
        <f t="shared" si="141"/>
        <v/>
      </c>
      <c r="BG496" s="331" t="str">
        <f>IF(C496="","",IF(AND(フラグ管理用!AJ496="事業終期_通常",OR(フラグ管理用!AA496&lt;18,フラグ管理用!AA496&gt;29)),"error",IF(AND(フラグ管理用!AJ496="事業終期_R3基金・R4",フラグ管理用!AA496&lt;18),"error","")))</f>
        <v/>
      </c>
      <c r="BH496" s="331" t="str">
        <f>IF(C496="","",IF(VLOOKUP(Z496,―!$X$2:$Y$31,2,FALSE)&lt;=VLOOKUP(AA496,―!$X$2:$Y$31,2,FALSE),"","error"))</f>
        <v/>
      </c>
      <c r="BI496" s="331" t="str">
        <f t="shared" si="142"/>
        <v/>
      </c>
      <c r="BJ496" s="331" t="str">
        <f t="shared" si="143"/>
        <v/>
      </c>
      <c r="BK496" s="331" t="str">
        <f t="shared" si="144"/>
        <v/>
      </c>
      <c r="BL496" s="331" t="str">
        <f>IF(C496="","",IF(AND(フラグ管理用!AK496="予算区分_地単_通常",フラグ管理用!AF496&gt;4),"error",IF(AND(フラグ管理用!AK496="予算区分_地単_協力金等",フラグ管理用!AF496&gt;9),"error",IF(AND(フラグ管理用!AK496="予算区分_補助",フラグ管理用!AF496&lt;9),"error",""))))</f>
        <v/>
      </c>
      <c r="BM496" s="346" t="str">
        <f>フラグ管理用!AO496</f>
        <v/>
      </c>
    </row>
    <row r="497" spans="1:65">
      <c r="A497" s="21">
        <v>476</v>
      </c>
      <c r="B497" s="38"/>
      <c r="C497" s="47"/>
      <c r="D497" s="47"/>
      <c r="E497" s="60"/>
      <c r="F497" s="69" t="str">
        <f>IF(C497="補",VLOOKUP(E497,'事業名一覧 '!$A$3:$C$55,3,FALSE),"")</f>
        <v/>
      </c>
      <c r="G497" s="84"/>
      <c r="H497" s="84"/>
      <c r="I497" s="84"/>
      <c r="J497" s="84"/>
      <c r="K497" s="84"/>
      <c r="L497" s="60"/>
      <c r="M497" s="134" t="str">
        <f t="shared" si="127"/>
        <v/>
      </c>
      <c r="N497" s="134" t="str">
        <f t="shared" si="128"/>
        <v/>
      </c>
      <c r="O497" s="150"/>
      <c r="P497" s="150"/>
      <c r="Q497" s="150"/>
      <c r="R497" s="150"/>
      <c r="S497" s="150"/>
      <c r="T497" s="150"/>
      <c r="U497" s="60"/>
      <c r="V497" s="84"/>
      <c r="W497" s="84"/>
      <c r="X497" s="84"/>
      <c r="Y497" s="47"/>
      <c r="Z497" s="47"/>
      <c r="AA497" s="47"/>
      <c r="AB497" s="217"/>
      <c r="AC497" s="217"/>
      <c r="AD497" s="60"/>
      <c r="AE497" s="60"/>
      <c r="AF497" s="236"/>
      <c r="AG497" s="255"/>
      <c r="AH497" s="277"/>
      <c r="AI497" s="289"/>
      <c r="AJ497" s="301" t="str">
        <f t="shared" si="129"/>
        <v/>
      </c>
      <c r="AK497" s="309" t="str">
        <f>IF(C497="","",IF(AND(フラグ管理用!B497=2,O497&gt;0),"error",IF(AND(フラグ管理用!B497=1,SUM(P497:R497)&gt;0),"error","")))</f>
        <v/>
      </c>
      <c r="AL497" s="317" t="str">
        <f t="shared" si="130"/>
        <v/>
      </c>
      <c r="AM497" s="325" t="str">
        <f t="shared" si="131"/>
        <v/>
      </c>
      <c r="AN497" s="331" t="str">
        <f>IF(C497="","",IF(フラグ管理用!AP497=1,"",IF(AND(フラグ管理用!C497=1,フラグ管理用!G497=1),"",IF(AND(フラグ管理用!C497=2,フラグ管理用!D497=1,フラグ管理用!G497=1),"",IF(AND(フラグ管理用!C497=2,フラグ管理用!D497=2),"","error")))))</f>
        <v/>
      </c>
      <c r="AO497" s="335" t="str">
        <f t="shared" si="132"/>
        <v/>
      </c>
      <c r="AP497" s="335" t="str">
        <f t="shared" si="133"/>
        <v/>
      </c>
      <c r="AQ497" s="335" t="str">
        <f>IF(C497="","",IF(AND(フラグ管理用!B497=1,フラグ管理用!I497&gt;0),"",IF(AND(フラグ管理用!B497=2,フラグ管理用!I497&gt;14),"","error")))</f>
        <v/>
      </c>
      <c r="AR497" s="335" t="str">
        <f>IF(C497="","",IF(PRODUCT(フラグ管理用!H497:J497)=0,"error",""))</f>
        <v/>
      </c>
      <c r="AS497" s="335" t="str">
        <f t="shared" si="134"/>
        <v/>
      </c>
      <c r="AT497" s="335" t="str">
        <f>IF(C497="","",IF(AND(フラグ管理用!G497=1,フラグ管理用!K497=1),"",IF(AND(フラグ管理用!G497=2,フラグ管理用!K497&gt;1),"","error")))</f>
        <v/>
      </c>
      <c r="AU497" s="335" t="str">
        <f>IF(C497="","",IF(AND(フラグ管理用!K497=10,ISBLANK(L497)=FALSE),"",IF(AND(フラグ管理用!K497&lt;10,ISBLANK(L497)=TRUE),"","error")))</f>
        <v/>
      </c>
      <c r="AV497" s="331" t="str">
        <f t="shared" si="135"/>
        <v/>
      </c>
      <c r="AW497" s="331" t="str">
        <f t="shared" si="136"/>
        <v/>
      </c>
      <c r="AX497" s="331" t="str">
        <f>IF(C497="","",IF(AND(フラグ管理用!D497=2,フラグ管理用!G497=1),IF(Q497&lt;&gt;0,"error",""),""))</f>
        <v/>
      </c>
      <c r="AY497" s="331" t="str">
        <f>IF(C497="","",IF(フラグ管理用!G497=2,IF(OR(O497&lt;&gt;0,P497&lt;&gt;0,R497&lt;&gt;0),"error",""),""))</f>
        <v/>
      </c>
      <c r="AZ497" s="331" t="str">
        <f t="shared" si="137"/>
        <v/>
      </c>
      <c r="BA497" s="331" t="str">
        <f t="shared" si="138"/>
        <v/>
      </c>
      <c r="BB497" s="331" t="str">
        <f t="shared" si="139"/>
        <v/>
      </c>
      <c r="BC497" s="331" t="str">
        <f>IF(C497="","",IF(フラグ管理用!Y497=2,IF(AND(フラグ管理用!C497=2,フラグ管理用!V497=1),"","error"),""))</f>
        <v/>
      </c>
      <c r="BD497" s="331" t="str">
        <f t="shared" si="140"/>
        <v/>
      </c>
      <c r="BE497" s="331" t="str">
        <f>IF(C497="","",IF(フラグ管理用!Z497=30,"error",IF(AND(フラグ管理用!AI497="事業始期_通常",フラグ管理用!Z497&lt;18),"error",IF(AND(フラグ管理用!AI497="事業始期_補助",フラグ管理用!Z497&lt;15),"error",""))))</f>
        <v/>
      </c>
      <c r="BF497" s="331" t="str">
        <f t="shared" si="141"/>
        <v/>
      </c>
      <c r="BG497" s="331" t="str">
        <f>IF(C497="","",IF(AND(フラグ管理用!AJ497="事業終期_通常",OR(フラグ管理用!AA497&lt;18,フラグ管理用!AA497&gt;29)),"error",IF(AND(フラグ管理用!AJ497="事業終期_R3基金・R4",フラグ管理用!AA497&lt;18),"error","")))</f>
        <v/>
      </c>
      <c r="BH497" s="331" t="str">
        <f>IF(C497="","",IF(VLOOKUP(Z497,―!$X$2:$Y$31,2,FALSE)&lt;=VLOOKUP(AA497,―!$X$2:$Y$31,2,FALSE),"","error"))</f>
        <v/>
      </c>
      <c r="BI497" s="331" t="str">
        <f t="shared" si="142"/>
        <v/>
      </c>
      <c r="BJ497" s="331" t="str">
        <f t="shared" si="143"/>
        <v/>
      </c>
      <c r="BK497" s="331" t="str">
        <f t="shared" si="144"/>
        <v/>
      </c>
      <c r="BL497" s="331" t="str">
        <f>IF(C497="","",IF(AND(フラグ管理用!AK497="予算区分_地単_通常",フラグ管理用!AF497&gt;4),"error",IF(AND(フラグ管理用!AK497="予算区分_地単_協力金等",フラグ管理用!AF497&gt;9),"error",IF(AND(フラグ管理用!AK497="予算区分_補助",フラグ管理用!AF497&lt;9),"error",""))))</f>
        <v/>
      </c>
      <c r="BM497" s="346" t="str">
        <f>フラグ管理用!AO497</f>
        <v/>
      </c>
    </row>
    <row r="498" spans="1:65">
      <c r="A498" s="21">
        <v>477</v>
      </c>
      <c r="B498" s="38"/>
      <c r="C498" s="47"/>
      <c r="D498" s="47"/>
      <c r="E498" s="60"/>
      <c r="F498" s="69" t="str">
        <f>IF(C498="補",VLOOKUP(E498,'事業名一覧 '!$A$3:$C$55,3,FALSE),"")</f>
        <v/>
      </c>
      <c r="G498" s="84"/>
      <c r="H498" s="84"/>
      <c r="I498" s="84"/>
      <c r="J498" s="84"/>
      <c r="K498" s="84"/>
      <c r="L498" s="60"/>
      <c r="M498" s="134" t="str">
        <f t="shared" si="127"/>
        <v/>
      </c>
      <c r="N498" s="134" t="str">
        <f t="shared" si="128"/>
        <v/>
      </c>
      <c r="O498" s="150"/>
      <c r="P498" s="150"/>
      <c r="Q498" s="150"/>
      <c r="R498" s="150"/>
      <c r="S498" s="150"/>
      <c r="T498" s="150"/>
      <c r="U498" s="60"/>
      <c r="V498" s="84"/>
      <c r="W498" s="84"/>
      <c r="X498" s="84"/>
      <c r="Y498" s="47"/>
      <c r="Z498" s="47"/>
      <c r="AA498" s="47"/>
      <c r="AB498" s="217"/>
      <c r="AC498" s="217"/>
      <c r="AD498" s="60"/>
      <c r="AE498" s="60"/>
      <c r="AF498" s="236"/>
      <c r="AG498" s="255"/>
      <c r="AH498" s="277"/>
      <c r="AI498" s="289"/>
      <c r="AJ498" s="301" t="str">
        <f t="shared" si="129"/>
        <v/>
      </c>
      <c r="AK498" s="309" t="str">
        <f>IF(C498="","",IF(AND(フラグ管理用!B498=2,O498&gt;0),"error",IF(AND(フラグ管理用!B498=1,SUM(P498:R498)&gt;0),"error","")))</f>
        <v/>
      </c>
      <c r="AL498" s="317" t="str">
        <f t="shared" si="130"/>
        <v/>
      </c>
      <c r="AM498" s="325" t="str">
        <f t="shared" si="131"/>
        <v/>
      </c>
      <c r="AN498" s="331" t="str">
        <f>IF(C498="","",IF(フラグ管理用!AP498=1,"",IF(AND(フラグ管理用!C498=1,フラグ管理用!G498=1),"",IF(AND(フラグ管理用!C498=2,フラグ管理用!D498=1,フラグ管理用!G498=1),"",IF(AND(フラグ管理用!C498=2,フラグ管理用!D498=2),"","error")))))</f>
        <v/>
      </c>
      <c r="AO498" s="335" t="str">
        <f t="shared" si="132"/>
        <v/>
      </c>
      <c r="AP498" s="335" t="str">
        <f t="shared" si="133"/>
        <v/>
      </c>
      <c r="AQ498" s="335" t="str">
        <f>IF(C498="","",IF(AND(フラグ管理用!B498=1,フラグ管理用!I498&gt;0),"",IF(AND(フラグ管理用!B498=2,フラグ管理用!I498&gt;14),"","error")))</f>
        <v/>
      </c>
      <c r="AR498" s="335" t="str">
        <f>IF(C498="","",IF(PRODUCT(フラグ管理用!H498:J498)=0,"error",""))</f>
        <v/>
      </c>
      <c r="AS498" s="335" t="str">
        <f t="shared" si="134"/>
        <v/>
      </c>
      <c r="AT498" s="335" t="str">
        <f>IF(C498="","",IF(AND(フラグ管理用!G498=1,フラグ管理用!K498=1),"",IF(AND(フラグ管理用!G498=2,フラグ管理用!K498&gt;1),"","error")))</f>
        <v/>
      </c>
      <c r="AU498" s="335" t="str">
        <f>IF(C498="","",IF(AND(フラグ管理用!K498=10,ISBLANK(L498)=FALSE),"",IF(AND(フラグ管理用!K498&lt;10,ISBLANK(L498)=TRUE),"","error")))</f>
        <v/>
      </c>
      <c r="AV498" s="331" t="str">
        <f t="shared" si="135"/>
        <v/>
      </c>
      <c r="AW498" s="331" t="str">
        <f t="shared" si="136"/>
        <v/>
      </c>
      <c r="AX498" s="331" t="str">
        <f>IF(C498="","",IF(AND(フラグ管理用!D498=2,フラグ管理用!G498=1),IF(Q498&lt;&gt;0,"error",""),""))</f>
        <v/>
      </c>
      <c r="AY498" s="331" t="str">
        <f>IF(C498="","",IF(フラグ管理用!G498=2,IF(OR(O498&lt;&gt;0,P498&lt;&gt;0,R498&lt;&gt;0),"error",""),""))</f>
        <v/>
      </c>
      <c r="AZ498" s="331" t="str">
        <f t="shared" si="137"/>
        <v/>
      </c>
      <c r="BA498" s="331" t="str">
        <f t="shared" si="138"/>
        <v/>
      </c>
      <c r="BB498" s="331" t="str">
        <f t="shared" si="139"/>
        <v/>
      </c>
      <c r="BC498" s="331" t="str">
        <f>IF(C498="","",IF(フラグ管理用!Y498=2,IF(AND(フラグ管理用!C498=2,フラグ管理用!V498=1),"","error"),""))</f>
        <v/>
      </c>
      <c r="BD498" s="331" t="str">
        <f t="shared" si="140"/>
        <v/>
      </c>
      <c r="BE498" s="331" t="str">
        <f>IF(C498="","",IF(フラグ管理用!Z498=30,"error",IF(AND(フラグ管理用!AI498="事業始期_通常",フラグ管理用!Z498&lt;18),"error",IF(AND(フラグ管理用!AI498="事業始期_補助",フラグ管理用!Z498&lt;15),"error",""))))</f>
        <v/>
      </c>
      <c r="BF498" s="331" t="str">
        <f t="shared" si="141"/>
        <v/>
      </c>
      <c r="BG498" s="331" t="str">
        <f>IF(C498="","",IF(AND(フラグ管理用!AJ498="事業終期_通常",OR(フラグ管理用!AA498&lt;18,フラグ管理用!AA498&gt;29)),"error",IF(AND(フラグ管理用!AJ498="事業終期_R3基金・R4",フラグ管理用!AA498&lt;18),"error","")))</f>
        <v/>
      </c>
      <c r="BH498" s="331" t="str">
        <f>IF(C498="","",IF(VLOOKUP(Z498,―!$X$2:$Y$31,2,FALSE)&lt;=VLOOKUP(AA498,―!$X$2:$Y$31,2,FALSE),"","error"))</f>
        <v/>
      </c>
      <c r="BI498" s="331" t="str">
        <f t="shared" si="142"/>
        <v/>
      </c>
      <c r="BJ498" s="331" t="str">
        <f t="shared" si="143"/>
        <v/>
      </c>
      <c r="BK498" s="331" t="str">
        <f t="shared" si="144"/>
        <v/>
      </c>
      <c r="BL498" s="331" t="str">
        <f>IF(C498="","",IF(AND(フラグ管理用!AK498="予算区分_地単_通常",フラグ管理用!AF498&gt;4),"error",IF(AND(フラグ管理用!AK498="予算区分_地単_協力金等",フラグ管理用!AF498&gt;9),"error",IF(AND(フラグ管理用!AK498="予算区分_補助",フラグ管理用!AF498&lt;9),"error",""))))</f>
        <v/>
      </c>
      <c r="BM498" s="346" t="str">
        <f>フラグ管理用!AO498</f>
        <v/>
      </c>
    </row>
    <row r="499" spans="1:65">
      <c r="A499" s="21">
        <v>478</v>
      </c>
      <c r="B499" s="38"/>
      <c r="C499" s="47"/>
      <c r="D499" s="47"/>
      <c r="E499" s="60"/>
      <c r="F499" s="69" t="str">
        <f>IF(C499="補",VLOOKUP(E499,'事業名一覧 '!$A$3:$C$55,3,FALSE),"")</f>
        <v/>
      </c>
      <c r="G499" s="84"/>
      <c r="H499" s="84"/>
      <c r="I499" s="84"/>
      <c r="J499" s="84"/>
      <c r="K499" s="84"/>
      <c r="L499" s="60"/>
      <c r="M499" s="134" t="str">
        <f t="shared" si="127"/>
        <v/>
      </c>
      <c r="N499" s="134" t="str">
        <f t="shared" si="128"/>
        <v/>
      </c>
      <c r="O499" s="150"/>
      <c r="P499" s="150"/>
      <c r="Q499" s="150"/>
      <c r="R499" s="150"/>
      <c r="S499" s="150"/>
      <c r="T499" s="150"/>
      <c r="U499" s="60"/>
      <c r="V499" s="84"/>
      <c r="W499" s="84"/>
      <c r="X499" s="84"/>
      <c r="Y499" s="47"/>
      <c r="Z499" s="47"/>
      <c r="AA499" s="47"/>
      <c r="AB499" s="217"/>
      <c r="AC499" s="217"/>
      <c r="AD499" s="60"/>
      <c r="AE499" s="60"/>
      <c r="AF499" s="236"/>
      <c r="AG499" s="255"/>
      <c r="AH499" s="277"/>
      <c r="AI499" s="289"/>
      <c r="AJ499" s="301" t="str">
        <f t="shared" si="129"/>
        <v/>
      </c>
      <c r="AK499" s="309" t="str">
        <f>IF(C499="","",IF(AND(フラグ管理用!B499=2,O499&gt;0),"error",IF(AND(フラグ管理用!B499=1,SUM(P499:R499)&gt;0),"error","")))</f>
        <v/>
      </c>
      <c r="AL499" s="317" t="str">
        <f t="shared" si="130"/>
        <v/>
      </c>
      <c r="AM499" s="325" t="str">
        <f t="shared" si="131"/>
        <v/>
      </c>
      <c r="AN499" s="331" t="str">
        <f>IF(C499="","",IF(フラグ管理用!AP499=1,"",IF(AND(フラグ管理用!C499=1,フラグ管理用!G499=1),"",IF(AND(フラグ管理用!C499=2,フラグ管理用!D499=1,フラグ管理用!G499=1),"",IF(AND(フラグ管理用!C499=2,フラグ管理用!D499=2),"","error")))))</f>
        <v/>
      </c>
      <c r="AO499" s="335" t="str">
        <f t="shared" si="132"/>
        <v/>
      </c>
      <c r="AP499" s="335" t="str">
        <f t="shared" si="133"/>
        <v/>
      </c>
      <c r="AQ499" s="335" t="str">
        <f>IF(C499="","",IF(AND(フラグ管理用!B499=1,フラグ管理用!I499&gt;0),"",IF(AND(フラグ管理用!B499=2,フラグ管理用!I499&gt;14),"","error")))</f>
        <v/>
      </c>
      <c r="AR499" s="335" t="str">
        <f>IF(C499="","",IF(PRODUCT(フラグ管理用!H499:J499)=0,"error",""))</f>
        <v/>
      </c>
      <c r="AS499" s="335" t="str">
        <f t="shared" si="134"/>
        <v/>
      </c>
      <c r="AT499" s="335" t="str">
        <f>IF(C499="","",IF(AND(フラグ管理用!G499=1,フラグ管理用!K499=1),"",IF(AND(フラグ管理用!G499=2,フラグ管理用!K499&gt;1),"","error")))</f>
        <v/>
      </c>
      <c r="AU499" s="335" t="str">
        <f>IF(C499="","",IF(AND(フラグ管理用!K499=10,ISBLANK(L499)=FALSE),"",IF(AND(フラグ管理用!K499&lt;10,ISBLANK(L499)=TRUE),"","error")))</f>
        <v/>
      </c>
      <c r="AV499" s="331" t="str">
        <f t="shared" si="135"/>
        <v/>
      </c>
      <c r="AW499" s="331" t="str">
        <f t="shared" si="136"/>
        <v/>
      </c>
      <c r="AX499" s="331" t="str">
        <f>IF(C499="","",IF(AND(フラグ管理用!D499=2,フラグ管理用!G499=1),IF(Q499&lt;&gt;0,"error",""),""))</f>
        <v/>
      </c>
      <c r="AY499" s="331" t="str">
        <f>IF(C499="","",IF(フラグ管理用!G499=2,IF(OR(O499&lt;&gt;0,P499&lt;&gt;0,R499&lt;&gt;0),"error",""),""))</f>
        <v/>
      </c>
      <c r="AZ499" s="331" t="str">
        <f t="shared" si="137"/>
        <v/>
      </c>
      <c r="BA499" s="331" t="str">
        <f t="shared" si="138"/>
        <v/>
      </c>
      <c r="BB499" s="331" t="str">
        <f t="shared" si="139"/>
        <v/>
      </c>
      <c r="BC499" s="331" t="str">
        <f>IF(C499="","",IF(フラグ管理用!Y499=2,IF(AND(フラグ管理用!C499=2,フラグ管理用!V499=1),"","error"),""))</f>
        <v/>
      </c>
      <c r="BD499" s="331" t="str">
        <f t="shared" si="140"/>
        <v/>
      </c>
      <c r="BE499" s="331" t="str">
        <f>IF(C499="","",IF(フラグ管理用!Z499=30,"error",IF(AND(フラグ管理用!AI499="事業始期_通常",フラグ管理用!Z499&lt;18),"error",IF(AND(フラグ管理用!AI499="事業始期_補助",フラグ管理用!Z499&lt;15),"error",""))))</f>
        <v/>
      </c>
      <c r="BF499" s="331" t="str">
        <f t="shared" si="141"/>
        <v/>
      </c>
      <c r="BG499" s="331" t="str">
        <f>IF(C499="","",IF(AND(フラグ管理用!AJ499="事業終期_通常",OR(フラグ管理用!AA499&lt;18,フラグ管理用!AA499&gt;29)),"error",IF(AND(フラグ管理用!AJ499="事業終期_R3基金・R4",フラグ管理用!AA499&lt;18),"error","")))</f>
        <v/>
      </c>
      <c r="BH499" s="331" t="str">
        <f>IF(C499="","",IF(VLOOKUP(Z499,―!$X$2:$Y$31,2,FALSE)&lt;=VLOOKUP(AA499,―!$X$2:$Y$31,2,FALSE),"","error"))</f>
        <v/>
      </c>
      <c r="BI499" s="331" t="str">
        <f t="shared" si="142"/>
        <v/>
      </c>
      <c r="BJ499" s="331" t="str">
        <f t="shared" si="143"/>
        <v/>
      </c>
      <c r="BK499" s="331" t="str">
        <f t="shared" si="144"/>
        <v/>
      </c>
      <c r="BL499" s="331" t="str">
        <f>IF(C499="","",IF(AND(フラグ管理用!AK499="予算区分_地単_通常",フラグ管理用!AF499&gt;4),"error",IF(AND(フラグ管理用!AK499="予算区分_地単_協力金等",フラグ管理用!AF499&gt;9),"error",IF(AND(フラグ管理用!AK499="予算区分_補助",フラグ管理用!AF499&lt;9),"error",""))))</f>
        <v/>
      </c>
      <c r="BM499" s="346" t="str">
        <f>フラグ管理用!AO499</f>
        <v/>
      </c>
    </row>
    <row r="500" spans="1:65">
      <c r="A500" s="21">
        <v>479</v>
      </c>
      <c r="B500" s="38"/>
      <c r="C500" s="47"/>
      <c r="D500" s="47"/>
      <c r="E500" s="60"/>
      <c r="F500" s="69" t="str">
        <f>IF(C500="補",VLOOKUP(E500,'事業名一覧 '!$A$3:$C$55,3,FALSE),"")</f>
        <v/>
      </c>
      <c r="G500" s="84"/>
      <c r="H500" s="84"/>
      <c r="I500" s="84"/>
      <c r="J500" s="84"/>
      <c r="K500" s="84"/>
      <c r="L500" s="60"/>
      <c r="M500" s="134" t="str">
        <f t="shared" si="127"/>
        <v/>
      </c>
      <c r="N500" s="134" t="str">
        <f t="shared" si="128"/>
        <v/>
      </c>
      <c r="O500" s="150"/>
      <c r="P500" s="150"/>
      <c r="Q500" s="150"/>
      <c r="R500" s="150"/>
      <c r="S500" s="150"/>
      <c r="T500" s="150"/>
      <c r="U500" s="60"/>
      <c r="V500" s="84"/>
      <c r="W500" s="84"/>
      <c r="X500" s="84"/>
      <c r="Y500" s="47"/>
      <c r="Z500" s="47"/>
      <c r="AA500" s="47"/>
      <c r="AB500" s="217"/>
      <c r="AC500" s="217"/>
      <c r="AD500" s="60"/>
      <c r="AE500" s="60"/>
      <c r="AF500" s="236"/>
      <c r="AG500" s="255"/>
      <c r="AH500" s="277"/>
      <c r="AI500" s="289"/>
      <c r="AJ500" s="301" t="str">
        <f t="shared" si="129"/>
        <v/>
      </c>
      <c r="AK500" s="309" t="str">
        <f>IF(C500="","",IF(AND(フラグ管理用!B500=2,O500&gt;0),"error",IF(AND(フラグ管理用!B500=1,SUM(P500:R500)&gt;0),"error","")))</f>
        <v/>
      </c>
      <c r="AL500" s="317" t="str">
        <f t="shared" si="130"/>
        <v/>
      </c>
      <c r="AM500" s="325" t="str">
        <f t="shared" si="131"/>
        <v/>
      </c>
      <c r="AN500" s="331" t="str">
        <f>IF(C500="","",IF(フラグ管理用!AP500=1,"",IF(AND(フラグ管理用!C500=1,フラグ管理用!G500=1),"",IF(AND(フラグ管理用!C500=2,フラグ管理用!D500=1,フラグ管理用!G500=1),"",IF(AND(フラグ管理用!C500=2,フラグ管理用!D500=2),"","error")))))</f>
        <v/>
      </c>
      <c r="AO500" s="335" t="str">
        <f t="shared" si="132"/>
        <v/>
      </c>
      <c r="AP500" s="335" t="str">
        <f t="shared" si="133"/>
        <v/>
      </c>
      <c r="AQ500" s="335" t="str">
        <f>IF(C500="","",IF(AND(フラグ管理用!B500=1,フラグ管理用!I500&gt;0),"",IF(AND(フラグ管理用!B500=2,フラグ管理用!I500&gt;14),"","error")))</f>
        <v/>
      </c>
      <c r="AR500" s="335" t="str">
        <f>IF(C500="","",IF(PRODUCT(フラグ管理用!H500:J500)=0,"error",""))</f>
        <v/>
      </c>
      <c r="AS500" s="335" t="str">
        <f t="shared" si="134"/>
        <v/>
      </c>
      <c r="AT500" s="335" t="str">
        <f>IF(C500="","",IF(AND(フラグ管理用!G500=1,フラグ管理用!K500=1),"",IF(AND(フラグ管理用!G500=2,フラグ管理用!K500&gt;1),"","error")))</f>
        <v/>
      </c>
      <c r="AU500" s="335" t="str">
        <f>IF(C500="","",IF(AND(フラグ管理用!K500=10,ISBLANK(L500)=FALSE),"",IF(AND(フラグ管理用!K500&lt;10,ISBLANK(L500)=TRUE),"","error")))</f>
        <v/>
      </c>
      <c r="AV500" s="331" t="str">
        <f t="shared" si="135"/>
        <v/>
      </c>
      <c r="AW500" s="331" t="str">
        <f t="shared" si="136"/>
        <v/>
      </c>
      <c r="AX500" s="331" t="str">
        <f>IF(C500="","",IF(AND(フラグ管理用!D500=2,フラグ管理用!G500=1),IF(Q500&lt;&gt;0,"error",""),""))</f>
        <v/>
      </c>
      <c r="AY500" s="331" t="str">
        <f>IF(C500="","",IF(フラグ管理用!G500=2,IF(OR(O500&lt;&gt;0,P500&lt;&gt;0,R500&lt;&gt;0),"error",""),""))</f>
        <v/>
      </c>
      <c r="AZ500" s="331" t="str">
        <f t="shared" si="137"/>
        <v/>
      </c>
      <c r="BA500" s="331" t="str">
        <f t="shared" si="138"/>
        <v/>
      </c>
      <c r="BB500" s="331" t="str">
        <f t="shared" si="139"/>
        <v/>
      </c>
      <c r="BC500" s="331" t="str">
        <f>IF(C500="","",IF(フラグ管理用!Y500=2,IF(AND(フラグ管理用!C500=2,フラグ管理用!V500=1),"","error"),""))</f>
        <v/>
      </c>
      <c r="BD500" s="331" t="str">
        <f t="shared" si="140"/>
        <v/>
      </c>
      <c r="BE500" s="331" t="str">
        <f>IF(C500="","",IF(フラグ管理用!Z500=30,"error",IF(AND(フラグ管理用!AI500="事業始期_通常",フラグ管理用!Z500&lt;18),"error",IF(AND(フラグ管理用!AI500="事業始期_補助",フラグ管理用!Z500&lt;15),"error",""))))</f>
        <v/>
      </c>
      <c r="BF500" s="331" t="str">
        <f t="shared" si="141"/>
        <v/>
      </c>
      <c r="BG500" s="331" t="str">
        <f>IF(C500="","",IF(AND(フラグ管理用!AJ500="事業終期_通常",OR(フラグ管理用!AA500&lt;18,フラグ管理用!AA500&gt;29)),"error",IF(AND(フラグ管理用!AJ500="事業終期_R3基金・R4",フラグ管理用!AA500&lt;18),"error","")))</f>
        <v/>
      </c>
      <c r="BH500" s="331" t="str">
        <f>IF(C500="","",IF(VLOOKUP(Z500,―!$X$2:$Y$31,2,FALSE)&lt;=VLOOKUP(AA500,―!$X$2:$Y$31,2,FALSE),"","error"))</f>
        <v/>
      </c>
      <c r="BI500" s="331" t="str">
        <f t="shared" si="142"/>
        <v/>
      </c>
      <c r="BJ500" s="331" t="str">
        <f t="shared" si="143"/>
        <v/>
      </c>
      <c r="BK500" s="331" t="str">
        <f t="shared" si="144"/>
        <v/>
      </c>
      <c r="BL500" s="331" t="str">
        <f>IF(C500="","",IF(AND(フラグ管理用!AK500="予算区分_地単_通常",フラグ管理用!AF500&gt;4),"error",IF(AND(フラグ管理用!AK500="予算区分_地単_協力金等",フラグ管理用!AF500&gt;9),"error",IF(AND(フラグ管理用!AK500="予算区分_補助",フラグ管理用!AF500&lt;9),"error",""))))</f>
        <v/>
      </c>
      <c r="BM500" s="346" t="str">
        <f>フラグ管理用!AO500</f>
        <v/>
      </c>
    </row>
    <row r="501" spans="1:65">
      <c r="A501" s="21">
        <v>480</v>
      </c>
      <c r="B501" s="38"/>
      <c r="C501" s="47"/>
      <c r="D501" s="47"/>
      <c r="E501" s="60"/>
      <c r="F501" s="69" t="str">
        <f>IF(C501="補",VLOOKUP(E501,'事業名一覧 '!$A$3:$C$55,3,FALSE),"")</f>
        <v/>
      </c>
      <c r="G501" s="84"/>
      <c r="H501" s="84"/>
      <c r="I501" s="84"/>
      <c r="J501" s="84"/>
      <c r="K501" s="84"/>
      <c r="L501" s="60"/>
      <c r="M501" s="134" t="str">
        <f t="shared" si="127"/>
        <v/>
      </c>
      <c r="N501" s="134" t="str">
        <f t="shared" si="128"/>
        <v/>
      </c>
      <c r="O501" s="150"/>
      <c r="P501" s="150"/>
      <c r="Q501" s="150"/>
      <c r="R501" s="150"/>
      <c r="S501" s="150"/>
      <c r="T501" s="150"/>
      <c r="U501" s="60"/>
      <c r="V501" s="84"/>
      <c r="W501" s="84"/>
      <c r="X501" s="84"/>
      <c r="Y501" s="47"/>
      <c r="Z501" s="47"/>
      <c r="AA501" s="47"/>
      <c r="AB501" s="217"/>
      <c r="AC501" s="217"/>
      <c r="AD501" s="60"/>
      <c r="AE501" s="60"/>
      <c r="AF501" s="236"/>
      <c r="AG501" s="255"/>
      <c r="AH501" s="277"/>
      <c r="AI501" s="289"/>
      <c r="AJ501" s="301" t="str">
        <f t="shared" si="129"/>
        <v/>
      </c>
      <c r="AK501" s="309" t="str">
        <f>IF(C501="","",IF(AND(フラグ管理用!B501=2,O501&gt;0),"error",IF(AND(フラグ管理用!B501=1,SUM(P501:R501)&gt;0),"error","")))</f>
        <v/>
      </c>
      <c r="AL501" s="317" t="str">
        <f t="shared" si="130"/>
        <v/>
      </c>
      <c r="AM501" s="325" t="str">
        <f t="shared" si="131"/>
        <v/>
      </c>
      <c r="AN501" s="331" t="str">
        <f>IF(C501="","",IF(フラグ管理用!AP501=1,"",IF(AND(フラグ管理用!C501=1,フラグ管理用!G501=1),"",IF(AND(フラグ管理用!C501=2,フラグ管理用!D501=1,フラグ管理用!G501=1),"",IF(AND(フラグ管理用!C501=2,フラグ管理用!D501=2),"","error")))))</f>
        <v/>
      </c>
      <c r="AO501" s="335" t="str">
        <f t="shared" si="132"/>
        <v/>
      </c>
      <c r="AP501" s="335" t="str">
        <f t="shared" si="133"/>
        <v/>
      </c>
      <c r="AQ501" s="335" t="str">
        <f>IF(C501="","",IF(AND(フラグ管理用!B501=1,フラグ管理用!I501&gt;0),"",IF(AND(フラグ管理用!B501=2,フラグ管理用!I501&gt;14),"","error")))</f>
        <v/>
      </c>
      <c r="AR501" s="335" t="str">
        <f>IF(C501="","",IF(PRODUCT(フラグ管理用!H501:J501)=0,"error",""))</f>
        <v/>
      </c>
      <c r="AS501" s="335" t="str">
        <f t="shared" si="134"/>
        <v/>
      </c>
      <c r="AT501" s="335" t="str">
        <f>IF(C501="","",IF(AND(フラグ管理用!G501=1,フラグ管理用!K501=1),"",IF(AND(フラグ管理用!G501=2,フラグ管理用!K501&gt;1),"","error")))</f>
        <v/>
      </c>
      <c r="AU501" s="335" t="str">
        <f>IF(C501="","",IF(AND(フラグ管理用!K501=10,ISBLANK(L501)=FALSE),"",IF(AND(フラグ管理用!K501&lt;10,ISBLANK(L501)=TRUE),"","error")))</f>
        <v/>
      </c>
      <c r="AV501" s="331" t="str">
        <f t="shared" si="135"/>
        <v/>
      </c>
      <c r="AW501" s="331" t="str">
        <f t="shared" si="136"/>
        <v/>
      </c>
      <c r="AX501" s="331" t="str">
        <f>IF(C501="","",IF(AND(フラグ管理用!D501=2,フラグ管理用!G501=1),IF(Q501&lt;&gt;0,"error",""),""))</f>
        <v/>
      </c>
      <c r="AY501" s="331" t="str">
        <f>IF(C501="","",IF(フラグ管理用!G501=2,IF(OR(O501&lt;&gt;0,P501&lt;&gt;0,R501&lt;&gt;0),"error",""),""))</f>
        <v/>
      </c>
      <c r="AZ501" s="331" t="str">
        <f t="shared" si="137"/>
        <v/>
      </c>
      <c r="BA501" s="331" t="str">
        <f t="shared" si="138"/>
        <v/>
      </c>
      <c r="BB501" s="331" t="str">
        <f t="shared" si="139"/>
        <v/>
      </c>
      <c r="BC501" s="331" t="str">
        <f>IF(C501="","",IF(フラグ管理用!Y501=2,IF(AND(フラグ管理用!C501=2,フラグ管理用!V501=1),"","error"),""))</f>
        <v/>
      </c>
      <c r="BD501" s="331" t="str">
        <f t="shared" si="140"/>
        <v/>
      </c>
      <c r="BE501" s="331" t="str">
        <f>IF(C501="","",IF(フラグ管理用!Z501=30,"error",IF(AND(フラグ管理用!AI501="事業始期_通常",フラグ管理用!Z501&lt;18),"error",IF(AND(フラグ管理用!AI501="事業始期_補助",フラグ管理用!Z501&lt;15),"error",""))))</f>
        <v/>
      </c>
      <c r="BF501" s="331" t="str">
        <f t="shared" si="141"/>
        <v/>
      </c>
      <c r="BG501" s="331" t="str">
        <f>IF(C501="","",IF(AND(フラグ管理用!AJ501="事業終期_通常",OR(フラグ管理用!AA501&lt;18,フラグ管理用!AA501&gt;29)),"error",IF(AND(フラグ管理用!AJ501="事業終期_R3基金・R4",フラグ管理用!AA501&lt;18),"error","")))</f>
        <v/>
      </c>
      <c r="BH501" s="331" t="str">
        <f>IF(C501="","",IF(VLOOKUP(Z501,―!$X$2:$Y$31,2,FALSE)&lt;=VLOOKUP(AA501,―!$X$2:$Y$31,2,FALSE),"","error"))</f>
        <v/>
      </c>
      <c r="BI501" s="331" t="str">
        <f t="shared" si="142"/>
        <v/>
      </c>
      <c r="BJ501" s="331" t="str">
        <f t="shared" si="143"/>
        <v/>
      </c>
      <c r="BK501" s="331" t="str">
        <f t="shared" si="144"/>
        <v/>
      </c>
      <c r="BL501" s="331" t="str">
        <f>IF(C501="","",IF(AND(フラグ管理用!AK501="予算区分_地単_通常",フラグ管理用!AF501&gt;4),"error",IF(AND(フラグ管理用!AK501="予算区分_地単_協力金等",フラグ管理用!AF501&gt;9),"error",IF(AND(フラグ管理用!AK501="予算区分_補助",フラグ管理用!AF501&lt;9),"error",""))))</f>
        <v/>
      </c>
      <c r="BM501" s="346" t="str">
        <f>フラグ管理用!AO501</f>
        <v/>
      </c>
    </row>
    <row r="502" spans="1:65">
      <c r="A502" s="21">
        <v>481</v>
      </c>
      <c r="B502" s="38"/>
      <c r="C502" s="47"/>
      <c r="D502" s="47"/>
      <c r="E502" s="60"/>
      <c r="F502" s="69" t="str">
        <f>IF(C502="補",VLOOKUP(E502,'事業名一覧 '!$A$3:$C$55,3,FALSE),"")</f>
        <v/>
      </c>
      <c r="G502" s="84"/>
      <c r="H502" s="84"/>
      <c r="I502" s="84"/>
      <c r="J502" s="84"/>
      <c r="K502" s="84"/>
      <c r="L502" s="60"/>
      <c r="M502" s="134" t="str">
        <f t="shared" si="127"/>
        <v/>
      </c>
      <c r="N502" s="134" t="str">
        <f t="shared" si="128"/>
        <v/>
      </c>
      <c r="O502" s="150"/>
      <c r="P502" s="150"/>
      <c r="Q502" s="150"/>
      <c r="R502" s="150"/>
      <c r="S502" s="150"/>
      <c r="T502" s="150"/>
      <c r="U502" s="60"/>
      <c r="V502" s="84"/>
      <c r="W502" s="84"/>
      <c r="X502" s="84"/>
      <c r="Y502" s="47"/>
      <c r="Z502" s="47"/>
      <c r="AA502" s="47"/>
      <c r="AB502" s="217"/>
      <c r="AC502" s="217"/>
      <c r="AD502" s="60"/>
      <c r="AE502" s="60"/>
      <c r="AF502" s="236"/>
      <c r="AG502" s="255"/>
      <c r="AH502" s="277"/>
      <c r="AI502" s="289"/>
      <c r="AJ502" s="301" t="str">
        <f t="shared" si="129"/>
        <v/>
      </c>
      <c r="AK502" s="309" t="str">
        <f>IF(C502="","",IF(AND(フラグ管理用!B502=2,O502&gt;0),"error",IF(AND(フラグ管理用!B502=1,SUM(P502:R502)&gt;0),"error","")))</f>
        <v/>
      </c>
      <c r="AL502" s="317" t="str">
        <f t="shared" si="130"/>
        <v/>
      </c>
      <c r="AM502" s="325" t="str">
        <f t="shared" si="131"/>
        <v/>
      </c>
      <c r="AN502" s="331" t="str">
        <f>IF(C502="","",IF(フラグ管理用!AP502=1,"",IF(AND(フラグ管理用!C502=1,フラグ管理用!G502=1),"",IF(AND(フラグ管理用!C502=2,フラグ管理用!D502=1,フラグ管理用!G502=1),"",IF(AND(フラグ管理用!C502=2,フラグ管理用!D502=2),"","error")))))</f>
        <v/>
      </c>
      <c r="AO502" s="335" t="str">
        <f t="shared" si="132"/>
        <v/>
      </c>
      <c r="AP502" s="335" t="str">
        <f t="shared" si="133"/>
        <v/>
      </c>
      <c r="AQ502" s="335" t="str">
        <f>IF(C502="","",IF(AND(フラグ管理用!B502=1,フラグ管理用!I502&gt;0),"",IF(AND(フラグ管理用!B502=2,フラグ管理用!I502&gt;14),"","error")))</f>
        <v/>
      </c>
      <c r="AR502" s="335" t="str">
        <f>IF(C502="","",IF(PRODUCT(フラグ管理用!H502:J502)=0,"error",""))</f>
        <v/>
      </c>
      <c r="AS502" s="335" t="str">
        <f t="shared" si="134"/>
        <v/>
      </c>
      <c r="AT502" s="335" t="str">
        <f>IF(C502="","",IF(AND(フラグ管理用!G502=1,フラグ管理用!K502=1),"",IF(AND(フラグ管理用!G502=2,フラグ管理用!K502&gt;1),"","error")))</f>
        <v/>
      </c>
      <c r="AU502" s="335" t="str">
        <f>IF(C502="","",IF(AND(フラグ管理用!K502=10,ISBLANK(L502)=FALSE),"",IF(AND(フラグ管理用!K502&lt;10,ISBLANK(L502)=TRUE),"","error")))</f>
        <v/>
      </c>
      <c r="AV502" s="331" t="str">
        <f t="shared" si="135"/>
        <v/>
      </c>
      <c r="AW502" s="331" t="str">
        <f t="shared" si="136"/>
        <v/>
      </c>
      <c r="AX502" s="331" t="str">
        <f>IF(C502="","",IF(AND(フラグ管理用!D502=2,フラグ管理用!G502=1),IF(Q502&lt;&gt;0,"error",""),""))</f>
        <v/>
      </c>
      <c r="AY502" s="331" t="str">
        <f>IF(C502="","",IF(フラグ管理用!G502=2,IF(OR(O502&lt;&gt;0,P502&lt;&gt;0,R502&lt;&gt;0),"error",""),""))</f>
        <v/>
      </c>
      <c r="AZ502" s="331" t="str">
        <f t="shared" si="137"/>
        <v/>
      </c>
      <c r="BA502" s="331" t="str">
        <f t="shared" si="138"/>
        <v/>
      </c>
      <c r="BB502" s="331" t="str">
        <f t="shared" si="139"/>
        <v/>
      </c>
      <c r="BC502" s="331" t="str">
        <f>IF(C502="","",IF(フラグ管理用!Y502=2,IF(AND(フラグ管理用!C502=2,フラグ管理用!V502=1),"","error"),""))</f>
        <v/>
      </c>
      <c r="BD502" s="331" t="str">
        <f t="shared" si="140"/>
        <v/>
      </c>
      <c r="BE502" s="331" t="str">
        <f>IF(C502="","",IF(フラグ管理用!Z502=30,"error",IF(AND(フラグ管理用!AI502="事業始期_通常",フラグ管理用!Z502&lt;18),"error",IF(AND(フラグ管理用!AI502="事業始期_補助",フラグ管理用!Z502&lt;15),"error",""))))</f>
        <v/>
      </c>
      <c r="BF502" s="331" t="str">
        <f t="shared" si="141"/>
        <v/>
      </c>
      <c r="BG502" s="331" t="str">
        <f>IF(C502="","",IF(AND(フラグ管理用!AJ502="事業終期_通常",OR(フラグ管理用!AA502&lt;18,フラグ管理用!AA502&gt;29)),"error",IF(AND(フラグ管理用!AJ502="事業終期_R3基金・R4",フラグ管理用!AA502&lt;18),"error","")))</f>
        <v/>
      </c>
      <c r="BH502" s="331" t="str">
        <f>IF(C502="","",IF(VLOOKUP(Z502,―!$X$2:$Y$31,2,FALSE)&lt;=VLOOKUP(AA502,―!$X$2:$Y$31,2,FALSE),"","error"))</f>
        <v/>
      </c>
      <c r="BI502" s="331" t="str">
        <f t="shared" si="142"/>
        <v/>
      </c>
      <c r="BJ502" s="331" t="str">
        <f t="shared" si="143"/>
        <v/>
      </c>
      <c r="BK502" s="331" t="str">
        <f t="shared" si="144"/>
        <v/>
      </c>
      <c r="BL502" s="331" t="str">
        <f>IF(C502="","",IF(AND(フラグ管理用!AK502="予算区分_地単_通常",フラグ管理用!AF502&gt;4),"error",IF(AND(フラグ管理用!AK502="予算区分_地単_協力金等",フラグ管理用!AF502&gt;9),"error",IF(AND(フラグ管理用!AK502="予算区分_補助",フラグ管理用!AF502&lt;9),"error",""))))</f>
        <v/>
      </c>
      <c r="BM502" s="346" t="str">
        <f>フラグ管理用!AO502</f>
        <v/>
      </c>
    </row>
    <row r="503" spans="1:65">
      <c r="A503" s="21">
        <v>482</v>
      </c>
      <c r="B503" s="38"/>
      <c r="C503" s="47"/>
      <c r="D503" s="47"/>
      <c r="E503" s="60"/>
      <c r="F503" s="69" t="str">
        <f>IF(C503="補",VLOOKUP(E503,'事業名一覧 '!$A$3:$C$55,3,FALSE),"")</f>
        <v/>
      </c>
      <c r="G503" s="84"/>
      <c r="H503" s="84"/>
      <c r="I503" s="84"/>
      <c r="J503" s="84"/>
      <c r="K503" s="84"/>
      <c r="L503" s="60"/>
      <c r="M503" s="134" t="str">
        <f t="shared" si="127"/>
        <v/>
      </c>
      <c r="N503" s="134" t="str">
        <f t="shared" si="128"/>
        <v/>
      </c>
      <c r="O503" s="150"/>
      <c r="P503" s="150"/>
      <c r="Q503" s="150"/>
      <c r="R503" s="150"/>
      <c r="S503" s="150"/>
      <c r="T503" s="150"/>
      <c r="U503" s="60"/>
      <c r="V503" s="84"/>
      <c r="W503" s="84"/>
      <c r="X503" s="84"/>
      <c r="Y503" s="47"/>
      <c r="Z503" s="47"/>
      <c r="AA503" s="47"/>
      <c r="AB503" s="217"/>
      <c r="AC503" s="217"/>
      <c r="AD503" s="60"/>
      <c r="AE503" s="60"/>
      <c r="AF503" s="236"/>
      <c r="AG503" s="255"/>
      <c r="AH503" s="277"/>
      <c r="AI503" s="289"/>
      <c r="AJ503" s="301" t="str">
        <f t="shared" si="129"/>
        <v/>
      </c>
      <c r="AK503" s="309" t="str">
        <f>IF(C503="","",IF(AND(フラグ管理用!B503=2,O503&gt;0),"error",IF(AND(フラグ管理用!B503=1,SUM(P503:R503)&gt;0),"error","")))</f>
        <v/>
      </c>
      <c r="AL503" s="317" t="str">
        <f t="shared" si="130"/>
        <v/>
      </c>
      <c r="AM503" s="325" t="str">
        <f t="shared" si="131"/>
        <v/>
      </c>
      <c r="AN503" s="331" t="str">
        <f>IF(C503="","",IF(フラグ管理用!AP503=1,"",IF(AND(フラグ管理用!C503=1,フラグ管理用!G503=1),"",IF(AND(フラグ管理用!C503=2,フラグ管理用!D503=1,フラグ管理用!G503=1),"",IF(AND(フラグ管理用!C503=2,フラグ管理用!D503=2),"","error")))))</f>
        <v/>
      </c>
      <c r="AO503" s="335" t="str">
        <f t="shared" si="132"/>
        <v/>
      </c>
      <c r="AP503" s="335" t="str">
        <f t="shared" si="133"/>
        <v/>
      </c>
      <c r="AQ503" s="335" t="str">
        <f>IF(C503="","",IF(AND(フラグ管理用!B503=1,フラグ管理用!I503&gt;0),"",IF(AND(フラグ管理用!B503=2,フラグ管理用!I503&gt;14),"","error")))</f>
        <v/>
      </c>
      <c r="AR503" s="335" t="str">
        <f>IF(C503="","",IF(PRODUCT(フラグ管理用!H503:J503)=0,"error",""))</f>
        <v/>
      </c>
      <c r="AS503" s="335" t="str">
        <f t="shared" si="134"/>
        <v/>
      </c>
      <c r="AT503" s="335" t="str">
        <f>IF(C503="","",IF(AND(フラグ管理用!G503=1,フラグ管理用!K503=1),"",IF(AND(フラグ管理用!G503=2,フラグ管理用!K503&gt;1),"","error")))</f>
        <v/>
      </c>
      <c r="AU503" s="335" t="str">
        <f>IF(C503="","",IF(AND(フラグ管理用!K503=10,ISBLANK(L503)=FALSE),"",IF(AND(フラグ管理用!K503&lt;10,ISBLANK(L503)=TRUE),"","error")))</f>
        <v/>
      </c>
      <c r="AV503" s="331" t="str">
        <f t="shared" si="135"/>
        <v/>
      </c>
      <c r="AW503" s="331" t="str">
        <f t="shared" si="136"/>
        <v/>
      </c>
      <c r="AX503" s="331" t="str">
        <f>IF(C503="","",IF(AND(フラグ管理用!D503=2,フラグ管理用!G503=1),IF(Q503&lt;&gt;0,"error",""),""))</f>
        <v/>
      </c>
      <c r="AY503" s="331" t="str">
        <f>IF(C503="","",IF(フラグ管理用!G503=2,IF(OR(O503&lt;&gt;0,P503&lt;&gt;0,R503&lt;&gt;0),"error",""),""))</f>
        <v/>
      </c>
      <c r="AZ503" s="331" t="str">
        <f t="shared" si="137"/>
        <v/>
      </c>
      <c r="BA503" s="331" t="str">
        <f t="shared" si="138"/>
        <v/>
      </c>
      <c r="BB503" s="331" t="str">
        <f t="shared" si="139"/>
        <v/>
      </c>
      <c r="BC503" s="331" t="str">
        <f>IF(C503="","",IF(フラグ管理用!Y503=2,IF(AND(フラグ管理用!C503=2,フラグ管理用!V503=1),"","error"),""))</f>
        <v/>
      </c>
      <c r="BD503" s="331" t="str">
        <f t="shared" si="140"/>
        <v/>
      </c>
      <c r="BE503" s="331" t="str">
        <f>IF(C503="","",IF(フラグ管理用!Z503=30,"error",IF(AND(フラグ管理用!AI503="事業始期_通常",フラグ管理用!Z503&lt;18),"error",IF(AND(フラグ管理用!AI503="事業始期_補助",フラグ管理用!Z503&lt;15),"error",""))))</f>
        <v/>
      </c>
      <c r="BF503" s="331" t="str">
        <f t="shared" si="141"/>
        <v/>
      </c>
      <c r="BG503" s="331" t="str">
        <f>IF(C503="","",IF(AND(フラグ管理用!AJ503="事業終期_通常",OR(フラグ管理用!AA503&lt;18,フラグ管理用!AA503&gt;29)),"error",IF(AND(フラグ管理用!AJ503="事業終期_R3基金・R4",フラグ管理用!AA503&lt;18),"error","")))</f>
        <v/>
      </c>
      <c r="BH503" s="331" t="str">
        <f>IF(C503="","",IF(VLOOKUP(Z503,―!$X$2:$Y$31,2,FALSE)&lt;=VLOOKUP(AA503,―!$X$2:$Y$31,2,FALSE),"","error"))</f>
        <v/>
      </c>
      <c r="BI503" s="331" t="str">
        <f t="shared" si="142"/>
        <v/>
      </c>
      <c r="BJ503" s="331" t="str">
        <f t="shared" si="143"/>
        <v/>
      </c>
      <c r="BK503" s="331" t="str">
        <f t="shared" si="144"/>
        <v/>
      </c>
      <c r="BL503" s="331" t="str">
        <f>IF(C503="","",IF(AND(フラグ管理用!AK503="予算区分_地単_通常",フラグ管理用!AF503&gt;4),"error",IF(AND(フラグ管理用!AK503="予算区分_地単_協力金等",フラグ管理用!AF503&gt;9),"error",IF(AND(フラグ管理用!AK503="予算区分_補助",フラグ管理用!AF503&lt;9),"error",""))))</f>
        <v/>
      </c>
      <c r="BM503" s="346" t="str">
        <f>フラグ管理用!AO503</f>
        <v/>
      </c>
    </row>
    <row r="504" spans="1:65">
      <c r="A504" s="21">
        <v>483</v>
      </c>
      <c r="B504" s="38"/>
      <c r="C504" s="47"/>
      <c r="D504" s="47"/>
      <c r="E504" s="60"/>
      <c r="F504" s="69" t="str">
        <f>IF(C504="補",VLOOKUP(E504,'事業名一覧 '!$A$3:$C$55,3,FALSE),"")</f>
        <v/>
      </c>
      <c r="G504" s="84"/>
      <c r="H504" s="84"/>
      <c r="I504" s="84"/>
      <c r="J504" s="84"/>
      <c r="K504" s="84"/>
      <c r="L504" s="60"/>
      <c r="M504" s="134" t="str">
        <f t="shared" si="127"/>
        <v/>
      </c>
      <c r="N504" s="134" t="str">
        <f t="shared" si="128"/>
        <v/>
      </c>
      <c r="O504" s="150"/>
      <c r="P504" s="150"/>
      <c r="Q504" s="150"/>
      <c r="R504" s="150"/>
      <c r="S504" s="150"/>
      <c r="T504" s="150"/>
      <c r="U504" s="60"/>
      <c r="V504" s="84"/>
      <c r="W504" s="84"/>
      <c r="X504" s="84"/>
      <c r="Y504" s="47"/>
      <c r="Z504" s="47"/>
      <c r="AA504" s="47"/>
      <c r="AB504" s="217"/>
      <c r="AC504" s="217"/>
      <c r="AD504" s="60"/>
      <c r="AE504" s="60"/>
      <c r="AF504" s="236"/>
      <c r="AG504" s="255"/>
      <c r="AH504" s="277"/>
      <c r="AI504" s="289"/>
      <c r="AJ504" s="301" t="str">
        <f t="shared" si="129"/>
        <v/>
      </c>
      <c r="AK504" s="309" t="str">
        <f>IF(C504="","",IF(AND(フラグ管理用!B504=2,O504&gt;0),"error",IF(AND(フラグ管理用!B504=1,SUM(P504:R504)&gt;0),"error","")))</f>
        <v/>
      </c>
      <c r="AL504" s="317" t="str">
        <f t="shared" si="130"/>
        <v/>
      </c>
      <c r="AM504" s="325" t="str">
        <f t="shared" si="131"/>
        <v/>
      </c>
      <c r="AN504" s="331" t="str">
        <f>IF(C504="","",IF(フラグ管理用!AP504=1,"",IF(AND(フラグ管理用!C504=1,フラグ管理用!G504=1),"",IF(AND(フラグ管理用!C504=2,フラグ管理用!D504=1,フラグ管理用!G504=1),"",IF(AND(フラグ管理用!C504=2,フラグ管理用!D504=2),"","error")))))</f>
        <v/>
      </c>
      <c r="AO504" s="335" t="str">
        <f t="shared" si="132"/>
        <v/>
      </c>
      <c r="AP504" s="335" t="str">
        <f t="shared" si="133"/>
        <v/>
      </c>
      <c r="AQ504" s="335" t="str">
        <f>IF(C504="","",IF(AND(フラグ管理用!B504=1,フラグ管理用!I504&gt;0),"",IF(AND(フラグ管理用!B504=2,フラグ管理用!I504&gt;14),"","error")))</f>
        <v/>
      </c>
      <c r="AR504" s="335" t="str">
        <f>IF(C504="","",IF(PRODUCT(フラグ管理用!H504:J504)=0,"error",""))</f>
        <v/>
      </c>
      <c r="AS504" s="335" t="str">
        <f t="shared" si="134"/>
        <v/>
      </c>
      <c r="AT504" s="335" t="str">
        <f>IF(C504="","",IF(AND(フラグ管理用!G504=1,フラグ管理用!K504=1),"",IF(AND(フラグ管理用!G504=2,フラグ管理用!K504&gt;1),"","error")))</f>
        <v/>
      </c>
      <c r="AU504" s="335" t="str">
        <f>IF(C504="","",IF(AND(フラグ管理用!K504=10,ISBLANK(L504)=FALSE),"",IF(AND(フラグ管理用!K504&lt;10,ISBLANK(L504)=TRUE),"","error")))</f>
        <v/>
      </c>
      <c r="AV504" s="331" t="str">
        <f t="shared" si="135"/>
        <v/>
      </c>
      <c r="AW504" s="331" t="str">
        <f t="shared" si="136"/>
        <v/>
      </c>
      <c r="AX504" s="331" t="str">
        <f>IF(C504="","",IF(AND(フラグ管理用!D504=2,フラグ管理用!G504=1),IF(Q504&lt;&gt;0,"error",""),""))</f>
        <v/>
      </c>
      <c r="AY504" s="331" t="str">
        <f>IF(C504="","",IF(フラグ管理用!G504=2,IF(OR(O504&lt;&gt;0,P504&lt;&gt;0,R504&lt;&gt;0),"error",""),""))</f>
        <v/>
      </c>
      <c r="AZ504" s="331" t="str">
        <f t="shared" si="137"/>
        <v/>
      </c>
      <c r="BA504" s="331" t="str">
        <f t="shared" si="138"/>
        <v/>
      </c>
      <c r="BB504" s="331" t="str">
        <f t="shared" si="139"/>
        <v/>
      </c>
      <c r="BC504" s="331" t="str">
        <f>IF(C504="","",IF(フラグ管理用!Y504=2,IF(AND(フラグ管理用!C504=2,フラグ管理用!V504=1),"","error"),""))</f>
        <v/>
      </c>
      <c r="BD504" s="331" t="str">
        <f t="shared" si="140"/>
        <v/>
      </c>
      <c r="BE504" s="331" t="str">
        <f>IF(C504="","",IF(フラグ管理用!Z504=30,"error",IF(AND(フラグ管理用!AI504="事業始期_通常",フラグ管理用!Z504&lt;18),"error",IF(AND(フラグ管理用!AI504="事業始期_補助",フラグ管理用!Z504&lt;15),"error",""))))</f>
        <v/>
      </c>
      <c r="BF504" s="331" t="str">
        <f t="shared" si="141"/>
        <v/>
      </c>
      <c r="BG504" s="331" t="str">
        <f>IF(C504="","",IF(AND(フラグ管理用!AJ504="事業終期_通常",OR(フラグ管理用!AA504&lt;18,フラグ管理用!AA504&gt;29)),"error",IF(AND(フラグ管理用!AJ504="事業終期_R3基金・R4",フラグ管理用!AA504&lt;18),"error","")))</f>
        <v/>
      </c>
      <c r="BH504" s="331" t="str">
        <f>IF(C504="","",IF(VLOOKUP(Z504,―!$X$2:$Y$31,2,FALSE)&lt;=VLOOKUP(AA504,―!$X$2:$Y$31,2,FALSE),"","error"))</f>
        <v/>
      </c>
      <c r="BI504" s="331" t="str">
        <f t="shared" si="142"/>
        <v/>
      </c>
      <c r="BJ504" s="331" t="str">
        <f t="shared" si="143"/>
        <v/>
      </c>
      <c r="BK504" s="331" t="str">
        <f t="shared" si="144"/>
        <v/>
      </c>
      <c r="BL504" s="331" t="str">
        <f>IF(C504="","",IF(AND(フラグ管理用!AK504="予算区分_地単_通常",フラグ管理用!AF504&gt;4),"error",IF(AND(フラグ管理用!AK504="予算区分_地単_協力金等",フラグ管理用!AF504&gt;9),"error",IF(AND(フラグ管理用!AK504="予算区分_補助",フラグ管理用!AF504&lt;9),"error",""))))</f>
        <v/>
      </c>
      <c r="BM504" s="346" t="str">
        <f>フラグ管理用!AO504</f>
        <v/>
      </c>
    </row>
    <row r="505" spans="1:65">
      <c r="A505" s="21">
        <v>484</v>
      </c>
      <c r="B505" s="38"/>
      <c r="C505" s="47"/>
      <c r="D505" s="47"/>
      <c r="E505" s="60"/>
      <c r="F505" s="69" t="str">
        <f>IF(C505="補",VLOOKUP(E505,'事業名一覧 '!$A$3:$C$55,3,FALSE),"")</f>
        <v/>
      </c>
      <c r="G505" s="84"/>
      <c r="H505" s="84"/>
      <c r="I505" s="84"/>
      <c r="J505" s="84"/>
      <c r="K505" s="84"/>
      <c r="L505" s="60"/>
      <c r="M505" s="134" t="str">
        <f t="shared" si="127"/>
        <v/>
      </c>
      <c r="N505" s="134" t="str">
        <f t="shared" si="128"/>
        <v/>
      </c>
      <c r="O505" s="150"/>
      <c r="P505" s="150"/>
      <c r="Q505" s="150"/>
      <c r="R505" s="150"/>
      <c r="S505" s="150"/>
      <c r="T505" s="150"/>
      <c r="U505" s="60"/>
      <c r="V505" s="84"/>
      <c r="W505" s="84"/>
      <c r="X505" s="84"/>
      <c r="Y505" s="47"/>
      <c r="Z505" s="47"/>
      <c r="AA505" s="47"/>
      <c r="AB505" s="217"/>
      <c r="AC505" s="217"/>
      <c r="AD505" s="60"/>
      <c r="AE505" s="60"/>
      <c r="AF505" s="236"/>
      <c r="AG505" s="255"/>
      <c r="AH505" s="277"/>
      <c r="AI505" s="289"/>
      <c r="AJ505" s="301" t="str">
        <f t="shared" si="129"/>
        <v/>
      </c>
      <c r="AK505" s="309" t="str">
        <f>IF(C505="","",IF(AND(フラグ管理用!B505=2,O505&gt;0),"error",IF(AND(フラグ管理用!B505=1,SUM(P505:R505)&gt;0),"error","")))</f>
        <v/>
      </c>
      <c r="AL505" s="317" t="str">
        <f t="shared" si="130"/>
        <v/>
      </c>
      <c r="AM505" s="325" t="str">
        <f t="shared" si="131"/>
        <v/>
      </c>
      <c r="AN505" s="331" t="str">
        <f>IF(C505="","",IF(フラグ管理用!AP505=1,"",IF(AND(フラグ管理用!C505=1,フラグ管理用!G505=1),"",IF(AND(フラグ管理用!C505=2,フラグ管理用!D505=1,フラグ管理用!G505=1),"",IF(AND(フラグ管理用!C505=2,フラグ管理用!D505=2),"","error")))))</f>
        <v/>
      </c>
      <c r="AO505" s="335" t="str">
        <f t="shared" si="132"/>
        <v/>
      </c>
      <c r="AP505" s="335" t="str">
        <f t="shared" si="133"/>
        <v/>
      </c>
      <c r="AQ505" s="335" t="str">
        <f>IF(C505="","",IF(AND(フラグ管理用!B505=1,フラグ管理用!I505&gt;0),"",IF(AND(フラグ管理用!B505=2,フラグ管理用!I505&gt;14),"","error")))</f>
        <v/>
      </c>
      <c r="AR505" s="335" t="str">
        <f>IF(C505="","",IF(PRODUCT(フラグ管理用!H505:J505)=0,"error",""))</f>
        <v/>
      </c>
      <c r="AS505" s="335" t="str">
        <f t="shared" si="134"/>
        <v/>
      </c>
      <c r="AT505" s="335" t="str">
        <f>IF(C505="","",IF(AND(フラグ管理用!G505=1,フラグ管理用!K505=1),"",IF(AND(フラグ管理用!G505=2,フラグ管理用!K505&gt;1),"","error")))</f>
        <v/>
      </c>
      <c r="AU505" s="335" t="str">
        <f>IF(C505="","",IF(AND(フラグ管理用!K505=10,ISBLANK(L505)=FALSE),"",IF(AND(フラグ管理用!K505&lt;10,ISBLANK(L505)=TRUE),"","error")))</f>
        <v/>
      </c>
      <c r="AV505" s="331" t="str">
        <f t="shared" si="135"/>
        <v/>
      </c>
      <c r="AW505" s="331" t="str">
        <f t="shared" si="136"/>
        <v/>
      </c>
      <c r="AX505" s="331" t="str">
        <f>IF(C505="","",IF(AND(フラグ管理用!D505=2,フラグ管理用!G505=1),IF(Q505&lt;&gt;0,"error",""),""))</f>
        <v/>
      </c>
      <c r="AY505" s="331" t="str">
        <f>IF(C505="","",IF(フラグ管理用!G505=2,IF(OR(O505&lt;&gt;0,P505&lt;&gt;0,R505&lt;&gt;0),"error",""),""))</f>
        <v/>
      </c>
      <c r="AZ505" s="331" t="str">
        <f t="shared" si="137"/>
        <v/>
      </c>
      <c r="BA505" s="331" t="str">
        <f t="shared" si="138"/>
        <v/>
      </c>
      <c r="BB505" s="331" t="str">
        <f t="shared" si="139"/>
        <v/>
      </c>
      <c r="BC505" s="331" t="str">
        <f>IF(C505="","",IF(フラグ管理用!Y505=2,IF(AND(フラグ管理用!C505=2,フラグ管理用!V505=1),"","error"),""))</f>
        <v/>
      </c>
      <c r="BD505" s="331" t="str">
        <f t="shared" si="140"/>
        <v/>
      </c>
      <c r="BE505" s="331" t="str">
        <f>IF(C505="","",IF(フラグ管理用!Z505=30,"error",IF(AND(フラグ管理用!AI505="事業始期_通常",フラグ管理用!Z505&lt;18),"error",IF(AND(フラグ管理用!AI505="事業始期_補助",フラグ管理用!Z505&lt;15),"error",""))))</f>
        <v/>
      </c>
      <c r="BF505" s="331" t="str">
        <f t="shared" si="141"/>
        <v/>
      </c>
      <c r="BG505" s="331" t="str">
        <f>IF(C505="","",IF(AND(フラグ管理用!AJ505="事業終期_通常",OR(フラグ管理用!AA505&lt;18,フラグ管理用!AA505&gt;29)),"error",IF(AND(フラグ管理用!AJ505="事業終期_R3基金・R4",フラグ管理用!AA505&lt;18),"error","")))</f>
        <v/>
      </c>
      <c r="BH505" s="331" t="str">
        <f>IF(C505="","",IF(VLOOKUP(Z505,―!$X$2:$Y$31,2,FALSE)&lt;=VLOOKUP(AA505,―!$X$2:$Y$31,2,FALSE),"","error"))</f>
        <v/>
      </c>
      <c r="BI505" s="331" t="str">
        <f t="shared" si="142"/>
        <v/>
      </c>
      <c r="BJ505" s="331" t="str">
        <f t="shared" si="143"/>
        <v/>
      </c>
      <c r="BK505" s="331" t="str">
        <f t="shared" si="144"/>
        <v/>
      </c>
      <c r="BL505" s="331" t="str">
        <f>IF(C505="","",IF(AND(フラグ管理用!AK505="予算区分_地単_通常",フラグ管理用!AF505&gt;4),"error",IF(AND(フラグ管理用!AK505="予算区分_地単_協力金等",フラグ管理用!AF505&gt;9),"error",IF(AND(フラグ管理用!AK505="予算区分_補助",フラグ管理用!AF505&lt;9),"error",""))))</f>
        <v/>
      </c>
      <c r="BM505" s="346" t="str">
        <f>フラグ管理用!AO505</f>
        <v/>
      </c>
    </row>
    <row r="506" spans="1:65">
      <c r="A506" s="21">
        <v>485</v>
      </c>
      <c r="B506" s="38"/>
      <c r="C506" s="47"/>
      <c r="D506" s="47"/>
      <c r="E506" s="60"/>
      <c r="F506" s="69" t="str">
        <f>IF(C506="補",VLOOKUP(E506,'事業名一覧 '!$A$3:$C$55,3,FALSE),"")</f>
        <v/>
      </c>
      <c r="G506" s="84"/>
      <c r="H506" s="84"/>
      <c r="I506" s="84"/>
      <c r="J506" s="84"/>
      <c r="K506" s="84"/>
      <c r="L506" s="60"/>
      <c r="M506" s="134" t="str">
        <f t="shared" si="127"/>
        <v/>
      </c>
      <c r="N506" s="134" t="str">
        <f t="shared" si="128"/>
        <v/>
      </c>
      <c r="O506" s="150"/>
      <c r="P506" s="150"/>
      <c r="Q506" s="150"/>
      <c r="R506" s="150"/>
      <c r="S506" s="150"/>
      <c r="T506" s="150"/>
      <c r="U506" s="60"/>
      <c r="V506" s="84"/>
      <c r="W506" s="84"/>
      <c r="X506" s="84"/>
      <c r="Y506" s="47"/>
      <c r="Z506" s="47"/>
      <c r="AA506" s="47"/>
      <c r="AB506" s="217"/>
      <c r="AC506" s="217"/>
      <c r="AD506" s="60"/>
      <c r="AE506" s="60"/>
      <c r="AF506" s="236"/>
      <c r="AG506" s="255"/>
      <c r="AH506" s="277"/>
      <c r="AI506" s="289"/>
      <c r="AJ506" s="301" t="str">
        <f t="shared" si="129"/>
        <v/>
      </c>
      <c r="AK506" s="309" t="str">
        <f>IF(C506="","",IF(AND(フラグ管理用!B506=2,O506&gt;0),"error",IF(AND(フラグ管理用!B506=1,SUM(P506:R506)&gt;0),"error","")))</f>
        <v/>
      </c>
      <c r="AL506" s="317" t="str">
        <f t="shared" si="130"/>
        <v/>
      </c>
      <c r="AM506" s="325" t="str">
        <f t="shared" si="131"/>
        <v/>
      </c>
      <c r="AN506" s="331" t="str">
        <f>IF(C506="","",IF(フラグ管理用!AP506=1,"",IF(AND(フラグ管理用!C506=1,フラグ管理用!G506=1),"",IF(AND(フラグ管理用!C506=2,フラグ管理用!D506=1,フラグ管理用!G506=1),"",IF(AND(フラグ管理用!C506=2,フラグ管理用!D506=2),"","error")))))</f>
        <v/>
      </c>
      <c r="AO506" s="335" t="str">
        <f t="shared" si="132"/>
        <v/>
      </c>
      <c r="AP506" s="335" t="str">
        <f t="shared" si="133"/>
        <v/>
      </c>
      <c r="AQ506" s="335" t="str">
        <f>IF(C506="","",IF(AND(フラグ管理用!B506=1,フラグ管理用!I506&gt;0),"",IF(AND(フラグ管理用!B506=2,フラグ管理用!I506&gt;14),"","error")))</f>
        <v/>
      </c>
      <c r="AR506" s="335" t="str">
        <f>IF(C506="","",IF(PRODUCT(フラグ管理用!H506:J506)=0,"error",""))</f>
        <v/>
      </c>
      <c r="AS506" s="335" t="str">
        <f t="shared" si="134"/>
        <v/>
      </c>
      <c r="AT506" s="335" t="str">
        <f>IF(C506="","",IF(AND(フラグ管理用!G506=1,フラグ管理用!K506=1),"",IF(AND(フラグ管理用!G506=2,フラグ管理用!K506&gt;1),"","error")))</f>
        <v/>
      </c>
      <c r="AU506" s="335" t="str">
        <f>IF(C506="","",IF(AND(フラグ管理用!K506=10,ISBLANK(L506)=FALSE),"",IF(AND(フラグ管理用!K506&lt;10,ISBLANK(L506)=TRUE),"","error")))</f>
        <v/>
      </c>
      <c r="AV506" s="331" t="str">
        <f t="shared" si="135"/>
        <v/>
      </c>
      <c r="AW506" s="331" t="str">
        <f t="shared" si="136"/>
        <v/>
      </c>
      <c r="AX506" s="331" t="str">
        <f>IF(C506="","",IF(AND(フラグ管理用!D506=2,フラグ管理用!G506=1),IF(Q506&lt;&gt;0,"error",""),""))</f>
        <v/>
      </c>
      <c r="AY506" s="331" t="str">
        <f>IF(C506="","",IF(フラグ管理用!G506=2,IF(OR(O506&lt;&gt;0,P506&lt;&gt;0,R506&lt;&gt;0),"error",""),""))</f>
        <v/>
      </c>
      <c r="AZ506" s="331" t="str">
        <f t="shared" si="137"/>
        <v/>
      </c>
      <c r="BA506" s="331" t="str">
        <f t="shared" si="138"/>
        <v/>
      </c>
      <c r="BB506" s="331" t="str">
        <f t="shared" si="139"/>
        <v/>
      </c>
      <c r="BC506" s="331" t="str">
        <f>IF(C506="","",IF(フラグ管理用!Y506=2,IF(AND(フラグ管理用!C506=2,フラグ管理用!V506=1),"","error"),""))</f>
        <v/>
      </c>
      <c r="BD506" s="331" t="str">
        <f t="shared" si="140"/>
        <v/>
      </c>
      <c r="BE506" s="331" t="str">
        <f>IF(C506="","",IF(フラグ管理用!Z506=30,"error",IF(AND(フラグ管理用!AI506="事業始期_通常",フラグ管理用!Z506&lt;18),"error",IF(AND(フラグ管理用!AI506="事業始期_補助",フラグ管理用!Z506&lt;15),"error",""))))</f>
        <v/>
      </c>
      <c r="BF506" s="331" t="str">
        <f t="shared" si="141"/>
        <v/>
      </c>
      <c r="BG506" s="331" t="str">
        <f>IF(C506="","",IF(AND(フラグ管理用!AJ506="事業終期_通常",OR(フラグ管理用!AA506&lt;18,フラグ管理用!AA506&gt;29)),"error",IF(AND(フラグ管理用!AJ506="事業終期_R3基金・R4",フラグ管理用!AA506&lt;18),"error","")))</f>
        <v/>
      </c>
      <c r="BH506" s="331" t="str">
        <f>IF(C506="","",IF(VLOOKUP(Z506,―!$X$2:$Y$31,2,FALSE)&lt;=VLOOKUP(AA506,―!$X$2:$Y$31,2,FALSE),"","error"))</f>
        <v/>
      </c>
      <c r="BI506" s="331" t="str">
        <f t="shared" si="142"/>
        <v/>
      </c>
      <c r="BJ506" s="331" t="str">
        <f t="shared" si="143"/>
        <v/>
      </c>
      <c r="BK506" s="331" t="str">
        <f t="shared" si="144"/>
        <v/>
      </c>
      <c r="BL506" s="331" t="str">
        <f>IF(C506="","",IF(AND(フラグ管理用!AK506="予算区分_地単_通常",フラグ管理用!AF506&gt;4),"error",IF(AND(フラグ管理用!AK506="予算区分_地単_協力金等",フラグ管理用!AF506&gt;9),"error",IF(AND(フラグ管理用!AK506="予算区分_補助",フラグ管理用!AF506&lt;9),"error",""))))</f>
        <v/>
      </c>
      <c r="BM506" s="346" t="str">
        <f>フラグ管理用!AO506</f>
        <v/>
      </c>
    </row>
    <row r="507" spans="1:65">
      <c r="A507" s="21">
        <v>486</v>
      </c>
      <c r="B507" s="38"/>
      <c r="C507" s="47"/>
      <c r="D507" s="47"/>
      <c r="E507" s="60"/>
      <c r="F507" s="69" t="str">
        <f>IF(C507="補",VLOOKUP(E507,'事業名一覧 '!$A$3:$C$55,3,FALSE),"")</f>
        <v/>
      </c>
      <c r="G507" s="84"/>
      <c r="H507" s="84"/>
      <c r="I507" s="84"/>
      <c r="J507" s="84"/>
      <c r="K507" s="84"/>
      <c r="L507" s="60"/>
      <c r="M507" s="134" t="str">
        <f t="shared" si="127"/>
        <v/>
      </c>
      <c r="N507" s="134" t="str">
        <f t="shared" si="128"/>
        <v/>
      </c>
      <c r="O507" s="150"/>
      <c r="P507" s="150"/>
      <c r="Q507" s="150"/>
      <c r="R507" s="150"/>
      <c r="S507" s="150"/>
      <c r="T507" s="150"/>
      <c r="U507" s="60"/>
      <c r="V507" s="84"/>
      <c r="W507" s="84"/>
      <c r="X507" s="84"/>
      <c r="Y507" s="47"/>
      <c r="Z507" s="47"/>
      <c r="AA507" s="47"/>
      <c r="AB507" s="217"/>
      <c r="AC507" s="217"/>
      <c r="AD507" s="60"/>
      <c r="AE507" s="60"/>
      <c r="AF507" s="236"/>
      <c r="AG507" s="255"/>
      <c r="AH507" s="277"/>
      <c r="AI507" s="289"/>
      <c r="AJ507" s="301" t="str">
        <f t="shared" si="129"/>
        <v/>
      </c>
      <c r="AK507" s="309" t="str">
        <f>IF(C507="","",IF(AND(フラグ管理用!B507=2,O507&gt;0),"error",IF(AND(フラグ管理用!B507=1,SUM(P507:R507)&gt;0),"error","")))</f>
        <v/>
      </c>
      <c r="AL507" s="317" t="str">
        <f t="shared" si="130"/>
        <v/>
      </c>
      <c r="AM507" s="325" t="str">
        <f t="shared" si="131"/>
        <v/>
      </c>
      <c r="AN507" s="331" t="str">
        <f>IF(C507="","",IF(フラグ管理用!AP507=1,"",IF(AND(フラグ管理用!C507=1,フラグ管理用!G507=1),"",IF(AND(フラグ管理用!C507=2,フラグ管理用!D507=1,フラグ管理用!G507=1),"",IF(AND(フラグ管理用!C507=2,フラグ管理用!D507=2),"","error")))))</f>
        <v/>
      </c>
      <c r="AO507" s="335" t="str">
        <f t="shared" si="132"/>
        <v/>
      </c>
      <c r="AP507" s="335" t="str">
        <f t="shared" si="133"/>
        <v/>
      </c>
      <c r="AQ507" s="335" t="str">
        <f>IF(C507="","",IF(AND(フラグ管理用!B507=1,フラグ管理用!I507&gt;0),"",IF(AND(フラグ管理用!B507=2,フラグ管理用!I507&gt;14),"","error")))</f>
        <v/>
      </c>
      <c r="AR507" s="335" t="str">
        <f>IF(C507="","",IF(PRODUCT(フラグ管理用!H507:J507)=0,"error",""))</f>
        <v/>
      </c>
      <c r="AS507" s="335" t="str">
        <f t="shared" si="134"/>
        <v/>
      </c>
      <c r="AT507" s="335" t="str">
        <f>IF(C507="","",IF(AND(フラグ管理用!G507=1,フラグ管理用!K507=1),"",IF(AND(フラグ管理用!G507=2,フラグ管理用!K507&gt;1),"","error")))</f>
        <v/>
      </c>
      <c r="AU507" s="335" t="str">
        <f>IF(C507="","",IF(AND(フラグ管理用!K507=10,ISBLANK(L507)=FALSE),"",IF(AND(フラグ管理用!K507&lt;10,ISBLANK(L507)=TRUE),"","error")))</f>
        <v/>
      </c>
      <c r="AV507" s="331" t="str">
        <f t="shared" si="135"/>
        <v/>
      </c>
      <c r="AW507" s="331" t="str">
        <f t="shared" si="136"/>
        <v/>
      </c>
      <c r="AX507" s="331" t="str">
        <f>IF(C507="","",IF(AND(フラグ管理用!D507=2,フラグ管理用!G507=1),IF(Q507&lt;&gt;0,"error",""),""))</f>
        <v/>
      </c>
      <c r="AY507" s="331" t="str">
        <f>IF(C507="","",IF(フラグ管理用!G507=2,IF(OR(O507&lt;&gt;0,P507&lt;&gt;0,R507&lt;&gt;0),"error",""),""))</f>
        <v/>
      </c>
      <c r="AZ507" s="331" t="str">
        <f t="shared" si="137"/>
        <v/>
      </c>
      <c r="BA507" s="331" t="str">
        <f t="shared" si="138"/>
        <v/>
      </c>
      <c r="BB507" s="331" t="str">
        <f t="shared" si="139"/>
        <v/>
      </c>
      <c r="BC507" s="331" t="str">
        <f>IF(C507="","",IF(フラグ管理用!Y507=2,IF(AND(フラグ管理用!C507=2,フラグ管理用!V507=1),"","error"),""))</f>
        <v/>
      </c>
      <c r="BD507" s="331" t="str">
        <f t="shared" si="140"/>
        <v/>
      </c>
      <c r="BE507" s="331" t="str">
        <f>IF(C507="","",IF(フラグ管理用!Z507=30,"error",IF(AND(フラグ管理用!AI507="事業始期_通常",フラグ管理用!Z507&lt;18),"error",IF(AND(フラグ管理用!AI507="事業始期_補助",フラグ管理用!Z507&lt;15),"error",""))))</f>
        <v/>
      </c>
      <c r="BF507" s="331" t="str">
        <f t="shared" si="141"/>
        <v/>
      </c>
      <c r="BG507" s="331" t="str">
        <f>IF(C507="","",IF(AND(フラグ管理用!AJ507="事業終期_通常",OR(フラグ管理用!AA507&lt;18,フラグ管理用!AA507&gt;29)),"error",IF(AND(フラグ管理用!AJ507="事業終期_R3基金・R4",フラグ管理用!AA507&lt;18),"error","")))</f>
        <v/>
      </c>
      <c r="BH507" s="331" t="str">
        <f>IF(C507="","",IF(VLOOKUP(Z507,―!$X$2:$Y$31,2,FALSE)&lt;=VLOOKUP(AA507,―!$X$2:$Y$31,2,FALSE),"","error"))</f>
        <v/>
      </c>
      <c r="BI507" s="331" t="str">
        <f t="shared" si="142"/>
        <v/>
      </c>
      <c r="BJ507" s="331" t="str">
        <f t="shared" si="143"/>
        <v/>
      </c>
      <c r="BK507" s="331" t="str">
        <f t="shared" si="144"/>
        <v/>
      </c>
      <c r="BL507" s="331" t="str">
        <f>IF(C507="","",IF(AND(フラグ管理用!AK507="予算区分_地単_通常",フラグ管理用!AF507&gt;4),"error",IF(AND(フラグ管理用!AK507="予算区分_地単_協力金等",フラグ管理用!AF507&gt;9),"error",IF(AND(フラグ管理用!AK507="予算区分_補助",フラグ管理用!AF507&lt;9),"error",""))))</f>
        <v/>
      </c>
      <c r="BM507" s="346" t="str">
        <f>フラグ管理用!AO507</f>
        <v/>
      </c>
    </row>
    <row r="508" spans="1:65">
      <c r="A508" s="21">
        <v>487</v>
      </c>
      <c r="B508" s="38"/>
      <c r="C508" s="47"/>
      <c r="D508" s="47"/>
      <c r="E508" s="60"/>
      <c r="F508" s="69" t="str">
        <f>IF(C508="補",VLOOKUP(E508,'事業名一覧 '!$A$3:$C$55,3,FALSE),"")</f>
        <v/>
      </c>
      <c r="G508" s="84"/>
      <c r="H508" s="84"/>
      <c r="I508" s="84"/>
      <c r="J508" s="84"/>
      <c r="K508" s="84"/>
      <c r="L508" s="60"/>
      <c r="M508" s="134" t="str">
        <f t="shared" si="127"/>
        <v/>
      </c>
      <c r="N508" s="134" t="str">
        <f t="shared" si="128"/>
        <v/>
      </c>
      <c r="O508" s="150"/>
      <c r="P508" s="150"/>
      <c r="Q508" s="150"/>
      <c r="R508" s="150"/>
      <c r="S508" s="150"/>
      <c r="T508" s="150"/>
      <c r="U508" s="60"/>
      <c r="V508" s="84"/>
      <c r="W508" s="84"/>
      <c r="X508" s="84"/>
      <c r="Y508" s="47"/>
      <c r="Z508" s="47"/>
      <c r="AA508" s="47"/>
      <c r="AB508" s="217"/>
      <c r="AC508" s="217"/>
      <c r="AD508" s="60"/>
      <c r="AE508" s="60"/>
      <c r="AF508" s="236"/>
      <c r="AG508" s="255"/>
      <c r="AH508" s="277"/>
      <c r="AI508" s="289"/>
      <c r="AJ508" s="301" t="str">
        <f t="shared" si="129"/>
        <v/>
      </c>
      <c r="AK508" s="309" t="str">
        <f>IF(C508="","",IF(AND(フラグ管理用!B508=2,O508&gt;0),"error",IF(AND(フラグ管理用!B508=1,SUM(P508:R508)&gt;0),"error","")))</f>
        <v/>
      </c>
      <c r="AL508" s="317" t="str">
        <f t="shared" si="130"/>
        <v/>
      </c>
      <c r="AM508" s="325" t="str">
        <f t="shared" si="131"/>
        <v/>
      </c>
      <c r="AN508" s="331" t="str">
        <f>IF(C508="","",IF(フラグ管理用!AP508=1,"",IF(AND(フラグ管理用!C508=1,フラグ管理用!G508=1),"",IF(AND(フラグ管理用!C508=2,フラグ管理用!D508=1,フラグ管理用!G508=1),"",IF(AND(フラグ管理用!C508=2,フラグ管理用!D508=2),"","error")))))</f>
        <v/>
      </c>
      <c r="AO508" s="335" t="str">
        <f t="shared" si="132"/>
        <v/>
      </c>
      <c r="AP508" s="335" t="str">
        <f t="shared" si="133"/>
        <v/>
      </c>
      <c r="AQ508" s="335" t="str">
        <f>IF(C508="","",IF(AND(フラグ管理用!B508=1,フラグ管理用!I508&gt;0),"",IF(AND(フラグ管理用!B508=2,フラグ管理用!I508&gt;14),"","error")))</f>
        <v/>
      </c>
      <c r="AR508" s="335" t="str">
        <f>IF(C508="","",IF(PRODUCT(フラグ管理用!H508:J508)=0,"error",""))</f>
        <v/>
      </c>
      <c r="AS508" s="335" t="str">
        <f t="shared" si="134"/>
        <v/>
      </c>
      <c r="AT508" s="335" t="str">
        <f>IF(C508="","",IF(AND(フラグ管理用!G508=1,フラグ管理用!K508=1),"",IF(AND(フラグ管理用!G508=2,フラグ管理用!K508&gt;1),"","error")))</f>
        <v/>
      </c>
      <c r="AU508" s="335" t="str">
        <f>IF(C508="","",IF(AND(フラグ管理用!K508=10,ISBLANK(L508)=FALSE),"",IF(AND(フラグ管理用!K508&lt;10,ISBLANK(L508)=TRUE),"","error")))</f>
        <v/>
      </c>
      <c r="AV508" s="331" t="str">
        <f t="shared" si="135"/>
        <v/>
      </c>
      <c r="AW508" s="331" t="str">
        <f t="shared" si="136"/>
        <v/>
      </c>
      <c r="AX508" s="331" t="str">
        <f>IF(C508="","",IF(AND(フラグ管理用!D508=2,フラグ管理用!G508=1),IF(Q508&lt;&gt;0,"error",""),""))</f>
        <v/>
      </c>
      <c r="AY508" s="331" t="str">
        <f>IF(C508="","",IF(フラグ管理用!G508=2,IF(OR(O508&lt;&gt;0,P508&lt;&gt;0,R508&lt;&gt;0),"error",""),""))</f>
        <v/>
      </c>
      <c r="AZ508" s="331" t="str">
        <f t="shared" si="137"/>
        <v/>
      </c>
      <c r="BA508" s="331" t="str">
        <f t="shared" si="138"/>
        <v/>
      </c>
      <c r="BB508" s="331" t="str">
        <f t="shared" si="139"/>
        <v/>
      </c>
      <c r="BC508" s="331" t="str">
        <f>IF(C508="","",IF(フラグ管理用!Y508=2,IF(AND(フラグ管理用!C508=2,フラグ管理用!V508=1),"","error"),""))</f>
        <v/>
      </c>
      <c r="BD508" s="331" t="str">
        <f t="shared" si="140"/>
        <v/>
      </c>
      <c r="BE508" s="331" t="str">
        <f>IF(C508="","",IF(フラグ管理用!Z508=30,"error",IF(AND(フラグ管理用!AI508="事業始期_通常",フラグ管理用!Z508&lt;18),"error",IF(AND(フラグ管理用!AI508="事業始期_補助",フラグ管理用!Z508&lt;15),"error",""))))</f>
        <v/>
      </c>
      <c r="BF508" s="331" t="str">
        <f t="shared" si="141"/>
        <v/>
      </c>
      <c r="BG508" s="331" t="str">
        <f>IF(C508="","",IF(AND(フラグ管理用!AJ508="事業終期_通常",OR(フラグ管理用!AA508&lt;18,フラグ管理用!AA508&gt;29)),"error",IF(AND(フラグ管理用!AJ508="事業終期_R3基金・R4",フラグ管理用!AA508&lt;18),"error","")))</f>
        <v/>
      </c>
      <c r="BH508" s="331" t="str">
        <f>IF(C508="","",IF(VLOOKUP(Z508,―!$X$2:$Y$31,2,FALSE)&lt;=VLOOKUP(AA508,―!$X$2:$Y$31,2,FALSE),"","error"))</f>
        <v/>
      </c>
      <c r="BI508" s="331" t="str">
        <f t="shared" si="142"/>
        <v/>
      </c>
      <c r="BJ508" s="331" t="str">
        <f t="shared" si="143"/>
        <v/>
      </c>
      <c r="BK508" s="331" t="str">
        <f t="shared" si="144"/>
        <v/>
      </c>
      <c r="BL508" s="331" t="str">
        <f>IF(C508="","",IF(AND(フラグ管理用!AK508="予算区分_地単_通常",フラグ管理用!AF508&gt;4),"error",IF(AND(フラグ管理用!AK508="予算区分_地単_協力金等",フラグ管理用!AF508&gt;9),"error",IF(AND(フラグ管理用!AK508="予算区分_補助",フラグ管理用!AF508&lt;9),"error",""))))</f>
        <v/>
      </c>
      <c r="BM508" s="346" t="str">
        <f>フラグ管理用!AO508</f>
        <v/>
      </c>
    </row>
    <row r="509" spans="1:65">
      <c r="A509" s="21">
        <v>488</v>
      </c>
      <c r="B509" s="38"/>
      <c r="C509" s="47"/>
      <c r="D509" s="47"/>
      <c r="E509" s="60"/>
      <c r="F509" s="69" t="str">
        <f>IF(C509="補",VLOOKUP(E509,'事業名一覧 '!$A$3:$C$55,3,FALSE),"")</f>
        <v/>
      </c>
      <c r="G509" s="84"/>
      <c r="H509" s="84"/>
      <c r="I509" s="84"/>
      <c r="J509" s="84"/>
      <c r="K509" s="84"/>
      <c r="L509" s="60"/>
      <c r="M509" s="134" t="str">
        <f t="shared" si="127"/>
        <v/>
      </c>
      <c r="N509" s="134" t="str">
        <f t="shared" si="128"/>
        <v/>
      </c>
      <c r="O509" s="150"/>
      <c r="P509" s="150"/>
      <c r="Q509" s="150"/>
      <c r="R509" s="150"/>
      <c r="S509" s="150"/>
      <c r="T509" s="150"/>
      <c r="U509" s="60"/>
      <c r="V509" s="84"/>
      <c r="W509" s="84"/>
      <c r="X509" s="84"/>
      <c r="Y509" s="47"/>
      <c r="Z509" s="47"/>
      <c r="AA509" s="47"/>
      <c r="AB509" s="217"/>
      <c r="AC509" s="217"/>
      <c r="AD509" s="60"/>
      <c r="AE509" s="60"/>
      <c r="AF509" s="236"/>
      <c r="AG509" s="255"/>
      <c r="AH509" s="277"/>
      <c r="AI509" s="289"/>
      <c r="AJ509" s="301" t="str">
        <f t="shared" si="129"/>
        <v/>
      </c>
      <c r="AK509" s="309" t="str">
        <f>IF(C509="","",IF(AND(フラグ管理用!B509=2,O509&gt;0),"error",IF(AND(フラグ管理用!B509=1,SUM(P509:R509)&gt;0),"error","")))</f>
        <v/>
      </c>
      <c r="AL509" s="317" t="str">
        <f t="shared" si="130"/>
        <v/>
      </c>
      <c r="AM509" s="325" t="str">
        <f t="shared" si="131"/>
        <v/>
      </c>
      <c r="AN509" s="331" t="str">
        <f>IF(C509="","",IF(フラグ管理用!AP509=1,"",IF(AND(フラグ管理用!C509=1,フラグ管理用!G509=1),"",IF(AND(フラグ管理用!C509=2,フラグ管理用!D509=1,フラグ管理用!G509=1),"",IF(AND(フラグ管理用!C509=2,フラグ管理用!D509=2),"","error")))))</f>
        <v/>
      </c>
      <c r="AO509" s="335" t="str">
        <f t="shared" si="132"/>
        <v/>
      </c>
      <c r="AP509" s="335" t="str">
        <f t="shared" si="133"/>
        <v/>
      </c>
      <c r="AQ509" s="335" t="str">
        <f>IF(C509="","",IF(AND(フラグ管理用!B509=1,フラグ管理用!I509&gt;0),"",IF(AND(フラグ管理用!B509=2,フラグ管理用!I509&gt;14),"","error")))</f>
        <v/>
      </c>
      <c r="AR509" s="335" t="str">
        <f>IF(C509="","",IF(PRODUCT(フラグ管理用!H509:J509)=0,"error",""))</f>
        <v/>
      </c>
      <c r="AS509" s="335" t="str">
        <f t="shared" si="134"/>
        <v/>
      </c>
      <c r="AT509" s="335" t="str">
        <f>IF(C509="","",IF(AND(フラグ管理用!G509=1,フラグ管理用!K509=1),"",IF(AND(フラグ管理用!G509=2,フラグ管理用!K509&gt;1),"","error")))</f>
        <v/>
      </c>
      <c r="AU509" s="335" t="str">
        <f>IF(C509="","",IF(AND(フラグ管理用!K509=10,ISBLANK(L509)=FALSE),"",IF(AND(フラグ管理用!K509&lt;10,ISBLANK(L509)=TRUE),"","error")))</f>
        <v/>
      </c>
      <c r="AV509" s="331" t="str">
        <f t="shared" si="135"/>
        <v/>
      </c>
      <c r="AW509" s="331" t="str">
        <f t="shared" si="136"/>
        <v/>
      </c>
      <c r="AX509" s="331" t="str">
        <f>IF(C509="","",IF(AND(フラグ管理用!D509=2,フラグ管理用!G509=1),IF(Q509&lt;&gt;0,"error",""),""))</f>
        <v/>
      </c>
      <c r="AY509" s="331" t="str">
        <f>IF(C509="","",IF(フラグ管理用!G509=2,IF(OR(O509&lt;&gt;0,P509&lt;&gt;0,R509&lt;&gt;0),"error",""),""))</f>
        <v/>
      </c>
      <c r="AZ509" s="331" t="str">
        <f t="shared" si="137"/>
        <v/>
      </c>
      <c r="BA509" s="331" t="str">
        <f t="shared" si="138"/>
        <v/>
      </c>
      <c r="BB509" s="331" t="str">
        <f t="shared" si="139"/>
        <v/>
      </c>
      <c r="BC509" s="331" t="str">
        <f>IF(C509="","",IF(フラグ管理用!Y509=2,IF(AND(フラグ管理用!C509=2,フラグ管理用!V509=1),"","error"),""))</f>
        <v/>
      </c>
      <c r="BD509" s="331" t="str">
        <f t="shared" si="140"/>
        <v/>
      </c>
      <c r="BE509" s="331" t="str">
        <f>IF(C509="","",IF(フラグ管理用!Z509=30,"error",IF(AND(フラグ管理用!AI509="事業始期_通常",フラグ管理用!Z509&lt;18),"error",IF(AND(フラグ管理用!AI509="事業始期_補助",フラグ管理用!Z509&lt;15),"error",""))))</f>
        <v/>
      </c>
      <c r="BF509" s="331" t="str">
        <f t="shared" si="141"/>
        <v/>
      </c>
      <c r="BG509" s="331" t="str">
        <f>IF(C509="","",IF(AND(フラグ管理用!AJ509="事業終期_通常",OR(フラグ管理用!AA509&lt;18,フラグ管理用!AA509&gt;29)),"error",IF(AND(フラグ管理用!AJ509="事業終期_R3基金・R4",フラグ管理用!AA509&lt;18),"error","")))</f>
        <v/>
      </c>
      <c r="BH509" s="331" t="str">
        <f>IF(C509="","",IF(VLOOKUP(Z509,―!$X$2:$Y$31,2,FALSE)&lt;=VLOOKUP(AA509,―!$X$2:$Y$31,2,FALSE),"","error"))</f>
        <v/>
      </c>
      <c r="BI509" s="331" t="str">
        <f t="shared" si="142"/>
        <v/>
      </c>
      <c r="BJ509" s="331" t="str">
        <f t="shared" si="143"/>
        <v/>
      </c>
      <c r="BK509" s="331" t="str">
        <f t="shared" si="144"/>
        <v/>
      </c>
      <c r="BL509" s="331" t="str">
        <f>IF(C509="","",IF(AND(フラグ管理用!AK509="予算区分_地単_通常",フラグ管理用!AF509&gt;4),"error",IF(AND(フラグ管理用!AK509="予算区分_地単_協力金等",フラグ管理用!AF509&gt;9),"error",IF(AND(フラグ管理用!AK509="予算区分_補助",フラグ管理用!AF509&lt;9),"error",""))))</f>
        <v/>
      </c>
      <c r="BM509" s="346" t="str">
        <f>フラグ管理用!AO509</f>
        <v/>
      </c>
    </row>
    <row r="510" spans="1:65">
      <c r="A510" s="21">
        <v>489</v>
      </c>
      <c r="B510" s="38"/>
      <c r="C510" s="47"/>
      <c r="D510" s="47"/>
      <c r="E510" s="60"/>
      <c r="F510" s="69" t="str">
        <f>IF(C510="補",VLOOKUP(E510,'事業名一覧 '!$A$3:$C$55,3,FALSE),"")</f>
        <v/>
      </c>
      <c r="G510" s="84"/>
      <c r="H510" s="84"/>
      <c r="I510" s="84"/>
      <c r="J510" s="84"/>
      <c r="K510" s="84"/>
      <c r="L510" s="60"/>
      <c r="M510" s="134" t="str">
        <f t="shared" si="127"/>
        <v/>
      </c>
      <c r="N510" s="134" t="str">
        <f t="shared" si="128"/>
        <v/>
      </c>
      <c r="O510" s="150"/>
      <c r="P510" s="150"/>
      <c r="Q510" s="150"/>
      <c r="R510" s="150"/>
      <c r="S510" s="150"/>
      <c r="T510" s="150"/>
      <c r="U510" s="60"/>
      <c r="V510" s="84"/>
      <c r="W510" s="84"/>
      <c r="X510" s="84"/>
      <c r="Y510" s="47"/>
      <c r="Z510" s="47"/>
      <c r="AA510" s="47"/>
      <c r="AB510" s="217"/>
      <c r="AC510" s="217"/>
      <c r="AD510" s="60"/>
      <c r="AE510" s="60"/>
      <c r="AF510" s="236"/>
      <c r="AG510" s="255"/>
      <c r="AH510" s="277"/>
      <c r="AI510" s="289"/>
      <c r="AJ510" s="301" t="str">
        <f t="shared" si="129"/>
        <v/>
      </c>
      <c r="AK510" s="309" t="str">
        <f>IF(C510="","",IF(AND(フラグ管理用!B510=2,O510&gt;0),"error",IF(AND(フラグ管理用!B510=1,SUM(P510:R510)&gt;0),"error","")))</f>
        <v/>
      </c>
      <c r="AL510" s="317" t="str">
        <f t="shared" si="130"/>
        <v/>
      </c>
      <c r="AM510" s="325" t="str">
        <f t="shared" si="131"/>
        <v/>
      </c>
      <c r="AN510" s="331" t="str">
        <f>IF(C510="","",IF(フラグ管理用!AP510=1,"",IF(AND(フラグ管理用!C510=1,フラグ管理用!G510=1),"",IF(AND(フラグ管理用!C510=2,フラグ管理用!D510=1,フラグ管理用!G510=1),"",IF(AND(フラグ管理用!C510=2,フラグ管理用!D510=2),"","error")))))</f>
        <v/>
      </c>
      <c r="AO510" s="335" t="str">
        <f t="shared" si="132"/>
        <v/>
      </c>
      <c r="AP510" s="335" t="str">
        <f t="shared" si="133"/>
        <v/>
      </c>
      <c r="AQ510" s="335" t="str">
        <f>IF(C510="","",IF(AND(フラグ管理用!B510=1,フラグ管理用!I510&gt;0),"",IF(AND(フラグ管理用!B510=2,フラグ管理用!I510&gt;14),"","error")))</f>
        <v/>
      </c>
      <c r="AR510" s="335" t="str">
        <f>IF(C510="","",IF(PRODUCT(フラグ管理用!H510:J510)=0,"error",""))</f>
        <v/>
      </c>
      <c r="AS510" s="335" t="str">
        <f t="shared" si="134"/>
        <v/>
      </c>
      <c r="AT510" s="335" t="str">
        <f>IF(C510="","",IF(AND(フラグ管理用!G510=1,フラグ管理用!K510=1),"",IF(AND(フラグ管理用!G510=2,フラグ管理用!K510&gt;1),"","error")))</f>
        <v/>
      </c>
      <c r="AU510" s="335" t="str">
        <f>IF(C510="","",IF(AND(フラグ管理用!K510=10,ISBLANK(L510)=FALSE),"",IF(AND(フラグ管理用!K510&lt;10,ISBLANK(L510)=TRUE),"","error")))</f>
        <v/>
      </c>
      <c r="AV510" s="331" t="str">
        <f t="shared" si="135"/>
        <v/>
      </c>
      <c r="AW510" s="331" t="str">
        <f t="shared" si="136"/>
        <v/>
      </c>
      <c r="AX510" s="331" t="str">
        <f>IF(C510="","",IF(AND(フラグ管理用!D510=2,フラグ管理用!G510=1),IF(Q510&lt;&gt;0,"error",""),""))</f>
        <v/>
      </c>
      <c r="AY510" s="331" t="str">
        <f>IF(C510="","",IF(フラグ管理用!G510=2,IF(OR(O510&lt;&gt;0,P510&lt;&gt;0,R510&lt;&gt;0),"error",""),""))</f>
        <v/>
      </c>
      <c r="AZ510" s="331" t="str">
        <f t="shared" si="137"/>
        <v/>
      </c>
      <c r="BA510" s="331" t="str">
        <f t="shared" si="138"/>
        <v/>
      </c>
      <c r="BB510" s="331" t="str">
        <f t="shared" si="139"/>
        <v/>
      </c>
      <c r="BC510" s="331" t="str">
        <f>IF(C510="","",IF(フラグ管理用!Y510=2,IF(AND(フラグ管理用!C510=2,フラグ管理用!V510=1),"","error"),""))</f>
        <v/>
      </c>
      <c r="BD510" s="331" t="str">
        <f t="shared" si="140"/>
        <v/>
      </c>
      <c r="BE510" s="331" t="str">
        <f>IF(C510="","",IF(フラグ管理用!Z510=30,"error",IF(AND(フラグ管理用!AI510="事業始期_通常",フラグ管理用!Z510&lt;18),"error",IF(AND(フラグ管理用!AI510="事業始期_補助",フラグ管理用!Z510&lt;15),"error",""))))</f>
        <v/>
      </c>
      <c r="BF510" s="331" t="str">
        <f t="shared" si="141"/>
        <v/>
      </c>
      <c r="BG510" s="331" t="str">
        <f>IF(C510="","",IF(AND(フラグ管理用!AJ510="事業終期_通常",OR(フラグ管理用!AA510&lt;18,フラグ管理用!AA510&gt;29)),"error",IF(AND(フラグ管理用!AJ510="事業終期_R3基金・R4",フラグ管理用!AA510&lt;18),"error","")))</f>
        <v/>
      </c>
      <c r="BH510" s="331" t="str">
        <f>IF(C510="","",IF(VLOOKUP(Z510,―!$X$2:$Y$31,2,FALSE)&lt;=VLOOKUP(AA510,―!$X$2:$Y$31,2,FALSE),"","error"))</f>
        <v/>
      </c>
      <c r="BI510" s="331" t="str">
        <f t="shared" si="142"/>
        <v/>
      </c>
      <c r="BJ510" s="331" t="str">
        <f t="shared" si="143"/>
        <v/>
      </c>
      <c r="BK510" s="331" t="str">
        <f t="shared" si="144"/>
        <v/>
      </c>
      <c r="BL510" s="331" t="str">
        <f>IF(C510="","",IF(AND(フラグ管理用!AK510="予算区分_地単_通常",フラグ管理用!AF510&gt;4),"error",IF(AND(フラグ管理用!AK510="予算区分_地単_協力金等",フラグ管理用!AF510&gt;9),"error",IF(AND(フラグ管理用!AK510="予算区分_補助",フラグ管理用!AF510&lt;9),"error",""))))</f>
        <v/>
      </c>
      <c r="BM510" s="346" t="str">
        <f>フラグ管理用!AO510</f>
        <v/>
      </c>
    </row>
    <row r="511" spans="1:65">
      <c r="A511" s="21">
        <v>490</v>
      </c>
      <c r="B511" s="38"/>
      <c r="C511" s="47"/>
      <c r="D511" s="47"/>
      <c r="E511" s="60"/>
      <c r="F511" s="69" t="str">
        <f>IF(C511="補",VLOOKUP(E511,'事業名一覧 '!$A$3:$C$55,3,FALSE),"")</f>
        <v/>
      </c>
      <c r="G511" s="84"/>
      <c r="H511" s="84"/>
      <c r="I511" s="84"/>
      <c r="J511" s="84"/>
      <c r="K511" s="84"/>
      <c r="L511" s="60"/>
      <c r="M511" s="134" t="str">
        <f t="shared" si="127"/>
        <v/>
      </c>
      <c r="N511" s="134" t="str">
        <f t="shared" si="128"/>
        <v/>
      </c>
      <c r="O511" s="150"/>
      <c r="P511" s="150"/>
      <c r="Q511" s="150"/>
      <c r="R511" s="150"/>
      <c r="S511" s="150"/>
      <c r="T511" s="150"/>
      <c r="U511" s="60"/>
      <c r="V511" s="84"/>
      <c r="W511" s="84"/>
      <c r="X511" s="84"/>
      <c r="Y511" s="47"/>
      <c r="Z511" s="47"/>
      <c r="AA511" s="47"/>
      <c r="AB511" s="217"/>
      <c r="AC511" s="217"/>
      <c r="AD511" s="60"/>
      <c r="AE511" s="60"/>
      <c r="AF511" s="236"/>
      <c r="AG511" s="255"/>
      <c r="AH511" s="277"/>
      <c r="AI511" s="289"/>
      <c r="AJ511" s="301" t="str">
        <f t="shared" si="129"/>
        <v/>
      </c>
      <c r="AK511" s="309" t="str">
        <f>IF(C511="","",IF(AND(フラグ管理用!B511=2,O511&gt;0),"error",IF(AND(フラグ管理用!B511=1,SUM(P511:R511)&gt;0),"error","")))</f>
        <v/>
      </c>
      <c r="AL511" s="317" t="str">
        <f t="shared" si="130"/>
        <v/>
      </c>
      <c r="AM511" s="325" t="str">
        <f t="shared" si="131"/>
        <v/>
      </c>
      <c r="AN511" s="331" t="str">
        <f>IF(C511="","",IF(フラグ管理用!AP511=1,"",IF(AND(フラグ管理用!C511=1,フラグ管理用!G511=1),"",IF(AND(フラグ管理用!C511=2,フラグ管理用!D511=1,フラグ管理用!G511=1),"",IF(AND(フラグ管理用!C511=2,フラグ管理用!D511=2),"","error")))))</f>
        <v/>
      </c>
      <c r="AO511" s="335" t="str">
        <f t="shared" si="132"/>
        <v/>
      </c>
      <c r="AP511" s="335" t="str">
        <f t="shared" si="133"/>
        <v/>
      </c>
      <c r="AQ511" s="335" t="str">
        <f>IF(C511="","",IF(AND(フラグ管理用!B511=1,フラグ管理用!I511&gt;0),"",IF(AND(フラグ管理用!B511=2,フラグ管理用!I511&gt;14),"","error")))</f>
        <v/>
      </c>
      <c r="AR511" s="335" t="str">
        <f>IF(C511="","",IF(PRODUCT(フラグ管理用!H511:J511)=0,"error",""))</f>
        <v/>
      </c>
      <c r="AS511" s="335" t="str">
        <f t="shared" si="134"/>
        <v/>
      </c>
      <c r="AT511" s="335" t="str">
        <f>IF(C511="","",IF(AND(フラグ管理用!G511=1,フラグ管理用!K511=1),"",IF(AND(フラグ管理用!G511=2,フラグ管理用!K511&gt;1),"","error")))</f>
        <v/>
      </c>
      <c r="AU511" s="335" t="str">
        <f>IF(C511="","",IF(AND(フラグ管理用!K511=10,ISBLANK(L511)=FALSE),"",IF(AND(フラグ管理用!K511&lt;10,ISBLANK(L511)=TRUE),"","error")))</f>
        <v/>
      </c>
      <c r="AV511" s="331" t="str">
        <f t="shared" si="135"/>
        <v/>
      </c>
      <c r="AW511" s="331" t="str">
        <f t="shared" si="136"/>
        <v/>
      </c>
      <c r="AX511" s="331" t="str">
        <f>IF(C511="","",IF(AND(フラグ管理用!D511=2,フラグ管理用!G511=1),IF(Q511&lt;&gt;0,"error",""),""))</f>
        <v/>
      </c>
      <c r="AY511" s="331" t="str">
        <f>IF(C511="","",IF(フラグ管理用!G511=2,IF(OR(O511&lt;&gt;0,P511&lt;&gt;0,R511&lt;&gt;0),"error",""),""))</f>
        <v/>
      </c>
      <c r="AZ511" s="331" t="str">
        <f t="shared" si="137"/>
        <v/>
      </c>
      <c r="BA511" s="331" t="str">
        <f t="shared" si="138"/>
        <v/>
      </c>
      <c r="BB511" s="331" t="str">
        <f t="shared" si="139"/>
        <v/>
      </c>
      <c r="BC511" s="331" t="str">
        <f>IF(C511="","",IF(フラグ管理用!Y511=2,IF(AND(フラグ管理用!C511=2,フラグ管理用!V511=1),"","error"),""))</f>
        <v/>
      </c>
      <c r="BD511" s="331" t="str">
        <f t="shared" si="140"/>
        <v/>
      </c>
      <c r="BE511" s="331" t="str">
        <f>IF(C511="","",IF(フラグ管理用!Z511=30,"error",IF(AND(フラグ管理用!AI511="事業始期_通常",フラグ管理用!Z511&lt;18),"error",IF(AND(フラグ管理用!AI511="事業始期_補助",フラグ管理用!Z511&lt;15),"error",""))))</f>
        <v/>
      </c>
      <c r="BF511" s="331" t="str">
        <f t="shared" si="141"/>
        <v/>
      </c>
      <c r="BG511" s="331" t="str">
        <f>IF(C511="","",IF(AND(フラグ管理用!AJ511="事業終期_通常",OR(フラグ管理用!AA511&lt;18,フラグ管理用!AA511&gt;29)),"error",IF(AND(フラグ管理用!AJ511="事業終期_R3基金・R4",フラグ管理用!AA511&lt;18),"error","")))</f>
        <v/>
      </c>
      <c r="BH511" s="331" t="str">
        <f>IF(C511="","",IF(VLOOKUP(Z511,―!$X$2:$Y$31,2,FALSE)&lt;=VLOOKUP(AA511,―!$X$2:$Y$31,2,FALSE),"","error"))</f>
        <v/>
      </c>
      <c r="BI511" s="331" t="str">
        <f t="shared" si="142"/>
        <v/>
      </c>
      <c r="BJ511" s="331" t="str">
        <f t="shared" si="143"/>
        <v/>
      </c>
      <c r="BK511" s="331" t="str">
        <f t="shared" si="144"/>
        <v/>
      </c>
      <c r="BL511" s="331" t="str">
        <f>IF(C511="","",IF(AND(フラグ管理用!AK511="予算区分_地単_通常",フラグ管理用!AF511&gt;4),"error",IF(AND(フラグ管理用!AK511="予算区分_地単_協力金等",フラグ管理用!AF511&gt;9),"error",IF(AND(フラグ管理用!AK511="予算区分_補助",フラグ管理用!AF511&lt;9),"error",""))))</f>
        <v/>
      </c>
      <c r="BM511" s="346" t="str">
        <f>フラグ管理用!AO511</f>
        <v/>
      </c>
    </row>
    <row r="512" spans="1:65">
      <c r="A512" s="21">
        <v>491</v>
      </c>
      <c r="B512" s="38"/>
      <c r="C512" s="47"/>
      <c r="D512" s="47"/>
      <c r="E512" s="60"/>
      <c r="F512" s="69" t="str">
        <f>IF(C512="補",VLOOKUP(E512,'事業名一覧 '!$A$3:$C$55,3,FALSE),"")</f>
        <v/>
      </c>
      <c r="G512" s="84"/>
      <c r="H512" s="84"/>
      <c r="I512" s="84"/>
      <c r="J512" s="84"/>
      <c r="K512" s="84"/>
      <c r="L512" s="60"/>
      <c r="M512" s="134" t="str">
        <f t="shared" si="127"/>
        <v/>
      </c>
      <c r="N512" s="134" t="str">
        <f t="shared" si="128"/>
        <v/>
      </c>
      <c r="O512" s="150"/>
      <c r="P512" s="150"/>
      <c r="Q512" s="150"/>
      <c r="R512" s="150"/>
      <c r="S512" s="150"/>
      <c r="T512" s="150"/>
      <c r="U512" s="60"/>
      <c r="V512" s="84"/>
      <c r="W512" s="84"/>
      <c r="X512" s="84"/>
      <c r="Y512" s="47"/>
      <c r="Z512" s="47"/>
      <c r="AA512" s="47"/>
      <c r="AB512" s="217"/>
      <c r="AC512" s="217"/>
      <c r="AD512" s="60"/>
      <c r="AE512" s="60"/>
      <c r="AF512" s="236"/>
      <c r="AG512" s="255"/>
      <c r="AH512" s="277"/>
      <c r="AI512" s="289"/>
      <c r="AJ512" s="301" t="str">
        <f t="shared" si="129"/>
        <v/>
      </c>
      <c r="AK512" s="309" t="str">
        <f>IF(C512="","",IF(AND(フラグ管理用!B512=2,O512&gt;0),"error",IF(AND(フラグ管理用!B512=1,SUM(P512:R512)&gt;0),"error","")))</f>
        <v/>
      </c>
      <c r="AL512" s="317" t="str">
        <f t="shared" si="130"/>
        <v/>
      </c>
      <c r="AM512" s="325" t="str">
        <f t="shared" si="131"/>
        <v/>
      </c>
      <c r="AN512" s="331" t="str">
        <f>IF(C512="","",IF(フラグ管理用!AP512=1,"",IF(AND(フラグ管理用!C512=1,フラグ管理用!G512=1),"",IF(AND(フラグ管理用!C512=2,フラグ管理用!D512=1,フラグ管理用!G512=1),"",IF(AND(フラグ管理用!C512=2,フラグ管理用!D512=2),"","error")))))</f>
        <v/>
      </c>
      <c r="AO512" s="335" t="str">
        <f t="shared" si="132"/>
        <v/>
      </c>
      <c r="AP512" s="335" t="str">
        <f t="shared" si="133"/>
        <v/>
      </c>
      <c r="AQ512" s="335" t="str">
        <f>IF(C512="","",IF(AND(フラグ管理用!B512=1,フラグ管理用!I512&gt;0),"",IF(AND(フラグ管理用!B512=2,フラグ管理用!I512&gt;14),"","error")))</f>
        <v/>
      </c>
      <c r="AR512" s="335" t="str">
        <f>IF(C512="","",IF(PRODUCT(フラグ管理用!H512:J512)=0,"error",""))</f>
        <v/>
      </c>
      <c r="AS512" s="335" t="str">
        <f t="shared" si="134"/>
        <v/>
      </c>
      <c r="AT512" s="335" t="str">
        <f>IF(C512="","",IF(AND(フラグ管理用!G512=1,フラグ管理用!K512=1),"",IF(AND(フラグ管理用!G512=2,フラグ管理用!K512&gt;1),"","error")))</f>
        <v/>
      </c>
      <c r="AU512" s="335" t="str">
        <f>IF(C512="","",IF(AND(フラグ管理用!K512=10,ISBLANK(L512)=FALSE),"",IF(AND(フラグ管理用!K512&lt;10,ISBLANK(L512)=TRUE),"","error")))</f>
        <v/>
      </c>
      <c r="AV512" s="331" t="str">
        <f t="shared" si="135"/>
        <v/>
      </c>
      <c r="AW512" s="331" t="str">
        <f t="shared" si="136"/>
        <v/>
      </c>
      <c r="AX512" s="331" t="str">
        <f>IF(C512="","",IF(AND(フラグ管理用!D512=2,フラグ管理用!G512=1),IF(Q512&lt;&gt;0,"error",""),""))</f>
        <v/>
      </c>
      <c r="AY512" s="331" t="str">
        <f>IF(C512="","",IF(フラグ管理用!G512=2,IF(OR(O512&lt;&gt;0,P512&lt;&gt;0,R512&lt;&gt;0),"error",""),""))</f>
        <v/>
      </c>
      <c r="AZ512" s="331" t="str">
        <f t="shared" si="137"/>
        <v/>
      </c>
      <c r="BA512" s="331" t="str">
        <f t="shared" si="138"/>
        <v/>
      </c>
      <c r="BB512" s="331" t="str">
        <f t="shared" si="139"/>
        <v/>
      </c>
      <c r="BC512" s="331" t="str">
        <f>IF(C512="","",IF(フラグ管理用!Y512=2,IF(AND(フラグ管理用!C512=2,フラグ管理用!V512=1),"","error"),""))</f>
        <v/>
      </c>
      <c r="BD512" s="331" t="str">
        <f t="shared" si="140"/>
        <v/>
      </c>
      <c r="BE512" s="331" t="str">
        <f>IF(C512="","",IF(フラグ管理用!Z512=30,"error",IF(AND(フラグ管理用!AI512="事業始期_通常",フラグ管理用!Z512&lt;18),"error",IF(AND(フラグ管理用!AI512="事業始期_補助",フラグ管理用!Z512&lt;15),"error",""))))</f>
        <v/>
      </c>
      <c r="BF512" s="331" t="str">
        <f t="shared" si="141"/>
        <v/>
      </c>
      <c r="BG512" s="331" t="str">
        <f>IF(C512="","",IF(AND(フラグ管理用!AJ512="事業終期_通常",OR(フラグ管理用!AA512&lt;18,フラグ管理用!AA512&gt;29)),"error",IF(AND(フラグ管理用!AJ512="事業終期_R3基金・R4",フラグ管理用!AA512&lt;18),"error","")))</f>
        <v/>
      </c>
      <c r="BH512" s="331" t="str">
        <f>IF(C512="","",IF(VLOOKUP(Z512,―!$X$2:$Y$31,2,FALSE)&lt;=VLOOKUP(AA512,―!$X$2:$Y$31,2,FALSE),"","error"))</f>
        <v/>
      </c>
      <c r="BI512" s="331" t="str">
        <f t="shared" si="142"/>
        <v/>
      </c>
      <c r="BJ512" s="331" t="str">
        <f t="shared" si="143"/>
        <v/>
      </c>
      <c r="BK512" s="331" t="str">
        <f t="shared" si="144"/>
        <v/>
      </c>
      <c r="BL512" s="331" t="str">
        <f>IF(C512="","",IF(AND(フラグ管理用!AK512="予算区分_地単_通常",フラグ管理用!AF512&gt;4),"error",IF(AND(フラグ管理用!AK512="予算区分_地単_協力金等",フラグ管理用!AF512&gt;9),"error",IF(AND(フラグ管理用!AK512="予算区分_補助",フラグ管理用!AF512&lt;9),"error",""))))</f>
        <v/>
      </c>
      <c r="BM512" s="346" t="str">
        <f>フラグ管理用!AO512</f>
        <v/>
      </c>
    </row>
    <row r="513" spans="1:65">
      <c r="A513" s="21">
        <v>492</v>
      </c>
      <c r="B513" s="38"/>
      <c r="C513" s="47"/>
      <c r="D513" s="47"/>
      <c r="E513" s="60"/>
      <c r="F513" s="69" t="str">
        <f>IF(C513="補",VLOOKUP(E513,'事業名一覧 '!$A$3:$C$55,3,FALSE),"")</f>
        <v/>
      </c>
      <c r="G513" s="84"/>
      <c r="H513" s="84"/>
      <c r="I513" s="84"/>
      <c r="J513" s="84"/>
      <c r="K513" s="84"/>
      <c r="L513" s="60"/>
      <c r="M513" s="134" t="str">
        <f t="shared" si="127"/>
        <v/>
      </c>
      <c r="N513" s="134" t="str">
        <f t="shared" si="128"/>
        <v/>
      </c>
      <c r="O513" s="150"/>
      <c r="P513" s="150"/>
      <c r="Q513" s="150"/>
      <c r="R513" s="150"/>
      <c r="S513" s="150"/>
      <c r="T513" s="150"/>
      <c r="U513" s="60"/>
      <c r="V513" s="84"/>
      <c r="W513" s="84"/>
      <c r="X513" s="84"/>
      <c r="Y513" s="47"/>
      <c r="Z513" s="47"/>
      <c r="AA513" s="47"/>
      <c r="AB513" s="217"/>
      <c r="AC513" s="217"/>
      <c r="AD513" s="60"/>
      <c r="AE513" s="60"/>
      <c r="AF513" s="236"/>
      <c r="AG513" s="255"/>
      <c r="AH513" s="277"/>
      <c r="AI513" s="289"/>
      <c r="AJ513" s="301" t="str">
        <f t="shared" si="129"/>
        <v/>
      </c>
      <c r="AK513" s="309" t="str">
        <f>IF(C513="","",IF(AND(フラグ管理用!B513=2,O513&gt;0),"error",IF(AND(フラグ管理用!B513=1,SUM(P513:R513)&gt;0),"error","")))</f>
        <v/>
      </c>
      <c r="AL513" s="317" t="str">
        <f t="shared" si="130"/>
        <v/>
      </c>
      <c r="AM513" s="325" t="str">
        <f t="shared" si="131"/>
        <v/>
      </c>
      <c r="AN513" s="331" t="str">
        <f>IF(C513="","",IF(フラグ管理用!AP513=1,"",IF(AND(フラグ管理用!C513=1,フラグ管理用!G513=1),"",IF(AND(フラグ管理用!C513=2,フラグ管理用!D513=1,フラグ管理用!G513=1),"",IF(AND(フラグ管理用!C513=2,フラグ管理用!D513=2),"","error")))))</f>
        <v/>
      </c>
      <c r="AO513" s="335" t="str">
        <f t="shared" si="132"/>
        <v/>
      </c>
      <c r="AP513" s="335" t="str">
        <f t="shared" si="133"/>
        <v/>
      </c>
      <c r="AQ513" s="335" t="str">
        <f>IF(C513="","",IF(AND(フラグ管理用!B513=1,フラグ管理用!I513&gt;0),"",IF(AND(フラグ管理用!B513=2,フラグ管理用!I513&gt;14),"","error")))</f>
        <v/>
      </c>
      <c r="AR513" s="335" t="str">
        <f>IF(C513="","",IF(PRODUCT(フラグ管理用!H513:J513)=0,"error",""))</f>
        <v/>
      </c>
      <c r="AS513" s="335" t="str">
        <f t="shared" si="134"/>
        <v/>
      </c>
      <c r="AT513" s="335" t="str">
        <f>IF(C513="","",IF(AND(フラグ管理用!G513=1,フラグ管理用!K513=1),"",IF(AND(フラグ管理用!G513=2,フラグ管理用!K513&gt;1),"","error")))</f>
        <v/>
      </c>
      <c r="AU513" s="335" t="str">
        <f>IF(C513="","",IF(AND(フラグ管理用!K513=10,ISBLANK(L513)=FALSE),"",IF(AND(フラグ管理用!K513&lt;10,ISBLANK(L513)=TRUE),"","error")))</f>
        <v/>
      </c>
      <c r="AV513" s="331" t="str">
        <f t="shared" si="135"/>
        <v/>
      </c>
      <c r="AW513" s="331" t="str">
        <f t="shared" si="136"/>
        <v/>
      </c>
      <c r="AX513" s="331" t="str">
        <f>IF(C513="","",IF(AND(フラグ管理用!D513=2,フラグ管理用!G513=1),IF(Q513&lt;&gt;0,"error",""),""))</f>
        <v/>
      </c>
      <c r="AY513" s="331" t="str">
        <f>IF(C513="","",IF(フラグ管理用!G513=2,IF(OR(O513&lt;&gt;0,P513&lt;&gt;0,R513&lt;&gt;0),"error",""),""))</f>
        <v/>
      </c>
      <c r="AZ513" s="331" t="str">
        <f t="shared" si="137"/>
        <v/>
      </c>
      <c r="BA513" s="331" t="str">
        <f t="shared" si="138"/>
        <v/>
      </c>
      <c r="BB513" s="331" t="str">
        <f t="shared" si="139"/>
        <v/>
      </c>
      <c r="BC513" s="331" t="str">
        <f>IF(C513="","",IF(フラグ管理用!Y513=2,IF(AND(フラグ管理用!C513=2,フラグ管理用!V513=1),"","error"),""))</f>
        <v/>
      </c>
      <c r="BD513" s="331" t="str">
        <f t="shared" si="140"/>
        <v/>
      </c>
      <c r="BE513" s="331" t="str">
        <f>IF(C513="","",IF(フラグ管理用!Z513=30,"error",IF(AND(フラグ管理用!AI513="事業始期_通常",フラグ管理用!Z513&lt;18),"error",IF(AND(フラグ管理用!AI513="事業始期_補助",フラグ管理用!Z513&lt;15),"error",""))))</f>
        <v/>
      </c>
      <c r="BF513" s="331" t="str">
        <f t="shared" si="141"/>
        <v/>
      </c>
      <c r="BG513" s="331" t="str">
        <f>IF(C513="","",IF(AND(フラグ管理用!AJ513="事業終期_通常",OR(フラグ管理用!AA513&lt;18,フラグ管理用!AA513&gt;29)),"error",IF(AND(フラグ管理用!AJ513="事業終期_R3基金・R4",フラグ管理用!AA513&lt;18),"error","")))</f>
        <v/>
      </c>
      <c r="BH513" s="331" t="str">
        <f>IF(C513="","",IF(VLOOKUP(Z513,―!$X$2:$Y$31,2,FALSE)&lt;=VLOOKUP(AA513,―!$X$2:$Y$31,2,FALSE),"","error"))</f>
        <v/>
      </c>
      <c r="BI513" s="331" t="str">
        <f t="shared" si="142"/>
        <v/>
      </c>
      <c r="BJ513" s="331" t="str">
        <f t="shared" si="143"/>
        <v/>
      </c>
      <c r="BK513" s="331" t="str">
        <f t="shared" si="144"/>
        <v/>
      </c>
      <c r="BL513" s="331" t="str">
        <f>IF(C513="","",IF(AND(フラグ管理用!AK513="予算区分_地単_通常",フラグ管理用!AF513&gt;4),"error",IF(AND(フラグ管理用!AK513="予算区分_地単_協力金等",フラグ管理用!AF513&gt;9),"error",IF(AND(フラグ管理用!AK513="予算区分_補助",フラグ管理用!AF513&lt;9),"error",""))))</f>
        <v/>
      </c>
      <c r="BM513" s="346" t="str">
        <f>フラグ管理用!AO513</f>
        <v/>
      </c>
    </row>
    <row r="514" spans="1:65">
      <c r="A514" s="21">
        <v>493</v>
      </c>
      <c r="B514" s="38"/>
      <c r="C514" s="47"/>
      <c r="D514" s="47"/>
      <c r="E514" s="60"/>
      <c r="F514" s="69" t="str">
        <f>IF(C514="補",VLOOKUP(E514,'事業名一覧 '!$A$3:$C$55,3,FALSE),"")</f>
        <v/>
      </c>
      <c r="G514" s="84"/>
      <c r="H514" s="84"/>
      <c r="I514" s="84"/>
      <c r="J514" s="84"/>
      <c r="K514" s="84"/>
      <c r="L514" s="60"/>
      <c r="M514" s="134" t="str">
        <f t="shared" si="127"/>
        <v/>
      </c>
      <c r="N514" s="134" t="str">
        <f t="shared" si="128"/>
        <v/>
      </c>
      <c r="O514" s="150"/>
      <c r="P514" s="150"/>
      <c r="Q514" s="150"/>
      <c r="R514" s="150"/>
      <c r="S514" s="150"/>
      <c r="T514" s="150"/>
      <c r="U514" s="60"/>
      <c r="V514" s="84"/>
      <c r="W514" s="84"/>
      <c r="X514" s="84"/>
      <c r="Y514" s="47"/>
      <c r="Z514" s="47"/>
      <c r="AA514" s="47"/>
      <c r="AB514" s="217"/>
      <c r="AC514" s="217"/>
      <c r="AD514" s="60"/>
      <c r="AE514" s="60"/>
      <c r="AF514" s="236"/>
      <c r="AG514" s="255"/>
      <c r="AH514" s="277"/>
      <c r="AI514" s="289"/>
      <c r="AJ514" s="301" t="str">
        <f t="shared" si="129"/>
        <v/>
      </c>
      <c r="AK514" s="309" t="str">
        <f>IF(C514="","",IF(AND(フラグ管理用!B514=2,O514&gt;0),"error",IF(AND(フラグ管理用!B514=1,SUM(P514:R514)&gt;0),"error","")))</f>
        <v/>
      </c>
      <c r="AL514" s="317" t="str">
        <f t="shared" si="130"/>
        <v/>
      </c>
      <c r="AM514" s="325" t="str">
        <f t="shared" si="131"/>
        <v/>
      </c>
      <c r="AN514" s="331" t="str">
        <f>IF(C514="","",IF(フラグ管理用!AP514=1,"",IF(AND(フラグ管理用!C514=1,フラグ管理用!G514=1),"",IF(AND(フラグ管理用!C514=2,フラグ管理用!D514=1,フラグ管理用!G514=1),"",IF(AND(フラグ管理用!C514=2,フラグ管理用!D514=2),"","error")))))</f>
        <v/>
      </c>
      <c r="AO514" s="335" t="str">
        <f t="shared" si="132"/>
        <v/>
      </c>
      <c r="AP514" s="335" t="str">
        <f t="shared" si="133"/>
        <v/>
      </c>
      <c r="AQ514" s="335" t="str">
        <f>IF(C514="","",IF(AND(フラグ管理用!B514=1,フラグ管理用!I514&gt;0),"",IF(AND(フラグ管理用!B514=2,フラグ管理用!I514&gt;14),"","error")))</f>
        <v/>
      </c>
      <c r="AR514" s="335" t="str">
        <f>IF(C514="","",IF(PRODUCT(フラグ管理用!H514:J514)=0,"error",""))</f>
        <v/>
      </c>
      <c r="AS514" s="335" t="str">
        <f t="shared" si="134"/>
        <v/>
      </c>
      <c r="AT514" s="335" t="str">
        <f>IF(C514="","",IF(AND(フラグ管理用!G514=1,フラグ管理用!K514=1),"",IF(AND(フラグ管理用!G514=2,フラグ管理用!K514&gt;1),"","error")))</f>
        <v/>
      </c>
      <c r="AU514" s="335" t="str">
        <f>IF(C514="","",IF(AND(フラグ管理用!K514=10,ISBLANK(L514)=FALSE),"",IF(AND(フラグ管理用!K514&lt;10,ISBLANK(L514)=TRUE),"","error")))</f>
        <v/>
      </c>
      <c r="AV514" s="331" t="str">
        <f t="shared" si="135"/>
        <v/>
      </c>
      <c r="AW514" s="331" t="str">
        <f t="shared" si="136"/>
        <v/>
      </c>
      <c r="AX514" s="331" t="str">
        <f>IF(C514="","",IF(AND(フラグ管理用!D514=2,フラグ管理用!G514=1),IF(Q514&lt;&gt;0,"error",""),""))</f>
        <v/>
      </c>
      <c r="AY514" s="331" t="str">
        <f>IF(C514="","",IF(フラグ管理用!G514=2,IF(OR(O514&lt;&gt;0,P514&lt;&gt;0,R514&lt;&gt;0),"error",""),""))</f>
        <v/>
      </c>
      <c r="AZ514" s="331" t="str">
        <f t="shared" si="137"/>
        <v/>
      </c>
      <c r="BA514" s="331" t="str">
        <f t="shared" si="138"/>
        <v/>
      </c>
      <c r="BB514" s="331" t="str">
        <f t="shared" si="139"/>
        <v/>
      </c>
      <c r="BC514" s="331" t="str">
        <f>IF(C514="","",IF(フラグ管理用!Y514=2,IF(AND(フラグ管理用!C514=2,フラグ管理用!V514=1),"","error"),""))</f>
        <v/>
      </c>
      <c r="BD514" s="331" t="str">
        <f t="shared" si="140"/>
        <v/>
      </c>
      <c r="BE514" s="331" t="str">
        <f>IF(C514="","",IF(フラグ管理用!Z514=30,"error",IF(AND(フラグ管理用!AI514="事業始期_通常",フラグ管理用!Z514&lt;18),"error",IF(AND(フラグ管理用!AI514="事業始期_補助",フラグ管理用!Z514&lt;15),"error",""))))</f>
        <v/>
      </c>
      <c r="BF514" s="331" t="str">
        <f t="shared" si="141"/>
        <v/>
      </c>
      <c r="BG514" s="331" t="str">
        <f>IF(C514="","",IF(AND(フラグ管理用!AJ514="事業終期_通常",OR(フラグ管理用!AA514&lt;18,フラグ管理用!AA514&gt;29)),"error",IF(AND(フラグ管理用!AJ514="事業終期_R3基金・R4",フラグ管理用!AA514&lt;18),"error","")))</f>
        <v/>
      </c>
      <c r="BH514" s="331" t="str">
        <f>IF(C514="","",IF(VLOOKUP(Z514,―!$X$2:$Y$31,2,FALSE)&lt;=VLOOKUP(AA514,―!$X$2:$Y$31,2,FALSE),"","error"))</f>
        <v/>
      </c>
      <c r="BI514" s="331" t="str">
        <f t="shared" si="142"/>
        <v/>
      </c>
      <c r="BJ514" s="331" t="str">
        <f t="shared" si="143"/>
        <v/>
      </c>
      <c r="BK514" s="331" t="str">
        <f t="shared" si="144"/>
        <v/>
      </c>
      <c r="BL514" s="331" t="str">
        <f>IF(C514="","",IF(AND(フラグ管理用!AK514="予算区分_地単_通常",フラグ管理用!AF514&gt;4),"error",IF(AND(フラグ管理用!AK514="予算区分_地単_協力金等",フラグ管理用!AF514&gt;9),"error",IF(AND(フラグ管理用!AK514="予算区分_補助",フラグ管理用!AF514&lt;9),"error",""))))</f>
        <v/>
      </c>
      <c r="BM514" s="346" t="str">
        <f>フラグ管理用!AO514</f>
        <v/>
      </c>
    </row>
    <row r="515" spans="1:65">
      <c r="A515" s="21">
        <v>494</v>
      </c>
      <c r="B515" s="38"/>
      <c r="C515" s="47"/>
      <c r="D515" s="47"/>
      <c r="E515" s="60"/>
      <c r="F515" s="69" t="str">
        <f>IF(C515="補",VLOOKUP(E515,'事業名一覧 '!$A$3:$C$55,3,FALSE),"")</f>
        <v/>
      </c>
      <c r="G515" s="84"/>
      <c r="H515" s="84"/>
      <c r="I515" s="84"/>
      <c r="J515" s="84"/>
      <c r="K515" s="84"/>
      <c r="L515" s="60"/>
      <c r="M515" s="134" t="str">
        <f t="shared" si="127"/>
        <v/>
      </c>
      <c r="N515" s="134" t="str">
        <f t="shared" si="128"/>
        <v/>
      </c>
      <c r="O515" s="150"/>
      <c r="P515" s="150"/>
      <c r="Q515" s="150"/>
      <c r="R515" s="150"/>
      <c r="S515" s="150"/>
      <c r="T515" s="150"/>
      <c r="U515" s="60"/>
      <c r="V515" s="84"/>
      <c r="W515" s="84"/>
      <c r="X515" s="84"/>
      <c r="Y515" s="47"/>
      <c r="Z515" s="47"/>
      <c r="AA515" s="47"/>
      <c r="AB515" s="217"/>
      <c r="AC515" s="217"/>
      <c r="AD515" s="60"/>
      <c r="AE515" s="60"/>
      <c r="AF515" s="236"/>
      <c r="AG515" s="255"/>
      <c r="AH515" s="277"/>
      <c r="AI515" s="289"/>
      <c r="AJ515" s="301" t="str">
        <f t="shared" si="129"/>
        <v/>
      </c>
      <c r="AK515" s="309" t="str">
        <f>IF(C515="","",IF(AND(フラグ管理用!B515=2,O515&gt;0),"error",IF(AND(フラグ管理用!B515=1,SUM(P515:R515)&gt;0),"error","")))</f>
        <v/>
      </c>
      <c r="AL515" s="317" t="str">
        <f t="shared" si="130"/>
        <v/>
      </c>
      <c r="AM515" s="325" t="str">
        <f t="shared" si="131"/>
        <v/>
      </c>
      <c r="AN515" s="331" t="str">
        <f>IF(C515="","",IF(フラグ管理用!AP515=1,"",IF(AND(フラグ管理用!C515=1,フラグ管理用!G515=1),"",IF(AND(フラグ管理用!C515=2,フラグ管理用!D515=1,フラグ管理用!G515=1),"",IF(AND(フラグ管理用!C515=2,フラグ管理用!D515=2),"","error")))))</f>
        <v/>
      </c>
      <c r="AO515" s="335" t="str">
        <f t="shared" si="132"/>
        <v/>
      </c>
      <c r="AP515" s="335" t="str">
        <f t="shared" si="133"/>
        <v/>
      </c>
      <c r="AQ515" s="335" t="str">
        <f>IF(C515="","",IF(AND(フラグ管理用!B515=1,フラグ管理用!I515&gt;0),"",IF(AND(フラグ管理用!B515=2,フラグ管理用!I515&gt;14),"","error")))</f>
        <v/>
      </c>
      <c r="AR515" s="335" t="str">
        <f>IF(C515="","",IF(PRODUCT(フラグ管理用!H515:J515)=0,"error",""))</f>
        <v/>
      </c>
      <c r="AS515" s="335" t="str">
        <f t="shared" si="134"/>
        <v/>
      </c>
      <c r="AT515" s="335" t="str">
        <f>IF(C515="","",IF(AND(フラグ管理用!G515=1,フラグ管理用!K515=1),"",IF(AND(フラグ管理用!G515=2,フラグ管理用!K515&gt;1),"","error")))</f>
        <v/>
      </c>
      <c r="AU515" s="335" t="str">
        <f>IF(C515="","",IF(AND(フラグ管理用!K515=10,ISBLANK(L515)=FALSE),"",IF(AND(フラグ管理用!K515&lt;10,ISBLANK(L515)=TRUE),"","error")))</f>
        <v/>
      </c>
      <c r="AV515" s="331" t="str">
        <f t="shared" si="135"/>
        <v/>
      </c>
      <c r="AW515" s="331" t="str">
        <f t="shared" si="136"/>
        <v/>
      </c>
      <c r="AX515" s="331" t="str">
        <f>IF(C515="","",IF(AND(フラグ管理用!D515=2,フラグ管理用!G515=1),IF(Q515&lt;&gt;0,"error",""),""))</f>
        <v/>
      </c>
      <c r="AY515" s="331" t="str">
        <f>IF(C515="","",IF(フラグ管理用!G515=2,IF(OR(O515&lt;&gt;0,P515&lt;&gt;0,R515&lt;&gt;0),"error",""),""))</f>
        <v/>
      </c>
      <c r="AZ515" s="331" t="str">
        <f t="shared" si="137"/>
        <v/>
      </c>
      <c r="BA515" s="331" t="str">
        <f t="shared" si="138"/>
        <v/>
      </c>
      <c r="BB515" s="331" t="str">
        <f t="shared" si="139"/>
        <v/>
      </c>
      <c r="BC515" s="331" t="str">
        <f>IF(C515="","",IF(フラグ管理用!Y515=2,IF(AND(フラグ管理用!C515=2,フラグ管理用!V515=1),"","error"),""))</f>
        <v/>
      </c>
      <c r="BD515" s="331" t="str">
        <f t="shared" si="140"/>
        <v/>
      </c>
      <c r="BE515" s="331" t="str">
        <f>IF(C515="","",IF(フラグ管理用!Z515=30,"error",IF(AND(フラグ管理用!AI515="事業始期_通常",フラグ管理用!Z515&lt;18),"error",IF(AND(フラグ管理用!AI515="事業始期_補助",フラグ管理用!Z515&lt;15),"error",""))))</f>
        <v/>
      </c>
      <c r="BF515" s="331" t="str">
        <f t="shared" si="141"/>
        <v/>
      </c>
      <c r="BG515" s="331" t="str">
        <f>IF(C515="","",IF(AND(フラグ管理用!AJ515="事業終期_通常",OR(フラグ管理用!AA515&lt;18,フラグ管理用!AA515&gt;29)),"error",IF(AND(フラグ管理用!AJ515="事業終期_R3基金・R4",フラグ管理用!AA515&lt;18),"error","")))</f>
        <v/>
      </c>
      <c r="BH515" s="331" t="str">
        <f>IF(C515="","",IF(VLOOKUP(Z515,―!$X$2:$Y$31,2,FALSE)&lt;=VLOOKUP(AA515,―!$X$2:$Y$31,2,FALSE),"","error"))</f>
        <v/>
      </c>
      <c r="BI515" s="331" t="str">
        <f t="shared" si="142"/>
        <v/>
      </c>
      <c r="BJ515" s="331" t="str">
        <f t="shared" si="143"/>
        <v/>
      </c>
      <c r="BK515" s="331" t="str">
        <f t="shared" si="144"/>
        <v/>
      </c>
      <c r="BL515" s="331" t="str">
        <f>IF(C515="","",IF(AND(フラグ管理用!AK515="予算区分_地単_通常",フラグ管理用!AF515&gt;4),"error",IF(AND(フラグ管理用!AK515="予算区分_地単_協力金等",フラグ管理用!AF515&gt;9),"error",IF(AND(フラグ管理用!AK515="予算区分_補助",フラグ管理用!AF515&lt;9),"error",""))))</f>
        <v/>
      </c>
      <c r="BM515" s="346" t="str">
        <f>フラグ管理用!AO515</f>
        <v/>
      </c>
    </row>
    <row r="516" spans="1:65">
      <c r="A516" s="21">
        <v>495</v>
      </c>
      <c r="B516" s="38"/>
      <c r="C516" s="47"/>
      <c r="D516" s="47"/>
      <c r="E516" s="60"/>
      <c r="F516" s="69" t="str">
        <f>IF(C516="補",VLOOKUP(E516,'事業名一覧 '!$A$3:$C$55,3,FALSE),"")</f>
        <v/>
      </c>
      <c r="G516" s="84"/>
      <c r="H516" s="84"/>
      <c r="I516" s="84"/>
      <c r="J516" s="84"/>
      <c r="K516" s="84"/>
      <c r="L516" s="60"/>
      <c r="M516" s="134" t="str">
        <f t="shared" si="127"/>
        <v/>
      </c>
      <c r="N516" s="134" t="str">
        <f t="shared" si="128"/>
        <v/>
      </c>
      <c r="O516" s="150"/>
      <c r="P516" s="150"/>
      <c r="Q516" s="150"/>
      <c r="R516" s="150"/>
      <c r="S516" s="150"/>
      <c r="T516" s="150"/>
      <c r="U516" s="60"/>
      <c r="V516" s="84"/>
      <c r="W516" s="84"/>
      <c r="X516" s="84"/>
      <c r="Y516" s="47"/>
      <c r="Z516" s="47"/>
      <c r="AA516" s="47"/>
      <c r="AB516" s="217"/>
      <c r="AC516" s="217"/>
      <c r="AD516" s="60"/>
      <c r="AE516" s="60"/>
      <c r="AF516" s="236"/>
      <c r="AG516" s="255"/>
      <c r="AH516" s="277"/>
      <c r="AI516" s="289"/>
      <c r="AJ516" s="301" t="str">
        <f t="shared" si="129"/>
        <v/>
      </c>
      <c r="AK516" s="309" t="str">
        <f>IF(C516="","",IF(AND(フラグ管理用!B516=2,O516&gt;0),"error",IF(AND(フラグ管理用!B516=1,SUM(P516:R516)&gt;0),"error","")))</f>
        <v/>
      </c>
      <c r="AL516" s="317" t="str">
        <f t="shared" si="130"/>
        <v/>
      </c>
      <c r="AM516" s="325" t="str">
        <f t="shared" si="131"/>
        <v/>
      </c>
      <c r="AN516" s="331" t="str">
        <f>IF(C516="","",IF(フラグ管理用!AP516=1,"",IF(AND(フラグ管理用!C516=1,フラグ管理用!G516=1),"",IF(AND(フラグ管理用!C516=2,フラグ管理用!D516=1,フラグ管理用!G516=1),"",IF(AND(フラグ管理用!C516=2,フラグ管理用!D516=2),"","error")))))</f>
        <v/>
      </c>
      <c r="AO516" s="335" t="str">
        <f t="shared" si="132"/>
        <v/>
      </c>
      <c r="AP516" s="335" t="str">
        <f t="shared" si="133"/>
        <v/>
      </c>
      <c r="AQ516" s="335" t="str">
        <f>IF(C516="","",IF(AND(フラグ管理用!B516=1,フラグ管理用!I516&gt;0),"",IF(AND(フラグ管理用!B516=2,フラグ管理用!I516&gt;14),"","error")))</f>
        <v/>
      </c>
      <c r="AR516" s="335" t="str">
        <f>IF(C516="","",IF(PRODUCT(フラグ管理用!H516:J516)=0,"error",""))</f>
        <v/>
      </c>
      <c r="AS516" s="335" t="str">
        <f t="shared" si="134"/>
        <v/>
      </c>
      <c r="AT516" s="335" t="str">
        <f>IF(C516="","",IF(AND(フラグ管理用!G516=1,フラグ管理用!K516=1),"",IF(AND(フラグ管理用!G516=2,フラグ管理用!K516&gt;1),"","error")))</f>
        <v/>
      </c>
      <c r="AU516" s="335" t="str">
        <f>IF(C516="","",IF(AND(フラグ管理用!K516=10,ISBLANK(L516)=FALSE),"",IF(AND(フラグ管理用!K516&lt;10,ISBLANK(L516)=TRUE),"","error")))</f>
        <v/>
      </c>
      <c r="AV516" s="331" t="str">
        <f t="shared" si="135"/>
        <v/>
      </c>
      <c r="AW516" s="331" t="str">
        <f t="shared" si="136"/>
        <v/>
      </c>
      <c r="AX516" s="331" t="str">
        <f>IF(C516="","",IF(AND(フラグ管理用!D516=2,フラグ管理用!G516=1),IF(Q516&lt;&gt;0,"error",""),""))</f>
        <v/>
      </c>
      <c r="AY516" s="331" t="str">
        <f>IF(C516="","",IF(フラグ管理用!G516=2,IF(OR(O516&lt;&gt;0,P516&lt;&gt;0,R516&lt;&gt;0),"error",""),""))</f>
        <v/>
      </c>
      <c r="AZ516" s="331" t="str">
        <f t="shared" si="137"/>
        <v/>
      </c>
      <c r="BA516" s="331" t="str">
        <f t="shared" si="138"/>
        <v/>
      </c>
      <c r="BB516" s="331" t="str">
        <f t="shared" si="139"/>
        <v/>
      </c>
      <c r="BC516" s="331" t="str">
        <f>IF(C516="","",IF(フラグ管理用!Y516=2,IF(AND(フラグ管理用!C516=2,フラグ管理用!V516=1),"","error"),""))</f>
        <v/>
      </c>
      <c r="BD516" s="331" t="str">
        <f t="shared" si="140"/>
        <v/>
      </c>
      <c r="BE516" s="331" t="str">
        <f>IF(C516="","",IF(フラグ管理用!Z516=30,"error",IF(AND(フラグ管理用!AI516="事業始期_通常",フラグ管理用!Z516&lt;18),"error",IF(AND(フラグ管理用!AI516="事業始期_補助",フラグ管理用!Z516&lt;15),"error",""))))</f>
        <v/>
      </c>
      <c r="BF516" s="331" t="str">
        <f t="shared" si="141"/>
        <v/>
      </c>
      <c r="BG516" s="331" t="str">
        <f>IF(C516="","",IF(AND(フラグ管理用!AJ516="事業終期_通常",OR(フラグ管理用!AA516&lt;18,フラグ管理用!AA516&gt;29)),"error",IF(AND(フラグ管理用!AJ516="事業終期_R3基金・R4",フラグ管理用!AA516&lt;18),"error","")))</f>
        <v/>
      </c>
      <c r="BH516" s="331" t="str">
        <f>IF(C516="","",IF(VLOOKUP(Z516,―!$X$2:$Y$31,2,FALSE)&lt;=VLOOKUP(AA516,―!$X$2:$Y$31,2,FALSE),"","error"))</f>
        <v/>
      </c>
      <c r="BI516" s="331" t="str">
        <f t="shared" si="142"/>
        <v/>
      </c>
      <c r="BJ516" s="331" t="str">
        <f t="shared" si="143"/>
        <v/>
      </c>
      <c r="BK516" s="331" t="str">
        <f t="shared" si="144"/>
        <v/>
      </c>
      <c r="BL516" s="331" t="str">
        <f>IF(C516="","",IF(AND(フラグ管理用!AK516="予算区分_地単_通常",フラグ管理用!AF516&gt;4),"error",IF(AND(フラグ管理用!AK516="予算区分_地単_協力金等",フラグ管理用!AF516&gt;9),"error",IF(AND(フラグ管理用!AK516="予算区分_補助",フラグ管理用!AF516&lt;9),"error",""))))</f>
        <v/>
      </c>
      <c r="BM516" s="346" t="str">
        <f>フラグ管理用!AO516</f>
        <v/>
      </c>
    </row>
    <row r="517" spans="1:65">
      <c r="A517" s="21">
        <v>496</v>
      </c>
      <c r="B517" s="38"/>
      <c r="C517" s="47"/>
      <c r="D517" s="47"/>
      <c r="E517" s="60"/>
      <c r="F517" s="69" t="str">
        <f>IF(C517="補",VLOOKUP(E517,'事業名一覧 '!$A$3:$C$55,3,FALSE),"")</f>
        <v/>
      </c>
      <c r="G517" s="84"/>
      <c r="H517" s="84"/>
      <c r="I517" s="84"/>
      <c r="J517" s="84"/>
      <c r="K517" s="84"/>
      <c r="L517" s="60"/>
      <c r="M517" s="134" t="str">
        <f t="shared" si="127"/>
        <v/>
      </c>
      <c r="N517" s="134" t="str">
        <f t="shared" si="128"/>
        <v/>
      </c>
      <c r="O517" s="150"/>
      <c r="P517" s="150"/>
      <c r="Q517" s="150"/>
      <c r="R517" s="150"/>
      <c r="S517" s="150"/>
      <c r="T517" s="150"/>
      <c r="U517" s="60"/>
      <c r="V517" s="84"/>
      <c r="W517" s="84"/>
      <c r="X517" s="84"/>
      <c r="Y517" s="47"/>
      <c r="Z517" s="47"/>
      <c r="AA517" s="47"/>
      <c r="AB517" s="217"/>
      <c r="AC517" s="217"/>
      <c r="AD517" s="60"/>
      <c r="AE517" s="60"/>
      <c r="AF517" s="236"/>
      <c r="AG517" s="255"/>
      <c r="AH517" s="277"/>
      <c r="AI517" s="289"/>
      <c r="AJ517" s="301" t="str">
        <f t="shared" si="129"/>
        <v/>
      </c>
      <c r="AK517" s="309" t="str">
        <f>IF(C517="","",IF(AND(フラグ管理用!B517=2,O517&gt;0),"error",IF(AND(フラグ管理用!B517=1,SUM(P517:R517)&gt;0),"error","")))</f>
        <v/>
      </c>
      <c r="AL517" s="317" t="str">
        <f t="shared" si="130"/>
        <v/>
      </c>
      <c r="AM517" s="325" t="str">
        <f t="shared" si="131"/>
        <v/>
      </c>
      <c r="AN517" s="331" t="str">
        <f>IF(C517="","",IF(フラグ管理用!AP517=1,"",IF(AND(フラグ管理用!C517=1,フラグ管理用!G517=1),"",IF(AND(フラグ管理用!C517=2,フラグ管理用!D517=1,フラグ管理用!G517=1),"",IF(AND(フラグ管理用!C517=2,フラグ管理用!D517=2),"","error")))))</f>
        <v/>
      </c>
      <c r="AO517" s="335" t="str">
        <f t="shared" si="132"/>
        <v/>
      </c>
      <c r="AP517" s="335" t="str">
        <f t="shared" si="133"/>
        <v/>
      </c>
      <c r="AQ517" s="335" t="str">
        <f>IF(C517="","",IF(AND(フラグ管理用!B517=1,フラグ管理用!I517&gt;0),"",IF(AND(フラグ管理用!B517=2,フラグ管理用!I517&gt;14),"","error")))</f>
        <v/>
      </c>
      <c r="AR517" s="335" t="str">
        <f>IF(C517="","",IF(PRODUCT(フラグ管理用!H517:J517)=0,"error",""))</f>
        <v/>
      </c>
      <c r="AS517" s="335" t="str">
        <f t="shared" si="134"/>
        <v/>
      </c>
      <c r="AT517" s="335" t="str">
        <f>IF(C517="","",IF(AND(フラグ管理用!G517=1,フラグ管理用!K517=1),"",IF(AND(フラグ管理用!G517=2,フラグ管理用!K517&gt;1),"","error")))</f>
        <v/>
      </c>
      <c r="AU517" s="335" t="str">
        <f>IF(C517="","",IF(AND(フラグ管理用!K517=10,ISBLANK(L517)=FALSE),"",IF(AND(フラグ管理用!K517&lt;10,ISBLANK(L517)=TRUE),"","error")))</f>
        <v/>
      </c>
      <c r="AV517" s="331" t="str">
        <f t="shared" si="135"/>
        <v/>
      </c>
      <c r="AW517" s="331" t="str">
        <f t="shared" si="136"/>
        <v/>
      </c>
      <c r="AX517" s="331" t="str">
        <f>IF(C517="","",IF(AND(フラグ管理用!D517=2,フラグ管理用!G517=1),IF(Q517&lt;&gt;0,"error",""),""))</f>
        <v/>
      </c>
      <c r="AY517" s="331" t="str">
        <f>IF(C517="","",IF(フラグ管理用!G517=2,IF(OR(O517&lt;&gt;0,P517&lt;&gt;0,R517&lt;&gt;0),"error",""),""))</f>
        <v/>
      </c>
      <c r="AZ517" s="331" t="str">
        <f t="shared" si="137"/>
        <v/>
      </c>
      <c r="BA517" s="331" t="str">
        <f t="shared" si="138"/>
        <v/>
      </c>
      <c r="BB517" s="331" t="str">
        <f t="shared" si="139"/>
        <v/>
      </c>
      <c r="BC517" s="331" t="str">
        <f>IF(C517="","",IF(フラグ管理用!Y517=2,IF(AND(フラグ管理用!C517=2,フラグ管理用!V517=1),"","error"),""))</f>
        <v/>
      </c>
      <c r="BD517" s="331" t="str">
        <f t="shared" si="140"/>
        <v/>
      </c>
      <c r="BE517" s="331" t="str">
        <f>IF(C517="","",IF(フラグ管理用!Z517=30,"error",IF(AND(フラグ管理用!AI517="事業始期_通常",フラグ管理用!Z517&lt;18),"error",IF(AND(フラグ管理用!AI517="事業始期_補助",フラグ管理用!Z517&lt;15),"error",""))))</f>
        <v/>
      </c>
      <c r="BF517" s="331" t="str">
        <f t="shared" si="141"/>
        <v/>
      </c>
      <c r="BG517" s="331" t="str">
        <f>IF(C517="","",IF(AND(フラグ管理用!AJ517="事業終期_通常",OR(フラグ管理用!AA517&lt;18,フラグ管理用!AA517&gt;29)),"error",IF(AND(フラグ管理用!AJ517="事業終期_R3基金・R4",フラグ管理用!AA517&lt;18),"error","")))</f>
        <v/>
      </c>
      <c r="BH517" s="331" t="str">
        <f>IF(C517="","",IF(VLOOKUP(Z517,―!$X$2:$Y$31,2,FALSE)&lt;=VLOOKUP(AA517,―!$X$2:$Y$31,2,FALSE),"","error"))</f>
        <v/>
      </c>
      <c r="BI517" s="331" t="str">
        <f t="shared" si="142"/>
        <v/>
      </c>
      <c r="BJ517" s="331" t="str">
        <f t="shared" si="143"/>
        <v/>
      </c>
      <c r="BK517" s="331" t="str">
        <f t="shared" si="144"/>
        <v/>
      </c>
      <c r="BL517" s="331" t="str">
        <f>IF(C517="","",IF(AND(フラグ管理用!AK517="予算区分_地単_通常",フラグ管理用!AF517&gt;4),"error",IF(AND(フラグ管理用!AK517="予算区分_地単_協力金等",フラグ管理用!AF517&gt;9),"error",IF(AND(フラグ管理用!AK517="予算区分_補助",フラグ管理用!AF517&lt;9),"error",""))))</f>
        <v/>
      </c>
      <c r="BM517" s="346" t="str">
        <f>フラグ管理用!AO517</f>
        <v/>
      </c>
    </row>
    <row r="518" spans="1:65">
      <c r="A518" s="21">
        <v>497</v>
      </c>
      <c r="B518" s="38"/>
      <c r="C518" s="47"/>
      <c r="D518" s="47"/>
      <c r="E518" s="60"/>
      <c r="F518" s="69" t="str">
        <f>IF(C518="補",VLOOKUP(E518,'事業名一覧 '!$A$3:$C$55,3,FALSE),"")</f>
        <v/>
      </c>
      <c r="G518" s="84"/>
      <c r="H518" s="84"/>
      <c r="I518" s="84"/>
      <c r="J518" s="84"/>
      <c r="K518" s="84"/>
      <c r="L518" s="60"/>
      <c r="M518" s="134" t="str">
        <f t="shared" si="127"/>
        <v/>
      </c>
      <c r="N518" s="134" t="str">
        <f t="shared" si="128"/>
        <v/>
      </c>
      <c r="O518" s="150"/>
      <c r="P518" s="150"/>
      <c r="Q518" s="150"/>
      <c r="R518" s="150"/>
      <c r="S518" s="150"/>
      <c r="T518" s="150"/>
      <c r="U518" s="60"/>
      <c r="V518" s="84"/>
      <c r="W518" s="84"/>
      <c r="X518" s="84"/>
      <c r="Y518" s="47"/>
      <c r="Z518" s="47"/>
      <c r="AA518" s="47"/>
      <c r="AB518" s="217"/>
      <c r="AC518" s="217"/>
      <c r="AD518" s="60"/>
      <c r="AE518" s="60"/>
      <c r="AF518" s="236"/>
      <c r="AG518" s="255"/>
      <c r="AH518" s="277"/>
      <c r="AI518" s="289"/>
      <c r="AJ518" s="301" t="str">
        <f t="shared" si="129"/>
        <v/>
      </c>
      <c r="AK518" s="309" t="str">
        <f>IF(C518="","",IF(AND(フラグ管理用!B518=2,O518&gt;0),"error",IF(AND(フラグ管理用!B518=1,SUM(P518:R518)&gt;0),"error","")))</f>
        <v/>
      </c>
      <c r="AL518" s="317" t="str">
        <f t="shared" si="130"/>
        <v/>
      </c>
      <c r="AM518" s="325" t="str">
        <f t="shared" si="131"/>
        <v/>
      </c>
      <c r="AN518" s="331" t="str">
        <f>IF(C518="","",IF(フラグ管理用!AP518=1,"",IF(AND(フラグ管理用!C518=1,フラグ管理用!G518=1),"",IF(AND(フラグ管理用!C518=2,フラグ管理用!D518=1,フラグ管理用!G518=1),"",IF(AND(フラグ管理用!C518=2,フラグ管理用!D518=2),"","error")))))</f>
        <v/>
      </c>
      <c r="AO518" s="335" t="str">
        <f t="shared" si="132"/>
        <v/>
      </c>
      <c r="AP518" s="335" t="str">
        <f t="shared" si="133"/>
        <v/>
      </c>
      <c r="AQ518" s="335" t="str">
        <f>IF(C518="","",IF(AND(フラグ管理用!B518=1,フラグ管理用!I518&gt;0),"",IF(AND(フラグ管理用!B518=2,フラグ管理用!I518&gt;14),"","error")))</f>
        <v/>
      </c>
      <c r="AR518" s="335" t="str">
        <f>IF(C518="","",IF(PRODUCT(フラグ管理用!H518:J518)=0,"error",""))</f>
        <v/>
      </c>
      <c r="AS518" s="335" t="str">
        <f t="shared" si="134"/>
        <v/>
      </c>
      <c r="AT518" s="335" t="str">
        <f>IF(C518="","",IF(AND(フラグ管理用!G518=1,フラグ管理用!K518=1),"",IF(AND(フラグ管理用!G518=2,フラグ管理用!K518&gt;1),"","error")))</f>
        <v/>
      </c>
      <c r="AU518" s="335" t="str">
        <f>IF(C518="","",IF(AND(フラグ管理用!K518=10,ISBLANK(L518)=FALSE),"",IF(AND(フラグ管理用!K518&lt;10,ISBLANK(L518)=TRUE),"","error")))</f>
        <v/>
      </c>
      <c r="AV518" s="331" t="str">
        <f t="shared" si="135"/>
        <v/>
      </c>
      <c r="AW518" s="331" t="str">
        <f t="shared" si="136"/>
        <v/>
      </c>
      <c r="AX518" s="331" t="str">
        <f>IF(C518="","",IF(AND(フラグ管理用!D518=2,フラグ管理用!G518=1),IF(Q518&lt;&gt;0,"error",""),""))</f>
        <v/>
      </c>
      <c r="AY518" s="331" t="str">
        <f>IF(C518="","",IF(フラグ管理用!G518=2,IF(OR(O518&lt;&gt;0,P518&lt;&gt;0,R518&lt;&gt;0),"error",""),""))</f>
        <v/>
      </c>
      <c r="AZ518" s="331" t="str">
        <f t="shared" si="137"/>
        <v/>
      </c>
      <c r="BA518" s="331" t="str">
        <f t="shared" si="138"/>
        <v/>
      </c>
      <c r="BB518" s="331" t="str">
        <f t="shared" si="139"/>
        <v/>
      </c>
      <c r="BC518" s="331" t="str">
        <f>IF(C518="","",IF(フラグ管理用!Y518=2,IF(AND(フラグ管理用!C518=2,フラグ管理用!V518=1),"","error"),""))</f>
        <v/>
      </c>
      <c r="BD518" s="331" t="str">
        <f t="shared" si="140"/>
        <v/>
      </c>
      <c r="BE518" s="331" t="str">
        <f>IF(C518="","",IF(フラグ管理用!Z518=30,"error",IF(AND(フラグ管理用!AI518="事業始期_通常",フラグ管理用!Z518&lt;18),"error",IF(AND(フラグ管理用!AI518="事業始期_補助",フラグ管理用!Z518&lt;15),"error",""))))</f>
        <v/>
      </c>
      <c r="BF518" s="331" t="str">
        <f t="shared" si="141"/>
        <v/>
      </c>
      <c r="BG518" s="331" t="str">
        <f>IF(C518="","",IF(AND(フラグ管理用!AJ518="事業終期_通常",OR(フラグ管理用!AA518&lt;18,フラグ管理用!AA518&gt;29)),"error",IF(AND(フラグ管理用!AJ518="事業終期_R3基金・R4",フラグ管理用!AA518&lt;18),"error","")))</f>
        <v/>
      </c>
      <c r="BH518" s="331" t="str">
        <f>IF(C518="","",IF(VLOOKUP(Z518,―!$X$2:$Y$31,2,FALSE)&lt;=VLOOKUP(AA518,―!$X$2:$Y$31,2,FALSE),"","error"))</f>
        <v/>
      </c>
      <c r="BI518" s="331" t="str">
        <f t="shared" si="142"/>
        <v/>
      </c>
      <c r="BJ518" s="331" t="str">
        <f t="shared" si="143"/>
        <v/>
      </c>
      <c r="BK518" s="331" t="str">
        <f t="shared" si="144"/>
        <v/>
      </c>
      <c r="BL518" s="331" t="str">
        <f>IF(C518="","",IF(AND(フラグ管理用!AK518="予算区分_地単_通常",フラグ管理用!AF518&gt;4),"error",IF(AND(フラグ管理用!AK518="予算区分_地単_協力金等",フラグ管理用!AF518&gt;9),"error",IF(AND(フラグ管理用!AK518="予算区分_補助",フラグ管理用!AF518&lt;9),"error",""))))</f>
        <v/>
      </c>
      <c r="BM518" s="346" t="str">
        <f>フラグ管理用!AO518</f>
        <v/>
      </c>
    </row>
    <row r="519" spans="1:65">
      <c r="A519" s="21">
        <v>498</v>
      </c>
      <c r="B519" s="38"/>
      <c r="C519" s="47"/>
      <c r="D519" s="47"/>
      <c r="E519" s="60"/>
      <c r="F519" s="69" t="str">
        <f>IF(C519="補",VLOOKUP(E519,'事業名一覧 '!$A$3:$C$55,3,FALSE),"")</f>
        <v/>
      </c>
      <c r="G519" s="84"/>
      <c r="H519" s="84"/>
      <c r="I519" s="84"/>
      <c r="J519" s="84"/>
      <c r="K519" s="84"/>
      <c r="L519" s="60"/>
      <c r="M519" s="134" t="str">
        <f t="shared" si="127"/>
        <v/>
      </c>
      <c r="N519" s="134" t="str">
        <f t="shared" si="128"/>
        <v/>
      </c>
      <c r="O519" s="150"/>
      <c r="P519" s="150"/>
      <c r="Q519" s="150"/>
      <c r="R519" s="150"/>
      <c r="S519" s="150"/>
      <c r="T519" s="150"/>
      <c r="U519" s="60"/>
      <c r="V519" s="84"/>
      <c r="W519" s="84"/>
      <c r="X519" s="84"/>
      <c r="Y519" s="47"/>
      <c r="Z519" s="47"/>
      <c r="AA519" s="47"/>
      <c r="AB519" s="217"/>
      <c r="AC519" s="217"/>
      <c r="AD519" s="60"/>
      <c r="AE519" s="60"/>
      <c r="AF519" s="236"/>
      <c r="AG519" s="255"/>
      <c r="AH519" s="277"/>
      <c r="AI519" s="289"/>
      <c r="AJ519" s="301" t="str">
        <f t="shared" si="129"/>
        <v/>
      </c>
      <c r="AK519" s="309" t="str">
        <f>IF(C519="","",IF(AND(フラグ管理用!B519=2,O519&gt;0),"error",IF(AND(フラグ管理用!B519=1,SUM(P519:R519)&gt;0),"error","")))</f>
        <v/>
      </c>
      <c r="AL519" s="317" t="str">
        <f t="shared" si="130"/>
        <v/>
      </c>
      <c r="AM519" s="325" t="str">
        <f t="shared" si="131"/>
        <v/>
      </c>
      <c r="AN519" s="331" t="str">
        <f>IF(C519="","",IF(フラグ管理用!AP519=1,"",IF(AND(フラグ管理用!C519=1,フラグ管理用!G519=1),"",IF(AND(フラグ管理用!C519=2,フラグ管理用!D519=1,フラグ管理用!G519=1),"",IF(AND(フラグ管理用!C519=2,フラグ管理用!D519=2),"","error")))))</f>
        <v/>
      </c>
      <c r="AO519" s="335" t="str">
        <f t="shared" si="132"/>
        <v/>
      </c>
      <c r="AP519" s="335" t="str">
        <f t="shared" si="133"/>
        <v/>
      </c>
      <c r="AQ519" s="335" t="str">
        <f>IF(C519="","",IF(AND(フラグ管理用!B519=1,フラグ管理用!I519&gt;0),"",IF(AND(フラグ管理用!B519=2,フラグ管理用!I519&gt;14),"","error")))</f>
        <v/>
      </c>
      <c r="AR519" s="335" t="str">
        <f>IF(C519="","",IF(PRODUCT(フラグ管理用!H519:J519)=0,"error",""))</f>
        <v/>
      </c>
      <c r="AS519" s="335" t="str">
        <f t="shared" si="134"/>
        <v/>
      </c>
      <c r="AT519" s="335" t="str">
        <f>IF(C519="","",IF(AND(フラグ管理用!G519=1,フラグ管理用!K519=1),"",IF(AND(フラグ管理用!G519=2,フラグ管理用!K519&gt;1),"","error")))</f>
        <v/>
      </c>
      <c r="AU519" s="335" t="str">
        <f>IF(C519="","",IF(AND(フラグ管理用!K519=10,ISBLANK(L519)=FALSE),"",IF(AND(フラグ管理用!K519&lt;10,ISBLANK(L519)=TRUE),"","error")))</f>
        <v/>
      </c>
      <c r="AV519" s="331" t="str">
        <f t="shared" si="135"/>
        <v/>
      </c>
      <c r="AW519" s="331" t="str">
        <f t="shared" si="136"/>
        <v/>
      </c>
      <c r="AX519" s="331" t="str">
        <f>IF(C519="","",IF(AND(フラグ管理用!D519=2,フラグ管理用!G519=1),IF(Q519&lt;&gt;0,"error",""),""))</f>
        <v/>
      </c>
      <c r="AY519" s="331" t="str">
        <f>IF(C519="","",IF(フラグ管理用!G519=2,IF(OR(O519&lt;&gt;0,P519&lt;&gt;0,R519&lt;&gt;0),"error",""),""))</f>
        <v/>
      </c>
      <c r="AZ519" s="331" t="str">
        <f t="shared" si="137"/>
        <v/>
      </c>
      <c r="BA519" s="331" t="str">
        <f t="shared" si="138"/>
        <v/>
      </c>
      <c r="BB519" s="331" t="str">
        <f t="shared" si="139"/>
        <v/>
      </c>
      <c r="BC519" s="331" t="str">
        <f>IF(C519="","",IF(フラグ管理用!Y519=2,IF(AND(フラグ管理用!C519=2,フラグ管理用!V519=1),"","error"),""))</f>
        <v/>
      </c>
      <c r="BD519" s="331" t="str">
        <f t="shared" si="140"/>
        <v/>
      </c>
      <c r="BE519" s="331" t="str">
        <f>IF(C519="","",IF(フラグ管理用!Z519=30,"error",IF(AND(フラグ管理用!AI519="事業始期_通常",フラグ管理用!Z519&lt;18),"error",IF(AND(フラグ管理用!AI519="事業始期_補助",フラグ管理用!Z519&lt;15),"error",""))))</f>
        <v/>
      </c>
      <c r="BF519" s="331" t="str">
        <f t="shared" si="141"/>
        <v/>
      </c>
      <c r="BG519" s="331" t="str">
        <f>IF(C519="","",IF(AND(フラグ管理用!AJ519="事業終期_通常",OR(フラグ管理用!AA519&lt;18,フラグ管理用!AA519&gt;29)),"error",IF(AND(フラグ管理用!AJ519="事業終期_R3基金・R4",フラグ管理用!AA519&lt;18),"error","")))</f>
        <v/>
      </c>
      <c r="BH519" s="331" t="str">
        <f>IF(C519="","",IF(VLOOKUP(Z519,―!$X$2:$Y$31,2,FALSE)&lt;=VLOOKUP(AA519,―!$X$2:$Y$31,2,FALSE),"","error"))</f>
        <v/>
      </c>
      <c r="BI519" s="331" t="str">
        <f t="shared" si="142"/>
        <v/>
      </c>
      <c r="BJ519" s="331" t="str">
        <f t="shared" si="143"/>
        <v/>
      </c>
      <c r="BK519" s="331" t="str">
        <f t="shared" si="144"/>
        <v/>
      </c>
      <c r="BL519" s="331" t="str">
        <f>IF(C519="","",IF(AND(フラグ管理用!AK519="予算区分_地単_通常",フラグ管理用!AF519&gt;4),"error",IF(AND(フラグ管理用!AK519="予算区分_地単_協力金等",フラグ管理用!AF519&gt;9),"error",IF(AND(フラグ管理用!AK519="予算区分_補助",フラグ管理用!AF519&lt;9),"error",""))))</f>
        <v/>
      </c>
      <c r="BM519" s="346" t="str">
        <f>フラグ管理用!AO519</f>
        <v/>
      </c>
    </row>
    <row r="520" spans="1:65">
      <c r="A520" s="21">
        <v>499</v>
      </c>
      <c r="B520" s="38"/>
      <c r="C520" s="47"/>
      <c r="D520" s="47"/>
      <c r="E520" s="60"/>
      <c r="F520" s="69" t="str">
        <f>IF(C520="補",VLOOKUP(E520,'事業名一覧 '!$A$3:$C$55,3,FALSE),"")</f>
        <v/>
      </c>
      <c r="G520" s="84"/>
      <c r="H520" s="84"/>
      <c r="I520" s="84"/>
      <c r="J520" s="84"/>
      <c r="K520" s="84"/>
      <c r="L520" s="60"/>
      <c r="M520" s="134" t="str">
        <f t="shared" si="127"/>
        <v/>
      </c>
      <c r="N520" s="134" t="str">
        <f t="shared" si="128"/>
        <v/>
      </c>
      <c r="O520" s="150"/>
      <c r="P520" s="150"/>
      <c r="Q520" s="150"/>
      <c r="R520" s="150"/>
      <c r="S520" s="150"/>
      <c r="T520" s="150"/>
      <c r="U520" s="60"/>
      <c r="V520" s="84"/>
      <c r="W520" s="84"/>
      <c r="X520" s="84"/>
      <c r="Y520" s="47"/>
      <c r="Z520" s="47"/>
      <c r="AA520" s="47"/>
      <c r="AB520" s="217"/>
      <c r="AC520" s="217"/>
      <c r="AD520" s="60"/>
      <c r="AE520" s="60"/>
      <c r="AF520" s="236"/>
      <c r="AG520" s="255"/>
      <c r="AH520" s="277"/>
      <c r="AI520" s="289"/>
      <c r="AJ520" s="301" t="str">
        <f t="shared" si="129"/>
        <v/>
      </c>
      <c r="AK520" s="309" t="str">
        <f>IF(C520="","",IF(AND(フラグ管理用!B520=2,O520&gt;0),"error",IF(AND(フラグ管理用!B520=1,SUM(P520:R520)&gt;0),"error","")))</f>
        <v/>
      </c>
      <c r="AL520" s="317" t="str">
        <f t="shared" si="130"/>
        <v/>
      </c>
      <c r="AM520" s="325" t="str">
        <f t="shared" si="131"/>
        <v/>
      </c>
      <c r="AN520" s="331" t="str">
        <f>IF(C520="","",IF(フラグ管理用!AP520=1,"",IF(AND(フラグ管理用!C520=1,フラグ管理用!G520=1),"",IF(AND(フラグ管理用!C520=2,フラグ管理用!D520=1,フラグ管理用!G520=1),"",IF(AND(フラグ管理用!C520=2,フラグ管理用!D520=2),"","error")))))</f>
        <v/>
      </c>
      <c r="AO520" s="335" t="str">
        <f t="shared" si="132"/>
        <v/>
      </c>
      <c r="AP520" s="335" t="str">
        <f t="shared" si="133"/>
        <v/>
      </c>
      <c r="AQ520" s="335" t="str">
        <f>IF(C520="","",IF(AND(フラグ管理用!B520=1,フラグ管理用!I520&gt;0),"",IF(AND(フラグ管理用!B520=2,フラグ管理用!I520&gt;14),"","error")))</f>
        <v/>
      </c>
      <c r="AR520" s="335" t="str">
        <f>IF(C520="","",IF(PRODUCT(フラグ管理用!H520:J520)=0,"error",""))</f>
        <v/>
      </c>
      <c r="AS520" s="335" t="str">
        <f t="shared" si="134"/>
        <v/>
      </c>
      <c r="AT520" s="335" t="str">
        <f>IF(C520="","",IF(AND(フラグ管理用!G520=1,フラグ管理用!K520=1),"",IF(AND(フラグ管理用!G520=2,フラグ管理用!K520&gt;1),"","error")))</f>
        <v/>
      </c>
      <c r="AU520" s="335" t="str">
        <f>IF(C520="","",IF(AND(フラグ管理用!K520=10,ISBLANK(L520)=FALSE),"",IF(AND(フラグ管理用!K520&lt;10,ISBLANK(L520)=TRUE),"","error")))</f>
        <v/>
      </c>
      <c r="AV520" s="331" t="str">
        <f t="shared" si="135"/>
        <v/>
      </c>
      <c r="AW520" s="331" t="str">
        <f t="shared" si="136"/>
        <v/>
      </c>
      <c r="AX520" s="331" t="str">
        <f>IF(C520="","",IF(AND(フラグ管理用!D520=2,フラグ管理用!G520=1),IF(Q520&lt;&gt;0,"error",""),""))</f>
        <v/>
      </c>
      <c r="AY520" s="331" t="str">
        <f>IF(C520="","",IF(フラグ管理用!G520=2,IF(OR(O520&lt;&gt;0,P520&lt;&gt;0,R520&lt;&gt;0),"error",""),""))</f>
        <v/>
      </c>
      <c r="AZ520" s="331" t="str">
        <f t="shared" si="137"/>
        <v/>
      </c>
      <c r="BA520" s="331" t="str">
        <f t="shared" si="138"/>
        <v/>
      </c>
      <c r="BB520" s="331" t="str">
        <f t="shared" si="139"/>
        <v/>
      </c>
      <c r="BC520" s="331" t="str">
        <f>IF(C520="","",IF(フラグ管理用!Y520=2,IF(AND(フラグ管理用!C520=2,フラグ管理用!V520=1),"","error"),""))</f>
        <v/>
      </c>
      <c r="BD520" s="331" t="str">
        <f t="shared" si="140"/>
        <v/>
      </c>
      <c r="BE520" s="331" t="str">
        <f>IF(C520="","",IF(フラグ管理用!Z520=30,"error",IF(AND(フラグ管理用!AI520="事業始期_通常",フラグ管理用!Z520&lt;18),"error",IF(AND(フラグ管理用!AI520="事業始期_補助",フラグ管理用!Z520&lt;15),"error",""))))</f>
        <v/>
      </c>
      <c r="BF520" s="331" t="str">
        <f t="shared" si="141"/>
        <v/>
      </c>
      <c r="BG520" s="331" t="str">
        <f>IF(C520="","",IF(AND(フラグ管理用!AJ520="事業終期_通常",OR(フラグ管理用!AA520&lt;18,フラグ管理用!AA520&gt;29)),"error",IF(AND(フラグ管理用!AJ520="事業終期_R3基金・R4",フラグ管理用!AA520&lt;18),"error","")))</f>
        <v/>
      </c>
      <c r="BH520" s="331" t="str">
        <f>IF(C520="","",IF(VLOOKUP(Z520,―!$X$2:$Y$31,2,FALSE)&lt;=VLOOKUP(AA520,―!$X$2:$Y$31,2,FALSE),"","error"))</f>
        <v/>
      </c>
      <c r="BI520" s="331" t="str">
        <f t="shared" si="142"/>
        <v/>
      </c>
      <c r="BJ520" s="331" t="str">
        <f t="shared" si="143"/>
        <v/>
      </c>
      <c r="BK520" s="331" t="str">
        <f t="shared" si="144"/>
        <v/>
      </c>
      <c r="BL520" s="331" t="str">
        <f>IF(C520="","",IF(AND(フラグ管理用!AK520="予算区分_地単_通常",フラグ管理用!AF520&gt;4),"error",IF(AND(フラグ管理用!AK520="予算区分_地単_協力金等",フラグ管理用!AF520&gt;9),"error",IF(AND(フラグ管理用!AK520="予算区分_補助",フラグ管理用!AF520&lt;9),"error",""))))</f>
        <v/>
      </c>
      <c r="BM520" s="346" t="str">
        <f>フラグ管理用!AO520</f>
        <v/>
      </c>
    </row>
    <row r="521" spans="1:65">
      <c r="A521" s="21">
        <v>500</v>
      </c>
      <c r="B521" s="38"/>
      <c r="C521" s="47"/>
      <c r="D521" s="47"/>
      <c r="E521" s="60"/>
      <c r="F521" s="69" t="str">
        <f>IF(C521="補",VLOOKUP(E521,'事業名一覧 '!$A$3:$C$55,3,FALSE),"")</f>
        <v/>
      </c>
      <c r="G521" s="84"/>
      <c r="H521" s="84"/>
      <c r="I521" s="84"/>
      <c r="J521" s="84"/>
      <c r="K521" s="84"/>
      <c r="L521" s="60"/>
      <c r="M521" s="134" t="str">
        <f t="shared" si="127"/>
        <v/>
      </c>
      <c r="N521" s="134" t="str">
        <f t="shared" si="128"/>
        <v/>
      </c>
      <c r="O521" s="150"/>
      <c r="P521" s="150"/>
      <c r="Q521" s="150"/>
      <c r="R521" s="150"/>
      <c r="S521" s="150"/>
      <c r="T521" s="150"/>
      <c r="U521" s="60"/>
      <c r="V521" s="84"/>
      <c r="W521" s="84"/>
      <c r="X521" s="84"/>
      <c r="Y521" s="47"/>
      <c r="Z521" s="47"/>
      <c r="AA521" s="47"/>
      <c r="AB521" s="217"/>
      <c r="AC521" s="217"/>
      <c r="AD521" s="60"/>
      <c r="AE521" s="60"/>
      <c r="AF521" s="236"/>
      <c r="AG521" s="255"/>
      <c r="AH521" s="277"/>
      <c r="AI521" s="289"/>
      <c r="AJ521" s="301" t="str">
        <f t="shared" si="129"/>
        <v/>
      </c>
      <c r="AK521" s="309" t="str">
        <f>IF(C521="","",IF(AND(フラグ管理用!B521=2,O521&gt;0),"error",IF(AND(フラグ管理用!B521=1,SUM(P521:R521)&gt;0),"error","")))</f>
        <v/>
      </c>
      <c r="AL521" s="317" t="str">
        <f t="shared" si="130"/>
        <v/>
      </c>
      <c r="AM521" s="325" t="str">
        <f t="shared" si="131"/>
        <v/>
      </c>
      <c r="AN521" s="331" t="str">
        <f>IF(C521="","",IF(フラグ管理用!AP521=1,"",IF(AND(フラグ管理用!C521=1,フラグ管理用!G521=1),"",IF(AND(フラグ管理用!C521=2,フラグ管理用!D521=1,フラグ管理用!G521=1),"",IF(AND(フラグ管理用!C521=2,フラグ管理用!D521=2),"","error")))))</f>
        <v/>
      </c>
      <c r="AO521" s="335" t="str">
        <f t="shared" si="132"/>
        <v/>
      </c>
      <c r="AP521" s="335" t="str">
        <f t="shared" si="133"/>
        <v/>
      </c>
      <c r="AQ521" s="335" t="str">
        <f>IF(C521="","",IF(AND(フラグ管理用!B521=1,フラグ管理用!I521&gt;0),"",IF(AND(フラグ管理用!B521=2,フラグ管理用!I521&gt;14),"","error")))</f>
        <v/>
      </c>
      <c r="AR521" s="335" t="str">
        <f>IF(C521="","",IF(PRODUCT(フラグ管理用!H521:J521)=0,"error",""))</f>
        <v/>
      </c>
      <c r="AS521" s="335" t="str">
        <f t="shared" si="134"/>
        <v/>
      </c>
      <c r="AT521" s="335" t="str">
        <f>IF(C521="","",IF(AND(フラグ管理用!G521=1,フラグ管理用!K521=1),"",IF(AND(フラグ管理用!G521=2,フラグ管理用!K521&gt;1),"","error")))</f>
        <v/>
      </c>
      <c r="AU521" s="335" t="str">
        <f>IF(C521="","",IF(AND(フラグ管理用!K521=10,ISBLANK(L521)=FALSE),"",IF(AND(フラグ管理用!K521&lt;10,ISBLANK(L521)=TRUE),"","error")))</f>
        <v/>
      </c>
      <c r="AV521" s="331" t="str">
        <f t="shared" si="135"/>
        <v/>
      </c>
      <c r="AW521" s="331" t="str">
        <f t="shared" si="136"/>
        <v/>
      </c>
      <c r="AX521" s="331" t="str">
        <f>IF(C521="","",IF(AND(フラグ管理用!D521=2,フラグ管理用!G521=1),IF(Q521&lt;&gt;0,"error",""),""))</f>
        <v/>
      </c>
      <c r="AY521" s="331" t="str">
        <f>IF(C521="","",IF(フラグ管理用!G521=2,IF(OR(O521&lt;&gt;0,P521&lt;&gt;0,R521&lt;&gt;0),"error",""),""))</f>
        <v/>
      </c>
      <c r="AZ521" s="331" t="str">
        <f t="shared" si="137"/>
        <v/>
      </c>
      <c r="BA521" s="331" t="str">
        <f t="shared" si="138"/>
        <v/>
      </c>
      <c r="BB521" s="331" t="str">
        <f t="shared" si="139"/>
        <v/>
      </c>
      <c r="BC521" s="331" t="str">
        <f>IF(C521="","",IF(フラグ管理用!Y521=2,IF(AND(フラグ管理用!C521=2,フラグ管理用!V521=1),"","error"),""))</f>
        <v/>
      </c>
      <c r="BD521" s="331" t="str">
        <f t="shared" si="140"/>
        <v/>
      </c>
      <c r="BE521" s="331" t="str">
        <f>IF(C521="","",IF(フラグ管理用!Z521=30,"error",IF(AND(フラグ管理用!AI521="事業始期_通常",フラグ管理用!Z521&lt;18),"error",IF(AND(フラグ管理用!AI521="事業始期_補助",フラグ管理用!Z521&lt;15),"error",""))))</f>
        <v/>
      </c>
      <c r="BF521" s="331" t="str">
        <f t="shared" si="141"/>
        <v/>
      </c>
      <c r="BG521" s="331" t="str">
        <f>IF(C521="","",IF(AND(フラグ管理用!AJ521="事業終期_通常",OR(フラグ管理用!AA521&lt;18,フラグ管理用!AA521&gt;29)),"error",IF(AND(フラグ管理用!AJ521="事業終期_R3基金・R4",フラグ管理用!AA521&lt;18),"error","")))</f>
        <v/>
      </c>
      <c r="BH521" s="331" t="str">
        <f>IF(C521="","",IF(VLOOKUP(Z521,―!$X$2:$Y$31,2,FALSE)&lt;=VLOOKUP(AA521,―!$X$2:$Y$31,2,FALSE),"","error"))</f>
        <v/>
      </c>
      <c r="BI521" s="331" t="str">
        <f t="shared" si="142"/>
        <v/>
      </c>
      <c r="BJ521" s="331" t="str">
        <f t="shared" si="143"/>
        <v/>
      </c>
      <c r="BK521" s="331" t="str">
        <f t="shared" si="144"/>
        <v/>
      </c>
      <c r="BL521" s="331" t="str">
        <f>IF(C521="","",IF(AND(フラグ管理用!AK521="予算区分_地単_通常",フラグ管理用!AF521&gt;4),"error",IF(AND(フラグ管理用!AK521="予算区分_地単_協力金等",フラグ管理用!AF521&gt;9),"error",IF(AND(フラグ管理用!AK521="予算区分_補助",フラグ管理用!AF521&lt;9),"error",""))))</f>
        <v/>
      </c>
      <c r="BM521" s="346" t="str">
        <f>フラグ管理用!AO521</f>
        <v/>
      </c>
    </row>
    <row r="522" spans="1:65">
      <c r="A522" s="21">
        <v>501</v>
      </c>
      <c r="B522" s="38"/>
      <c r="C522" s="47"/>
      <c r="D522" s="47"/>
      <c r="E522" s="60"/>
      <c r="F522" s="69" t="str">
        <f>IF(C522="補",VLOOKUP(E522,'事業名一覧 '!$A$3:$C$55,3,FALSE),"")</f>
        <v/>
      </c>
      <c r="G522" s="84"/>
      <c r="H522" s="84"/>
      <c r="I522" s="84"/>
      <c r="J522" s="84"/>
      <c r="K522" s="84"/>
      <c r="L522" s="60"/>
      <c r="M522" s="134" t="str">
        <f t="shared" si="127"/>
        <v/>
      </c>
      <c r="N522" s="134" t="str">
        <f t="shared" si="128"/>
        <v/>
      </c>
      <c r="O522" s="150"/>
      <c r="P522" s="150"/>
      <c r="Q522" s="150"/>
      <c r="R522" s="150"/>
      <c r="S522" s="150"/>
      <c r="T522" s="150"/>
      <c r="U522" s="60"/>
      <c r="V522" s="84"/>
      <c r="W522" s="84"/>
      <c r="X522" s="84"/>
      <c r="Y522" s="47"/>
      <c r="Z522" s="47"/>
      <c r="AA522" s="47"/>
      <c r="AB522" s="217"/>
      <c r="AC522" s="217"/>
      <c r="AD522" s="60"/>
      <c r="AE522" s="60"/>
      <c r="AF522" s="236"/>
      <c r="AG522" s="255"/>
      <c r="AH522" s="277"/>
      <c r="AI522" s="289"/>
      <c r="AJ522" s="301" t="str">
        <f t="shared" si="129"/>
        <v/>
      </c>
      <c r="AK522" s="309" t="str">
        <f>IF(C522="","",IF(AND(フラグ管理用!B522=2,O522&gt;0),"error",IF(AND(フラグ管理用!B522=1,SUM(P522:R522)&gt;0),"error","")))</f>
        <v/>
      </c>
      <c r="AL522" s="317" t="str">
        <f t="shared" si="130"/>
        <v/>
      </c>
      <c r="AM522" s="325" t="str">
        <f t="shared" si="131"/>
        <v/>
      </c>
      <c r="AN522" s="331" t="str">
        <f>IF(C522="","",IF(フラグ管理用!AP522=1,"",IF(AND(フラグ管理用!C522=1,フラグ管理用!G522=1),"",IF(AND(フラグ管理用!C522=2,フラグ管理用!D522=1,フラグ管理用!G522=1),"",IF(AND(フラグ管理用!C522=2,フラグ管理用!D522=2),"","error")))))</f>
        <v/>
      </c>
      <c r="AO522" s="335" t="str">
        <f t="shared" si="132"/>
        <v/>
      </c>
      <c r="AP522" s="335" t="str">
        <f t="shared" si="133"/>
        <v/>
      </c>
      <c r="AQ522" s="335" t="str">
        <f>IF(C522="","",IF(AND(フラグ管理用!B522=1,フラグ管理用!I522&gt;0),"",IF(AND(フラグ管理用!B522=2,フラグ管理用!I522&gt;14),"","error")))</f>
        <v/>
      </c>
      <c r="AR522" s="335" t="str">
        <f>IF(C522="","",IF(PRODUCT(フラグ管理用!H522:J522)=0,"error",""))</f>
        <v/>
      </c>
      <c r="AS522" s="335" t="str">
        <f t="shared" si="134"/>
        <v/>
      </c>
      <c r="AT522" s="335" t="str">
        <f>IF(C522="","",IF(AND(フラグ管理用!G522=1,フラグ管理用!K522=1),"",IF(AND(フラグ管理用!G522=2,フラグ管理用!K522&gt;1),"","error")))</f>
        <v/>
      </c>
      <c r="AU522" s="335" t="str">
        <f>IF(C522="","",IF(AND(フラグ管理用!K522=10,ISBLANK(L522)=FALSE),"",IF(AND(フラグ管理用!K522&lt;10,ISBLANK(L522)=TRUE),"","error")))</f>
        <v/>
      </c>
      <c r="AV522" s="331" t="str">
        <f t="shared" si="135"/>
        <v/>
      </c>
      <c r="AW522" s="331" t="str">
        <f t="shared" si="136"/>
        <v/>
      </c>
      <c r="AX522" s="331" t="str">
        <f>IF(C522="","",IF(AND(フラグ管理用!D522=2,フラグ管理用!G522=1),IF(Q522&lt;&gt;0,"error",""),""))</f>
        <v/>
      </c>
      <c r="AY522" s="331" t="str">
        <f>IF(C522="","",IF(フラグ管理用!G522=2,IF(OR(O522&lt;&gt;0,P522&lt;&gt;0,R522&lt;&gt;0),"error",""),""))</f>
        <v/>
      </c>
      <c r="AZ522" s="331" t="str">
        <f t="shared" si="137"/>
        <v/>
      </c>
      <c r="BA522" s="331" t="str">
        <f t="shared" si="138"/>
        <v/>
      </c>
      <c r="BB522" s="331" t="str">
        <f t="shared" si="139"/>
        <v/>
      </c>
      <c r="BC522" s="331" t="str">
        <f>IF(C522="","",IF(フラグ管理用!Y522=2,IF(AND(フラグ管理用!C522=2,フラグ管理用!V522=1),"","error"),""))</f>
        <v/>
      </c>
      <c r="BD522" s="331" t="str">
        <f t="shared" si="140"/>
        <v/>
      </c>
      <c r="BE522" s="331" t="str">
        <f>IF(C522="","",IF(フラグ管理用!Z522=30,"error",IF(AND(フラグ管理用!AI522="事業始期_通常",フラグ管理用!Z522&lt;18),"error",IF(AND(フラグ管理用!AI522="事業始期_補助",フラグ管理用!Z522&lt;15),"error",""))))</f>
        <v/>
      </c>
      <c r="BF522" s="331" t="str">
        <f t="shared" si="141"/>
        <v/>
      </c>
      <c r="BG522" s="331" t="str">
        <f>IF(C522="","",IF(AND(フラグ管理用!AJ522="事業終期_通常",OR(フラグ管理用!AA522&lt;18,フラグ管理用!AA522&gt;29)),"error",IF(AND(フラグ管理用!AJ522="事業終期_R3基金・R4",フラグ管理用!AA522&lt;18),"error","")))</f>
        <v/>
      </c>
      <c r="BH522" s="331" t="str">
        <f>IF(C522="","",IF(VLOOKUP(Z522,―!$X$2:$Y$31,2,FALSE)&lt;=VLOOKUP(AA522,―!$X$2:$Y$31,2,FALSE),"","error"))</f>
        <v/>
      </c>
      <c r="BI522" s="331" t="str">
        <f t="shared" si="142"/>
        <v/>
      </c>
      <c r="BJ522" s="331" t="str">
        <f t="shared" si="143"/>
        <v/>
      </c>
      <c r="BK522" s="331" t="str">
        <f t="shared" si="144"/>
        <v/>
      </c>
      <c r="BL522" s="331" t="str">
        <f>IF(C522="","",IF(AND(フラグ管理用!AK522="予算区分_地単_通常",フラグ管理用!AF522&gt;4),"error",IF(AND(フラグ管理用!AK522="予算区分_地単_協力金等",フラグ管理用!AF522&gt;9),"error",IF(AND(フラグ管理用!AK522="予算区分_補助",フラグ管理用!AF522&lt;9),"error",""))))</f>
        <v/>
      </c>
      <c r="BM522" s="346" t="str">
        <f>フラグ管理用!AO522</f>
        <v/>
      </c>
    </row>
    <row r="523" spans="1:65">
      <c r="A523" s="21">
        <v>502</v>
      </c>
      <c r="B523" s="38"/>
      <c r="C523" s="47"/>
      <c r="D523" s="47"/>
      <c r="E523" s="60"/>
      <c r="F523" s="69" t="str">
        <f>IF(C523="補",VLOOKUP(E523,'事業名一覧 '!$A$3:$C$55,3,FALSE),"")</f>
        <v/>
      </c>
      <c r="G523" s="84"/>
      <c r="H523" s="84"/>
      <c r="I523" s="84"/>
      <c r="J523" s="84"/>
      <c r="K523" s="84"/>
      <c r="L523" s="60"/>
      <c r="M523" s="134" t="str">
        <f t="shared" si="127"/>
        <v/>
      </c>
      <c r="N523" s="134" t="str">
        <f t="shared" si="128"/>
        <v/>
      </c>
      <c r="O523" s="150"/>
      <c r="P523" s="150"/>
      <c r="Q523" s="150"/>
      <c r="R523" s="150"/>
      <c r="S523" s="150"/>
      <c r="T523" s="150"/>
      <c r="U523" s="60"/>
      <c r="V523" s="84"/>
      <c r="W523" s="84"/>
      <c r="X523" s="84"/>
      <c r="Y523" s="47"/>
      <c r="Z523" s="47"/>
      <c r="AA523" s="47"/>
      <c r="AB523" s="217"/>
      <c r="AC523" s="217"/>
      <c r="AD523" s="60"/>
      <c r="AE523" s="60"/>
      <c r="AF523" s="236"/>
      <c r="AG523" s="255"/>
      <c r="AH523" s="277"/>
      <c r="AI523" s="289"/>
      <c r="AJ523" s="301" t="str">
        <f t="shared" si="129"/>
        <v/>
      </c>
      <c r="AK523" s="309" t="str">
        <f>IF(C523="","",IF(AND(フラグ管理用!B523=2,O523&gt;0),"error",IF(AND(フラグ管理用!B523=1,SUM(P523:R523)&gt;0),"error","")))</f>
        <v/>
      </c>
      <c r="AL523" s="317" t="str">
        <f t="shared" si="130"/>
        <v/>
      </c>
      <c r="AM523" s="325" t="str">
        <f t="shared" si="131"/>
        <v/>
      </c>
      <c r="AN523" s="331" t="str">
        <f>IF(C523="","",IF(フラグ管理用!AP523=1,"",IF(AND(フラグ管理用!C523=1,フラグ管理用!G523=1),"",IF(AND(フラグ管理用!C523=2,フラグ管理用!D523=1,フラグ管理用!G523=1),"",IF(AND(フラグ管理用!C523=2,フラグ管理用!D523=2),"","error")))))</f>
        <v/>
      </c>
      <c r="AO523" s="335" t="str">
        <f t="shared" si="132"/>
        <v/>
      </c>
      <c r="AP523" s="335" t="str">
        <f t="shared" si="133"/>
        <v/>
      </c>
      <c r="AQ523" s="335" t="str">
        <f>IF(C523="","",IF(AND(フラグ管理用!B523=1,フラグ管理用!I523&gt;0),"",IF(AND(フラグ管理用!B523=2,フラグ管理用!I523&gt;14),"","error")))</f>
        <v/>
      </c>
      <c r="AR523" s="335" t="str">
        <f>IF(C523="","",IF(PRODUCT(フラグ管理用!H523:J523)=0,"error",""))</f>
        <v/>
      </c>
      <c r="AS523" s="335" t="str">
        <f t="shared" si="134"/>
        <v/>
      </c>
      <c r="AT523" s="335" t="str">
        <f>IF(C523="","",IF(AND(フラグ管理用!G523=1,フラグ管理用!K523=1),"",IF(AND(フラグ管理用!G523=2,フラグ管理用!K523&gt;1),"","error")))</f>
        <v/>
      </c>
      <c r="AU523" s="335" t="str">
        <f>IF(C523="","",IF(AND(フラグ管理用!K523=10,ISBLANK(L523)=FALSE),"",IF(AND(フラグ管理用!K523&lt;10,ISBLANK(L523)=TRUE),"","error")))</f>
        <v/>
      </c>
      <c r="AV523" s="331" t="str">
        <f t="shared" si="135"/>
        <v/>
      </c>
      <c r="AW523" s="331" t="str">
        <f t="shared" si="136"/>
        <v/>
      </c>
      <c r="AX523" s="331" t="str">
        <f>IF(C523="","",IF(AND(フラグ管理用!D523=2,フラグ管理用!G523=1),IF(Q523&lt;&gt;0,"error",""),""))</f>
        <v/>
      </c>
      <c r="AY523" s="331" t="str">
        <f>IF(C523="","",IF(フラグ管理用!G523=2,IF(OR(O523&lt;&gt;0,P523&lt;&gt;0,R523&lt;&gt;0),"error",""),""))</f>
        <v/>
      </c>
      <c r="AZ523" s="331" t="str">
        <f t="shared" si="137"/>
        <v/>
      </c>
      <c r="BA523" s="331" t="str">
        <f t="shared" si="138"/>
        <v/>
      </c>
      <c r="BB523" s="331" t="str">
        <f t="shared" si="139"/>
        <v/>
      </c>
      <c r="BC523" s="331" t="str">
        <f>IF(C523="","",IF(フラグ管理用!Y523=2,IF(AND(フラグ管理用!C523=2,フラグ管理用!V523=1),"","error"),""))</f>
        <v/>
      </c>
      <c r="BD523" s="331" t="str">
        <f t="shared" si="140"/>
        <v/>
      </c>
      <c r="BE523" s="331" t="str">
        <f>IF(C523="","",IF(フラグ管理用!Z523=30,"error",IF(AND(フラグ管理用!AI523="事業始期_通常",フラグ管理用!Z523&lt;18),"error",IF(AND(フラグ管理用!AI523="事業始期_補助",フラグ管理用!Z523&lt;15),"error",""))))</f>
        <v/>
      </c>
      <c r="BF523" s="331" t="str">
        <f t="shared" si="141"/>
        <v/>
      </c>
      <c r="BG523" s="331" t="str">
        <f>IF(C523="","",IF(AND(フラグ管理用!AJ523="事業終期_通常",OR(フラグ管理用!AA523&lt;18,フラグ管理用!AA523&gt;29)),"error",IF(AND(フラグ管理用!AJ523="事業終期_R3基金・R4",フラグ管理用!AA523&lt;18),"error","")))</f>
        <v/>
      </c>
      <c r="BH523" s="331" t="str">
        <f>IF(C523="","",IF(VLOOKUP(Z523,―!$X$2:$Y$31,2,FALSE)&lt;=VLOOKUP(AA523,―!$X$2:$Y$31,2,FALSE),"","error"))</f>
        <v/>
      </c>
      <c r="BI523" s="331" t="str">
        <f t="shared" si="142"/>
        <v/>
      </c>
      <c r="BJ523" s="331" t="str">
        <f t="shared" si="143"/>
        <v/>
      </c>
      <c r="BK523" s="331" t="str">
        <f t="shared" si="144"/>
        <v/>
      </c>
      <c r="BL523" s="331" t="str">
        <f>IF(C523="","",IF(AND(フラグ管理用!AK523="予算区分_地単_通常",フラグ管理用!AF523&gt;4),"error",IF(AND(フラグ管理用!AK523="予算区分_地単_協力金等",フラグ管理用!AF523&gt;9),"error",IF(AND(フラグ管理用!AK523="予算区分_補助",フラグ管理用!AF523&lt;9),"error",""))))</f>
        <v/>
      </c>
      <c r="BM523" s="346" t="str">
        <f>フラグ管理用!AO523</f>
        <v/>
      </c>
    </row>
    <row r="524" spans="1:65">
      <c r="A524" s="21">
        <v>503</v>
      </c>
      <c r="B524" s="38"/>
      <c r="C524" s="47"/>
      <c r="D524" s="47"/>
      <c r="E524" s="60"/>
      <c r="F524" s="69" t="str">
        <f>IF(C524="補",VLOOKUP(E524,'事業名一覧 '!$A$3:$C$55,3,FALSE),"")</f>
        <v/>
      </c>
      <c r="G524" s="84"/>
      <c r="H524" s="84"/>
      <c r="I524" s="84"/>
      <c r="J524" s="84"/>
      <c r="K524" s="84"/>
      <c r="L524" s="60"/>
      <c r="M524" s="134" t="str">
        <f t="shared" si="127"/>
        <v/>
      </c>
      <c r="N524" s="134" t="str">
        <f t="shared" si="128"/>
        <v/>
      </c>
      <c r="O524" s="150"/>
      <c r="P524" s="150"/>
      <c r="Q524" s="150"/>
      <c r="R524" s="150"/>
      <c r="S524" s="150"/>
      <c r="T524" s="150"/>
      <c r="U524" s="60"/>
      <c r="V524" s="84"/>
      <c r="W524" s="84"/>
      <c r="X524" s="84"/>
      <c r="Y524" s="47"/>
      <c r="Z524" s="47"/>
      <c r="AA524" s="47"/>
      <c r="AB524" s="217"/>
      <c r="AC524" s="217"/>
      <c r="AD524" s="60"/>
      <c r="AE524" s="60"/>
      <c r="AF524" s="236"/>
      <c r="AG524" s="255"/>
      <c r="AH524" s="277"/>
      <c r="AI524" s="289"/>
      <c r="AJ524" s="301" t="str">
        <f t="shared" si="129"/>
        <v/>
      </c>
      <c r="AK524" s="309" t="str">
        <f>IF(C524="","",IF(AND(フラグ管理用!B524=2,O524&gt;0),"error",IF(AND(フラグ管理用!B524=1,SUM(P524:R524)&gt;0),"error","")))</f>
        <v/>
      </c>
      <c r="AL524" s="317" t="str">
        <f t="shared" si="130"/>
        <v/>
      </c>
      <c r="AM524" s="325" t="str">
        <f t="shared" si="131"/>
        <v/>
      </c>
      <c r="AN524" s="331" t="str">
        <f>IF(C524="","",IF(フラグ管理用!AP524=1,"",IF(AND(フラグ管理用!C524=1,フラグ管理用!G524=1),"",IF(AND(フラグ管理用!C524=2,フラグ管理用!D524=1,フラグ管理用!G524=1),"",IF(AND(フラグ管理用!C524=2,フラグ管理用!D524=2),"","error")))))</f>
        <v/>
      </c>
      <c r="AO524" s="335" t="str">
        <f t="shared" si="132"/>
        <v/>
      </c>
      <c r="AP524" s="335" t="str">
        <f t="shared" si="133"/>
        <v/>
      </c>
      <c r="AQ524" s="335" t="str">
        <f>IF(C524="","",IF(AND(フラグ管理用!B524=1,フラグ管理用!I524&gt;0),"",IF(AND(フラグ管理用!B524=2,フラグ管理用!I524&gt;14),"","error")))</f>
        <v/>
      </c>
      <c r="AR524" s="335" t="str">
        <f>IF(C524="","",IF(PRODUCT(フラグ管理用!H524:J524)=0,"error",""))</f>
        <v/>
      </c>
      <c r="AS524" s="335" t="str">
        <f t="shared" si="134"/>
        <v/>
      </c>
      <c r="AT524" s="335" t="str">
        <f>IF(C524="","",IF(AND(フラグ管理用!G524=1,フラグ管理用!K524=1),"",IF(AND(フラグ管理用!G524=2,フラグ管理用!K524&gt;1),"","error")))</f>
        <v/>
      </c>
      <c r="AU524" s="335" t="str">
        <f>IF(C524="","",IF(AND(フラグ管理用!K524=10,ISBLANK(L524)=FALSE),"",IF(AND(フラグ管理用!K524&lt;10,ISBLANK(L524)=TRUE),"","error")))</f>
        <v/>
      </c>
      <c r="AV524" s="331" t="str">
        <f t="shared" si="135"/>
        <v/>
      </c>
      <c r="AW524" s="331" t="str">
        <f t="shared" si="136"/>
        <v/>
      </c>
      <c r="AX524" s="331" t="str">
        <f>IF(C524="","",IF(AND(フラグ管理用!D524=2,フラグ管理用!G524=1),IF(Q524&lt;&gt;0,"error",""),""))</f>
        <v/>
      </c>
      <c r="AY524" s="331" t="str">
        <f>IF(C524="","",IF(フラグ管理用!G524=2,IF(OR(O524&lt;&gt;0,P524&lt;&gt;0,R524&lt;&gt;0),"error",""),""))</f>
        <v/>
      </c>
      <c r="AZ524" s="331" t="str">
        <f t="shared" si="137"/>
        <v/>
      </c>
      <c r="BA524" s="331" t="str">
        <f t="shared" si="138"/>
        <v/>
      </c>
      <c r="BB524" s="331" t="str">
        <f t="shared" si="139"/>
        <v/>
      </c>
      <c r="BC524" s="331" t="str">
        <f>IF(C524="","",IF(フラグ管理用!Y524=2,IF(AND(フラグ管理用!C524=2,フラグ管理用!V524=1),"","error"),""))</f>
        <v/>
      </c>
      <c r="BD524" s="331" t="str">
        <f t="shared" si="140"/>
        <v/>
      </c>
      <c r="BE524" s="331" t="str">
        <f>IF(C524="","",IF(フラグ管理用!Z524=30,"error",IF(AND(フラグ管理用!AI524="事業始期_通常",フラグ管理用!Z524&lt;18),"error",IF(AND(フラグ管理用!AI524="事業始期_補助",フラグ管理用!Z524&lt;15),"error",""))))</f>
        <v/>
      </c>
      <c r="BF524" s="331" t="str">
        <f t="shared" si="141"/>
        <v/>
      </c>
      <c r="BG524" s="331" t="str">
        <f>IF(C524="","",IF(AND(フラグ管理用!AJ524="事業終期_通常",OR(フラグ管理用!AA524&lt;18,フラグ管理用!AA524&gt;29)),"error",IF(AND(フラグ管理用!AJ524="事業終期_R3基金・R4",フラグ管理用!AA524&lt;18),"error","")))</f>
        <v/>
      </c>
      <c r="BH524" s="331" t="str">
        <f>IF(C524="","",IF(VLOOKUP(Z524,―!$X$2:$Y$31,2,FALSE)&lt;=VLOOKUP(AA524,―!$X$2:$Y$31,2,FALSE),"","error"))</f>
        <v/>
      </c>
      <c r="BI524" s="331" t="str">
        <f t="shared" si="142"/>
        <v/>
      </c>
      <c r="BJ524" s="331" t="str">
        <f t="shared" si="143"/>
        <v/>
      </c>
      <c r="BK524" s="331" t="str">
        <f t="shared" si="144"/>
        <v/>
      </c>
      <c r="BL524" s="331" t="str">
        <f>IF(C524="","",IF(AND(フラグ管理用!AK524="予算区分_地単_通常",フラグ管理用!AF524&gt;4),"error",IF(AND(フラグ管理用!AK524="予算区分_地単_協力金等",フラグ管理用!AF524&gt;9),"error",IF(AND(フラグ管理用!AK524="予算区分_補助",フラグ管理用!AF524&lt;9),"error",""))))</f>
        <v/>
      </c>
      <c r="BM524" s="346" t="str">
        <f>フラグ管理用!AO524</f>
        <v/>
      </c>
    </row>
    <row r="525" spans="1:65">
      <c r="A525" s="21">
        <v>504</v>
      </c>
      <c r="B525" s="38"/>
      <c r="C525" s="47"/>
      <c r="D525" s="47"/>
      <c r="E525" s="60"/>
      <c r="F525" s="69" t="str">
        <f>IF(C525="補",VLOOKUP(E525,'事業名一覧 '!$A$3:$C$55,3,FALSE),"")</f>
        <v/>
      </c>
      <c r="G525" s="84"/>
      <c r="H525" s="84"/>
      <c r="I525" s="84"/>
      <c r="J525" s="84"/>
      <c r="K525" s="84"/>
      <c r="L525" s="60"/>
      <c r="M525" s="134" t="str">
        <f t="shared" si="127"/>
        <v/>
      </c>
      <c r="N525" s="134" t="str">
        <f t="shared" si="128"/>
        <v/>
      </c>
      <c r="O525" s="150"/>
      <c r="P525" s="150"/>
      <c r="Q525" s="150"/>
      <c r="R525" s="150"/>
      <c r="S525" s="150"/>
      <c r="T525" s="150"/>
      <c r="U525" s="60"/>
      <c r="V525" s="84"/>
      <c r="W525" s="84"/>
      <c r="X525" s="84"/>
      <c r="Y525" s="47"/>
      <c r="Z525" s="47"/>
      <c r="AA525" s="47"/>
      <c r="AB525" s="217"/>
      <c r="AC525" s="217"/>
      <c r="AD525" s="60"/>
      <c r="AE525" s="60"/>
      <c r="AF525" s="236"/>
      <c r="AG525" s="255"/>
      <c r="AH525" s="277"/>
      <c r="AI525" s="289"/>
      <c r="AJ525" s="301" t="str">
        <f t="shared" si="129"/>
        <v/>
      </c>
      <c r="AK525" s="309" t="str">
        <f>IF(C525="","",IF(AND(フラグ管理用!B525=2,O525&gt;0),"error",IF(AND(フラグ管理用!B525=1,SUM(P525:R525)&gt;0),"error","")))</f>
        <v/>
      </c>
      <c r="AL525" s="317" t="str">
        <f t="shared" si="130"/>
        <v/>
      </c>
      <c r="AM525" s="325" t="str">
        <f t="shared" si="131"/>
        <v/>
      </c>
      <c r="AN525" s="331" t="str">
        <f>IF(C525="","",IF(フラグ管理用!AP525=1,"",IF(AND(フラグ管理用!C525=1,フラグ管理用!G525=1),"",IF(AND(フラグ管理用!C525=2,フラグ管理用!D525=1,フラグ管理用!G525=1),"",IF(AND(フラグ管理用!C525=2,フラグ管理用!D525=2),"","error")))))</f>
        <v/>
      </c>
      <c r="AO525" s="335" t="str">
        <f t="shared" si="132"/>
        <v/>
      </c>
      <c r="AP525" s="335" t="str">
        <f t="shared" si="133"/>
        <v/>
      </c>
      <c r="AQ525" s="335" t="str">
        <f>IF(C525="","",IF(AND(フラグ管理用!B525=1,フラグ管理用!I525&gt;0),"",IF(AND(フラグ管理用!B525=2,フラグ管理用!I525&gt;14),"","error")))</f>
        <v/>
      </c>
      <c r="AR525" s="335" t="str">
        <f>IF(C525="","",IF(PRODUCT(フラグ管理用!H525:J525)=0,"error",""))</f>
        <v/>
      </c>
      <c r="AS525" s="335" t="str">
        <f t="shared" si="134"/>
        <v/>
      </c>
      <c r="AT525" s="335" t="str">
        <f>IF(C525="","",IF(AND(フラグ管理用!G525=1,フラグ管理用!K525=1),"",IF(AND(フラグ管理用!G525=2,フラグ管理用!K525&gt;1),"","error")))</f>
        <v/>
      </c>
      <c r="AU525" s="335" t="str">
        <f>IF(C525="","",IF(AND(フラグ管理用!K525=10,ISBLANK(L525)=FALSE),"",IF(AND(フラグ管理用!K525&lt;10,ISBLANK(L525)=TRUE),"","error")))</f>
        <v/>
      </c>
      <c r="AV525" s="331" t="str">
        <f t="shared" si="135"/>
        <v/>
      </c>
      <c r="AW525" s="331" t="str">
        <f t="shared" si="136"/>
        <v/>
      </c>
      <c r="AX525" s="331" t="str">
        <f>IF(C525="","",IF(AND(フラグ管理用!D525=2,フラグ管理用!G525=1),IF(Q525&lt;&gt;0,"error",""),""))</f>
        <v/>
      </c>
      <c r="AY525" s="331" t="str">
        <f>IF(C525="","",IF(フラグ管理用!G525=2,IF(OR(O525&lt;&gt;0,P525&lt;&gt;0,R525&lt;&gt;0),"error",""),""))</f>
        <v/>
      </c>
      <c r="AZ525" s="331" t="str">
        <f t="shared" si="137"/>
        <v/>
      </c>
      <c r="BA525" s="331" t="str">
        <f t="shared" si="138"/>
        <v/>
      </c>
      <c r="BB525" s="331" t="str">
        <f t="shared" si="139"/>
        <v/>
      </c>
      <c r="BC525" s="331" t="str">
        <f>IF(C525="","",IF(フラグ管理用!Y525=2,IF(AND(フラグ管理用!C525=2,フラグ管理用!V525=1),"","error"),""))</f>
        <v/>
      </c>
      <c r="BD525" s="331" t="str">
        <f t="shared" si="140"/>
        <v/>
      </c>
      <c r="BE525" s="331" t="str">
        <f>IF(C525="","",IF(フラグ管理用!Z525=30,"error",IF(AND(フラグ管理用!AI525="事業始期_通常",フラグ管理用!Z525&lt;18),"error",IF(AND(フラグ管理用!AI525="事業始期_補助",フラグ管理用!Z525&lt;15),"error",""))))</f>
        <v/>
      </c>
      <c r="BF525" s="331" t="str">
        <f t="shared" si="141"/>
        <v/>
      </c>
      <c r="BG525" s="331" t="str">
        <f>IF(C525="","",IF(AND(フラグ管理用!AJ525="事業終期_通常",OR(フラグ管理用!AA525&lt;18,フラグ管理用!AA525&gt;29)),"error",IF(AND(フラグ管理用!AJ525="事業終期_R3基金・R4",フラグ管理用!AA525&lt;18),"error","")))</f>
        <v/>
      </c>
      <c r="BH525" s="331" t="str">
        <f>IF(C525="","",IF(VLOOKUP(Z525,―!$X$2:$Y$31,2,FALSE)&lt;=VLOOKUP(AA525,―!$X$2:$Y$31,2,FALSE),"","error"))</f>
        <v/>
      </c>
      <c r="BI525" s="331" t="str">
        <f t="shared" si="142"/>
        <v/>
      </c>
      <c r="BJ525" s="331" t="str">
        <f t="shared" si="143"/>
        <v/>
      </c>
      <c r="BK525" s="331" t="str">
        <f t="shared" si="144"/>
        <v/>
      </c>
      <c r="BL525" s="331" t="str">
        <f>IF(C525="","",IF(AND(フラグ管理用!AK525="予算区分_地単_通常",フラグ管理用!AF525&gt;4),"error",IF(AND(フラグ管理用!AK525="予算区分_地単_協力金等",フラグ管理用!AF525&gt;9),"error",IF(AND(フラグ管理用!AK525="予算区分_補助",フラグ管理用!AF525&lt;9),"error",""))))</f>
        <v/>
      </c>
      <c r="BM525" s="346" t="str">
        <f>フラグ管理用!AO525</f>
        <v/>
      </c>
    </row>
    <row r="526" spans="1:65">
      <c r="A526" s="21">
        <v>505</v>
      </c>
      <c r="B526" s="38"/>
      <c r="C526" s="47"/>
      <c r="D526" s="47"/>
      <c r="E526" s="60"/>
      <c r="F526" s="69" t="str">
        <f>IF(C526="補",VLOOKUP(E526,'事業名一覧 '!$A$3:$C$55,3,FALSE),"")</f>
        <v/>
      </c>
      <c r="G526" s="84"/>
      <c r="H526" s="84"/>
      <c r="I526" s="84"/>
      <c r="J526" s="84"/>
      <c r="K526" s="84"/>
      <c r="L526" s="60"/>
      <c r="M526" s="134" t="str">
        <f t="shared" si="127"/>
        <v/>
      </c>
      <c r="N526" s="134" t="str">
        <f t="shared" si="128"/>
        <v/>
      </c>
      <c r="O526" s="150"/>
      <c r="P526" s="150"/>
      <c r="Q526" s="150"/>
      <c r="R526" s="150"/>
      <c r="S526" s="150"/>
      <c r="T526" s="150"/>
      <c r="U526" s="60"/>
      <c r="V526" s="84"/>
      <c r="W526" s="84"/>
      <c r="X526" s="84"/>
      <c r="Y526" s="47"/>
      <c r="Z526" s="47"/>
      <c r="AA526" s="47"/>
      <c r="AB526" s="217"/>
      <c r="AC526" s="217"/>
      <c r="AD526" s="60"/>
      <c r="AE526" s="60"/>
      <c r="AF526" s="236"/>
      <c r="AG526" s="255"/>
      <c r="AH526" s="277"/>
      <c r="AI526" s="289"/>
      <c r="AJ526" s="301" t="str">
        <f t="shared" si="129"/>
        <v/>
      </c>
      <c r="AK526" s="309" t="str">
        <f>IF(C526="","",IF(AND(フラグ管理用!B526=2,O526&gt;0),"error",IF(AND(フラグ管理用!B526=1,SUM(P526:R526)&gt;0),"error","")))</f>
        <v/>
      </c>
      <c r="AL526" s="317" t="str">
        <f t="shared" si="130"/>
        <v/>
      </c>
      <c r="AM526" s="325" t="str">
        <f t="shared" si="131"/>
        <v/>
      </c>
      <c r="AN526" s="331" t="str">
        <f>IF(C526="","",IF(フラグ管理用!AP526=1,"",IF(AND(フラグ管理用!C526=1,フラグ管理用!G526=1),"",IF(AND(フラグ管理用!C526=2,フラグ管理用!D526=1,フラグ管理用!G526=1),"",IF(AND(フラグ管理用!C526=2,フラグ管理用!D526=2),"","error")))))</f>
        <v/>
      </c>
      <c r="AO526" s="335" t="str">
        <f t="shared" si="132"/>
        <v/>
      </c>
      <c r="AP526" s="335" t="str">
        <f t="shared" si="133"/>
        <v/>
      </c>
      <c r="AQ526" s="335" t="str">
        <f>IF(C526="","",IF(AND(フラグ管理用!B526=1,フラグ管理用!I526&gt;0),"",IF(AND(フラグ管理用!B526=2,フラグ管理用!I526&gt;14),"","error")))</f>
        <v/>
      </c>
      <c r="AR526" s="335" t="str">
        <f>IF(C526="","",IF(PRODUCT(フラグ管理用!H526:J526)=0,"error",""))</f>
        <v/>
      </c>
      <c r="AS526" s="335" t="str">
        <f t="shared" si="134"/>
        <v/>
      </c>
      <c r="AT526" s="335" t="str">
        <f>IF(C526="","",IF(AND(フラグ管理用!G526=1,フラグ管理用!K526=1),"",IF(AND(フラグ管理用!G526=2,フラグ管理用!K526&gt;1),"","error")))</f>
        <v/>
      </c>
      <c r="AU526" s="335" t="str">
        <f>IF(C526="","",IF(AND(フラグ管理用!K526=10,ISBLANK(L526)=FALSE),"",IF(AND(フラグ管理用!K526&lt;10,ISBLANK(L526)=TRUE),"","error")))</f>
        <v/>
      </c>
      <c r="AV526" s="331" t="str">
        <f t="shared" si="135"/>
        <v/>
      </c>
      <c r="AW526" s="331" t="str">
        <f t="shared" si="136"/>
        <v/>
      </c>
      <c r="AX526" s="331" t="str">
        <f>IF(C526="","",IF(AND(フラグ管理用!D526=2,フラグ管理用!G526=1),IF(Q526&lt;&gt;0,"error",""),""))</f>
        <v/>
      </c>
      <c r="AY526" s="331" t="str">
        <f>IF(C526="","",IF(フラグ管理用!G526=2,IF(OR(O526&lt;&gt;0,P526&lt;&gt;0,R526&lt;&gt;0),"error",""),""))</f>
        <v/>
      </c>
      <c r="AZ526" s="331" t="str">
        <f t="shared" si="137"/>
        <v/>
      </c>
      <c r="BA526" s="331" t="str">
        <f t="shared" si="138"/>
        <v/>
      </c>
      <c r="BB526" s="331" t="str">
        <f t="shared" si="139"/>
        <v/>
      </c>
      <c r="BC526" s="331" t="str">
        <f>IF(C526="","",IF(フラグ管理用!Y526=2,IF(AND(フラグ管理用!C526=2,フラグ管理用!V526=1),"","error"),""))</f>
        <v/>
      </c>
      <c r="BD526" s="331" t="str">
        <f t="shared" si="140"/>
        <v/>
      </c>
      <c r="BE526" s="331" t="str">
        <f>IF(C526="","",IF(フラグ管理用!Z526=30,"error",IF(AND(フラグ管理用!AI526="事業始期_通常",フラグ管理用!Z526&lt;18),"error",IF(AND(フラグ管理用!AI526="事業始期_補助",フラグ管理用!Z526&lt;15),"error",""))))</f>
        <v/>
      </c>
      <c r="BF526" s="331" t="str">
        <f t="shared" si="141"/>
        <v/>
      </c>
      <c r="BG526" s="331" t="str">
        <f>IF(C526="","",IF(AND(フラグ管理用!AJ526="事業終期_通常",OR(フラグ管理用!AA526&lt;18,フラグ管理用!AA526&gt;29)),"error",IF(AND(フラグ管理用!AJ526="事業終期_R3基金・R4",フラグ管理用!AA526&lt;18),"error","")))</f>
        <v/>
      </c>
      <c r="BH526" s="331" t="str">
        <f>IF(C526="","",IF(VLOOKUP(Z526,―!$X$2:$Y$31,2,FALSE)&lt;=VLOOKUP(AA526,―!$X$2:$Y$31,2,FALSE),"","error"))</f>
        <v/>
      </c>
      <c r="BI526" s="331" t="str">
        <f t="shared" si="142"/>
        <v/>
      </c>
      <c r="BJ526" s="331" t="str">
        <f t="shared" si="143"/>
        <v/>
      </c>
      <c r="BK526" s="331" t="str">
        <f t="shared" si="144"/>
        <v/>
      </c>
      <c r="BL526" s="331" t="str">
        <f>IF(C526="","",IF(AND(フラグ管理用!AK526="予算区分_地単_通常",フラグ管理用!AF526&gt;4),"error",IF(AND(フラグ管理用!AK526="予算区分_地単_協力金等",フラグ管理用!AF526&gt;9),"error",IF(AND(フラグ管理用!AK526="予算区分_補助",フラグ管理用!AF526&lt;9),"error",""))))</f>
        <v/>
      </c>
      <c r="BM526" s="346" t="str">
        <f>フラグ管理用!AO526</f>
        <v/>
      </c>
    </row>
    <row r="527" spans="1:65">
      <c r="A527" s="21">
        <v>506</v>
      </c>
      <c r="B527" s="38"/>
      <c r="C527" s="47"/>
      <c r="D527" s="47"/>
      <c r="E527" s="60"/>
      <c r="F527" s="69" t="str">
        <f>IF(C527="補",VLOOKUP(E527,'事業名一覧 '!$A$3:$C$55,3,FALSE),"")</f>
        <v/>
      </c>
      <c r="G527" s="84"/>
      <c r="H527" s="84"/>
      <c r="I527" s="84"/>
      <c r="J527" s="84"/>
      <c r="K527" s="84"/>
      <c r="L527" s="60"/>
      <c r="M527" s="134" t="str">
        <f t="shared" si="127"/>
        <v/>
      </c>
      <c r="N527" s="134" t="str">
        <f t="shared" si="128"/>
        <v/>
      </c>
      <c r="O527" s="150"/>
      <c r="P527" s="150"/>
      <c r="Q527" s="150"/>
      <c r="R527" s="150"/>
      <c r="S527" s="150"/>
      <c r="T527" s="150"/>
      <c r="U527" s="60"/>
      <c r="V527" s="84"/>
      <c r="W527" s="84"/>
      <c r="X527" s="84"/>
      <c r="Y527" s="47"/>
      <c r="Z527" s="47"/>
      <c r="AA527" s="47"/>
      <c r="AB527" s="217"/>
      <c r="AC527" s="217"/>
      <c r="AD527" s="60"/>
      <c r="AE527" s="60"/>
      <c r="AF527" s="236"/>
      <c r="AG527" s="255"/>
      <c r="AH527" s="277"/>
      <c r="AI527" s="289"/>
      <c r="AJ527" s="301" t="str">
        <f t="shared" si="129"/>
        <v/>
      </c>
      <c r="AK527" s="309" t="str">
        <f>IF(C527="","",IF(AND(フラグ管理用!B527=2,O527&gt;0),"error",IF(AND(フラグ管理用!B527=1,SUM(P527:R527)&gt;0),"error","")))</f>
        <v/>
      </c>
      <c r="AL527" s="317" t="str">
        <f t="shared" si="130"/>
        <v/>
      </c>
      <c r="AM527" s="325" t="str">
        <f t="shared" si="131"/>
        <v/>
      </c>
      <c r="AN527" s="331" t="str">
        <f>IF(C527="","",IF(フラグ管理用!AP527=1,"",IF(AND(フラグ管理用!C527=1,フラグ管理用!G527=1),"",IF(AND(フラグ管理用!C527=2,フラグ管理用!D527=1,フラグ管理用!G527=1),"",IF(AND(フラグ管理用!C527=2,フラグ管理用!D527=2),"","error")))))</f>
        <v/>
      </c>
      <c r="AO527" s="335" t="str">
        <f t="shared" si="132"/>
        <v/>
      </c>
      <c r="AP527" s="335" t="str">
        <f t="shared" si="133"/>
        <v/>
      </c>
      <c r="AQ527" s="335" t="str">
        <f>IF(C527="","",IF(AND(フラグ管理用!B527=1,フラグ管理用!I527&gt;0),"",IF(AND(フラグ管理用!B527=2,フラグ管理用!I527&gt;14),"","error")))</f>
        <v/>
      </c>
      <c r="AR527" s="335" t="str">
        <f>IF(C527="","",IF(PRODUCT(フラグ管理用!H527:J527)=0,"error",""))</f>
        <v/>
      </c>
      <c r="AS527" s="335" t="str">
        <f t="shared" si="134"/>
        <v/>
      </c>
      <c r="AT527" s="335" t="str">
        <f>IF(C527="","",IF(AND(フラグ管理用!G527=1,フラグ管理用!K527=1),"",IF(AND(フラグ管理用!G527=2,フラグ管理用!K527&gt;1),"","error")))</f>
        <v/>
      </c>
      <c r="AU527" s="335" t="str">
        <f>IF(C527="","",IF(AND(フラグ管理用!K527=10,ISBLANK(L527)=FALSE),"",IF(AND(フラグ管理用!K527&lt;10,ISBLANK(L527)=TRUE),"","error")))</f>
        <v/>
      </c>
      <c r="AV527" s="331" t="str">
        <f t="shared" si="135"/>
        <v/>
      </c>
      <c r="AW527" s="331" t="str">
        <f t="shared" si="136"/>
        <v/>
      </c>
      <c r="AX527" s="331" t="str">
        <f>IF(C527="","",IF(AND(フラグ管理用!D527=2,フラグ管理用!G527=1),IF(Q527&lt;&gt;0,"error",""),""))</f>
        <v/>
      </c>
      <c r="AY527" s="331" t="str">
        <f>IF(C527="","",IF(フラグ管理用!G527=2,IF(OR(O527&lt;&gt;0,P527&lt;&gt;0,R527&lt;&gt;0),"error",""),""))</f>
        <v/>
      </c>
      <c r="AZ527" s="331" t="str">
        <f t="shared" si="137"/>
        <v/>
      </c>
      <c r="BA527" s="331" t="str">
        <f t="shared" si="138"/>
        <v/>
      </c>
      <c r="BB527" s="331" t="str">
        <f t="shared" si="139"/>
        <v/>
      </c>
      <c r="BC527" s="331" t="str">
        <f>IF(C527="","",IF(フラグ管理用!Y527=2,IF(AND(フラグ管理用!C527=2,フラグ管理用!V527=1),"","error"),""))</f>
        <v/>
      </c>
      <c r="BD527" s="331" t="str">
        <f t="shared" si="140"/>
        <v/>
      </c>
      <c r="BE527" s="331" t="str">
        <f>IF(C527="","",IF(フラグ管理用!Z527=30,"error",IF(AND(フラグ管理用!AI527="事業始期_通常",フラグ管理用!Z527&lt;18),"error",IF(AND(フラグ管理用!AI527="事業始期_補助",フラグ管理用!Z527&lt;15),"error",""))))</f>
        <v/>
      </c>
      <c r="BF527" s="331" t="str">
        <f t="shared" si="141"/>
        <v/>
      </c>
      <c r="BG527" s="331" t="str">
        <f>IF(C527="","",IF(AND(フラグ管理用!AJ527="事業終期_通常",OR(フラグ管理用!AA527&lt;18,フラグ管理用!AA527&gt;29)),"error",IF(AND(フラグ管理用!AJ527="事業終期_R3基金・R4",フラグ管理用!AA527&lt;18),"error","")))</f>
        <v/>
      </c>
      <c r="BH527" s="331" t="str">
        <f>IF(C527="","",IF(VLOOKUP(Z527,―!$X$2:$Y$31,2,FALSE)&lt;=VLOOKUP(AA527,―!$X$2:$Y$31,2,FALSE),"","error"))</f>
        <v/>
      </c>
      <c r="BI527" s="331" t="str">
        <f t="shared" si="142"/>
        <v/>
      </c>
      <c r="BJ527" s="331" t="str">
        <f t="shared" si="143"/>
        <v/>
      </c>
      <c r="BK527" s="331" t="str">
        <f t="shared" si="144"/>
        <v/>
      </c>
      <c r="BL527" s="331" t="str">
        <f>IF(C527="","",IF(AND(フラグ管理用!AK527="予算区分_地単_通常",フラグ管理用!AF527&gt;4),"error",IF(AND(フラグ管理用!AK527="予算区分_地単_協力金等",フラグ管理用!AF527&gt;9),"error",IF(AND(フラグ管理用!AK527="予算区分_補助",フラグ管理用!AF527&lt;9),"error",""))))</f>
        <v/>
      </c>
      <c r="BM527" s="346" t="str">
        <f>フラグ管理用!AO527</f>
        <v/>
      </c>
    </row>
    <row r="528" spans="1:65">
      <c r="A528" s="21">
        <v>507</v>
      </c>
      <c r="B528" s="38"/>
      <c r="C528" s="47"/>
      <c r="D528" s="47"/>
      <c r="E528" s="60"/>
      <c r="F528" s="69" t="str">
        <f>IF(C528="補",VLOOKUP(E528,'事業名一覧 '!$A$3:$C$55,3,FALSE),"")</f>
        <v/>
      </c>
      <c r="G528" s="84"/>
      <c r="H528" s="84"/>
      <c r="I528" s="84"/>
      <c r="J528" s="84"/>
      <c r="K528" s="84"/>
      <c r="L528" s="60"/>
      <c r="M528" s="134" t="str">
        <f t="shared" si="127"/>
        <v/>
      </c>
      <c r="N528" s="134" t="str">
        <f t="shared" si="128"/>
        <v/>
      </c>
      <c r="O528" s="150"/>
      <c r="P528" s="150"/>
      <c r="Q528" s="150"/>
      <c r="R528" s="150"/>
      <c r="S528" s="150"/>
      <c r="T528" s="150"/>
      <c r="U528" s="60"/>
      <c r="V528" s="84"/>
      <c r="W528" s="84"/>
      <c r="X528" s="84"/>
      <c r="Y528" s="47"/>
      <c r="Z528" s="47"/>
      <c r="AA528" s="47"/>
      <c r="AB528" s="217"/>
      <c r="AC528" s="217"/>
      <c r="AD528" s="60"/>
      <c r="AE528" s="60"/>
      <c r="AF528" s="236"/>
      <c r="AG528" s="255"/>
      <c r="AH528" s="277"/>
      <c r="AI528" s="289"/>
      <c r="AJ528" s="301" t="str">
        <f t="shared" si="129"/>
        <v/>
      </c>
      <c r="AK528" s="309" t="str">
        <f>IF(C528="","",IF(AND(フラグ管理用!B528=2,O528&gt;0),"error",IF(AND(フラグ管理用!B528=1,SUM(P528:R528)&gt;0),"error","")))</f>
        <v/>
      </c>
      <c r="AL528" s="317" t="str">
        <f t="shared" si="130"/>
        <v/>
      </c>
      <c r="AM528" s="325" t="str">
        <f t="shared" si="131"/>
        <v/>
      </c>
      <c r="AN528" s="331" t="str">
        <f>IF(C528="","",IF(フラグ管理用!AP528=1,"",IF(AND(フラグ管理用!C528=1,フラグ管理用!G528=1),"",IF(AND(フラグ管理用!C528=2,フラグ管理用!D528=1,フラグ管理用!G528=1),"",IF(AND(フラグ管理用!C528=2,フラグ管理用!D528=2),"","error")))))</f>
        <v/>
      </c>
      <c r="AO528" s="335" t="str">
        <f t="shared" si="132"/>
        <v/>
      </c>
      <c r="AP528" s="335" t="str">
        <f t="shared" si="133"/>
        <v/>
      </c>
      <c r="AQ528" s="335" t="str">
        <f>IF(C528="","",IF(AND(フラグ管理用!B528=1,フラグ管理用!I528&gt;0),"",IF(AND(フラグ管理用!B528=2,フラグ管理用!I528&gt;14),"","error")))</f>
        <v/>
      </c>
      <c r="AR528" s="335" t="str">
        <f>IF(C528="","",IF(PRODUCT(フラグ管理用!H528:J528)=0,"error",""))</f>
        <v/>
      </c>
      <c r="AS528" s="335" t="str">
        <f t="shared" si="134"/>
        <v/>
      </c>
      <c r="AT528" s="335" t="str">
        <f>IF(C528="","",IF(AND(フラグ管理用!G528=1,フラグ管理用!K528=1),"",IF(AND(フラグ管理用!G528=2,フラグ管理用!K528&gt;1),"","error")))</f>
        <v/>
      </c>
      <c r="AU528" s="335" t="str">
        <f>IF(C528="","",IF(AND(フラグ管理用!K528=10,ISBLANK(L528)=FALSE),"",IF(AND(フラグ管理用!K528&lt;10,ISBLANK(L528)=TRUE),"","error")))</f>
        <v/>
      </c>
      <c r="AV528" s="331" t="str">
        <f t="shared" si="135"/>
        <v/>
      </c>
      <c r="AW528" s="331" t="str">
        <f t="shared" si="136"/>
        <v/>
      </c>
      <c r="AX528" s="331" t="str">
        <f>IF(C528="","",IF(AND(フラグ管理用!D528=2,フラグ管理用!G528=1),IF(Q528&lt;&gt;0,"error",""),""))</f>
        <v/>
      </c>
      <c r="AY528" s="331" t="str">
        <f>IF(C528="","",IF(フラグ管理用!G528=2,IF(OR(O528&lt;&gt;0,P528&lt;&gt;0,R528&lt;&gt;0),"error",""),""))</f>
        <v/>
      </c>
      <c r="AZ528" s="331" t="str">
        <f t="shared" si="137"/>
        <v/>
      </c>
      <c r="BA528" s="331" t="str">
        <f t="shared" si="138"/>
        <v/>
      </c>
      <c r="BB528" s="331" t="str">
        <f t="shared" si="139"/>
        <v/>
      </c>
      <c r="BC528" s="331" t="str">
        <f>IF(C528="","",IF(フラグ管理用!Y528=2,IF(AND(フラグ管理用!C528=2,フラグ管理用!V528=1),"","error"),""))</f>
        <v/>
      </c>
      <c r="BD528" s="331" t="str">
        <f t="shared" si="140"/>
        <v/>
      </c>
      <c r="BE528" s="331" t="str">
        <f>IF(C528="","",IF(フラグ管理用!Z528=30,"error",IF(AND(フラグ管理用!AI528="事業始期_通常",フラグ管理用!Z528&lt;18),"error",IF(AND(フラグ管理用!AI528="事業始期_補助",フラグ管理用!Z528&lt;15),"error",""))))</f>
        <v/>
      </c>
      <c r="BF528" s="331" t="str">
        <f t="shared" si="141"/>
        <v/>
      </c>
      <c r="BG528" s="331" t="str">
        <f>IF(C528="","",IF(AND(フラグ管理用!AJ528="事業終期_通常",OR(フラグ管理用!AA528&lt;18,フラグ管理用!AA528&gt;29)),"error",IF(AND(フラグ管理用!AJ528="事業終期_R3基金・R4",フラグ管理用!AA528&lt;18),"error","")))</f>
        <v/>
      </c>
      <c r="BH528" s="331" t="str">
        <f>IF(C528="","",IF(VLOOKUP(Z528,―!$X$2:$Y$31,2,FALSE)&lt;=VLOOKUP(AA528,―!$X$2:$Y$31,2,FALSE),"","error"))</f>
        <v/>
      </c>
      <c r="BI528" s="331" t="str">
        <f t="shared" si="142"/>
        <v/>
      </c>
      <c r="BJ528" s="331" t="str">
        <f t="shared" si="143"/>
        <v/>
      </c>
      <c r="BK528" s="331" t="str">
        <f t="shared" si="144"/>
        <v/>
      </c>
      <c r="BL528" s="331" t="str">
        <f>IF(C528="","",IF(AND(フラグ管理用!AK528="予算区分_地単_通常",フラグ管理用!AF528&gt;4),"error",IF(AND(フラグ管理用!AK528="予算区分_地単_協力金等",フラグ管理用!AF528&gt;9),"error",IF(AND(フラグ管理用!AK528="予算区分_補助",フラグ管理用!AF528&lt;9),"error",""))))</f>
        <v/>
      </c>
      <c r="BM528" s="346" t="str">
        <f>フラグ管理用!AO528</f>
        <v/>
      </c>
    </row>
    <row r="529" spans="1:65">
      <c r="A529" s="21">
        <v>508</v>
      </c>
      <c r="B529" s="38"/>
      <c r="C529" s="47"/>
      <c r="D529" s="47"/>
      <c r="E529" s="60"/>
      <c r="F529" s="69" t="str">
        <f>IF(C529="補",VLOOKUP(E529,'事業名一覧 '!$A$3:$C$55,3,FALSE),"")</f>
        <v/>
      </c>
      <c r="G529" s="84"/>
      <c r="H529" s="84"/>
      <c r="I529" s="84"/>
      <c r="J529" s="84"/>
      <c r="K529" s="84"/>
      <c r="L529" s="60"/>
      <c r="M529" s="134" t="str">
        <f t="shared" si="127"/>
        <v/>
      </c>
      <c r="N529" s="134" t="str">
        <f t="shared" si="128"/>
        <v/>
      </c>
      <c r="O529" s="150"/>
      <c r="P529" s="150"/>
      <c r="Q529" s="150"/>
      <c r="R529" s="150"/>
      <c r="S529" s="150"/>
      <c r="T529" s="150"/>
      <c r="U529" s="60"/>
      <c r="V529" s="84"/>
      <c r="W529" s="84"/>
      <c r="X529" s="84"/>
      <c r="Y529" s="47"/>
      <c r="Z529" s="47"/>
      <c r="AA529" s="47"/>
      <c r="AB529" s="217"/>
      <c r="AC529" s="217"/>
      <c r="AD529" s="60"/>
      <c r="AE529" s="60"/>
      <c r="AF529" s="236"/>
      <c r="AG529" s="255"/>
      <c r="AH529" s="277"/>
      <c r="AI529" s="289"/>
      <c r="AJ529" s="301" t="str">
        <f t="shared" si="129"/>
        <v/>
      </c>
      <c r="AK529" s="309" t="str">
        <f>IF(C529="","",IF(AND(フラグ管理用!B529=2,O529&gt;0),"error",IF(AND(フラグ管理用!B529=1,SUM(P529:R529)&gt;0),"error","")))</f>
        <v/>
      </c>
      <c r="AL529" s="317" t="str">
        <f t="shared" si="130"/>
        <v/>
      </c>
      <c r="AM529" s="325" t="str">
        <f t="shared" si="131"/>
        <v/>
      </c>
      <c r="AN529" s="331" t="str">
        <f>IF(C529="","",IF(フラグ管理用!AP529=1,"",IF(AND(フラグ管理用!C529=1,フラグ管理用!G529=1),"",IF(AND(フラグ管理用!C529=2,フラグ管理用!D529=1,フラグ管理用!G529=1),"",IF(AND(フラグ管理用!C529=2,フラグ管理用!D529=2),"","error")))))</f>
        <v/>
      </c>
      <c r="AO529" s="335" t="str">
        <f t="shared" si="132"/>
        <v/>
      </c>
      <c r="AP529" s="335" t="str">
        <f t="shared" si="133"/>
        <v/>
      </c>
      <c r="AQ529" s="335" t="str">
        <f>IF(C529="","",IF(AND(フラグ管理用!B529=1,フラグ管理用!I529&gt;0),"",IF(AND(フラグ管理用!B529=2,フラグ管理用!I529&gt;14),"","error")))</f>
        <v/>
      </c>
      <c r="AR529" s="335" t="str">
        <f>IF(C529="","",IF(PRODUCT(フラグ管理用!H529:J529)=0,"error",""))</f>
        <v/>
      </c>
      <c r="AS529" s="335" t="str">
        <f t="shared" si="134"/>
        <v/>
      </c>
      <c r="AT529" s="335" t="str">
        <f>IF(C529="","",IF(AND(フラグ管理用!G529=1,フラグ管理用!K529=1),"",IF(AND(フラグ管理用!G529=2,フラグ管理用!K529&gt;1),"","error")))</f>
        <v/>
      </c>
      <c r="AU529" s="335" t="str">
        <f>IF(C529="","",IF(AND(フラグ管理用!K529=10,ISBLANK(L529)=FALSE),"",IF(AND(フラグ管理用!K529&lt;10,ISBLANK(L529)=TRUE),"","error")))</f>
        <v/>
      </c>
      <c r="AV529" s="331" t="str">
        <f t="shared" si="135"/>
        <v/>
      </c>
      <c r="AW529" s="331" t="str">
        <f t="shared" si="136"/>
        <v/>
      </c>
      <c r="AX529" s="331" t="str">
        <f>IF(C529="","",IF(AND(フラグ管理用!D529=2,フラグ管理用!G529=1),IF(Q529&lt;&gt;0,"error",""),""))</f>
        <v/>
      </c>
      <c r="AY529" s="331" t="str">
        <f>IF(C529="","",IF(フラグ管理用!G529=2,IF(OR(O529&lt;&gt;0,P529&lt;&gt;0,R529&lt;&gt;0),"error",""),""))</f>
        <v/>
      </c>
      <c r="AZ529" s="331" t="str">
        <f t="shared" si="137"/>
        <v/>
      </c>
      <c r="BA529" s="331" t="str">
        <f t="shared" si="138"/>
        <v/>
      </c>
      <c r="BB529" s="331" t="str">
        <f t="shared" si="139"/>
        <v/>
      </c>
      <c r="BC529" s="331" t="str">
        <f>IF(C529="","",IF(フラグ管理用!Y529=2,IF(AND(フラグ管理用!C529=2,フラグ管理用!V529=1),"","error"),""))</f>
        <v/>
      </c>
      <c r="BD529" s="331" t="str">
        <f t="shared" si="140"/>
        <v/>
      </c>
      <c r="BE529" s="331" t="str">
        <f>IF(C529="","",IF(フラグ管理用!Z529=30,"error",IF(AND(フラグ管理用!AI529="事業始期_通常",フラグ管理用!Z529&lt;18),"error",IF(AND(フラグ管理用!AI529="事業始期_補助",フラグ管理用!Z529&lt;15),"error",""))))</f>
        <v/>
      </c>
      <c r="BF529" s="331" t="str">
        <f t="shared" si="141"/>
        <v/>
      </c>
      <c r="BG529" s="331" t="str">
        <f>IF(C529="","",IF(AND(フラグ管理用!AJ529="事業終期_通常",OR(フラグ管理用!AA529&lt;18,フラグ管理用!AA529&gt;29)),"error",IF(AND(フラグ管理用!AJ529="事業終期_R3基金・R4",フラグ管理用!AA529&lt;18),"error","")))</f>
        <v/>
      </c>
      <c r="BH529" s="331" t="str">
        <f>IF(C529="","",IF(VLOOKUP(Z529,―!$X$2:$Y$31,2,FALSE)&lt;=VLOOKUP(AA529,―!$X$2:$Y$31,2,FALSE),"","error"))</f>
        <v/>
      </c>
      <c r="BI529" s="331" t="str">
        <f t="shared" si="142"/>
        <v/>
      </c>
      <c r="BJ529" s="331" t="str">
        <f t="shared" si="143"/>
        <v/>
      </c>
      <c r="BK529" s="331" t="str">
        <f t="shared" si="144"/>
        <v/>
      </c>
      <c r="BL529" s="331" t="str">
        <f>IF(C529="","",IF(AND(フラグ管理用!AK529="予算区分_地単_通常",フラグ管理用!AF529&gt;4),"error",IF(AND(フラグ管理用!AK529="予算区分_地単_協力金等",フラグ管理用!AF529&gt;9),"error",IF(AND(フラグ管理用!AK529="予算区分_補助",フラグ管理用!AF529&lt;9),"error",""))))</f>
        <v/>
      </c>
      <c r="BM529" s="346" t="str">
        <f>フラグ管理用!AO529</f>
        <v/>
      </c>
    </row>
    <row r="530" spans="1:65">
      <c r="A530" s="21">
        <v>509</v>
      </c>
      <c r="B530" s="38"/>
      <c r="C530" s="47"/>
      <c r="D530" s="47"/>
      <c r="E530" s="60"/>
      <c r="F530" s="69" t="str">
        <f>IF(C530="補",VLOOKUP(E530,'事業名一覧 '!$A$3:$C$55,3,FALSE),"")</f>
        <v/>
      </c>
      <c r="G530" s="84"/>
      <c r="H530" s="84"/>
      <c r="I530" s="84"/>
      <c r="J530" s="84"/>
      <c r="K530" s="84"/>
      <c r="L530" s="60"/>
      <c r="M530" s="134" t="str">
        <f t="shared" si="127"/>
        <v/>
      </c>
      <c r="N530" s="134" t="str">
        <f t="shared" si="128"/>
        <v/>
      </c>
      <c r="O530" s="150"/>
      <c r="P530" s="150"/>
      <c r="Q530" s="150"/>
      <c r="R530" s="150"/>
      <c r="S530" s="150"/>
      <c r="T530" s="150"/>
      <c r="U530" s="60"/>
      <c r="V530" s="84"/>
      <c r="W530" s="84"/>
      <c r="X530" s="84"/>
      <c r="Y530" s="47"/>
      <c r="Z530" s="47"/>
      <c r="AA530" s="47"/>
      <c r="AB530" s="217"/>
      <c r="AC530" s="217"/>
      <c r="AD530" s="60"/>
      <c r="AE530" s="60"/>
      <c r="AF530" s="236"/>
      <c r="AG530" s="255"/>
      <c r="AH530" s="277"/>
      <c r="AI530" s="289"/>
      <c r="AJ530" s="301" t="str">
        <f t="shared" si="129"/>
        <v/>
      </c>
      <c r="AK530" s="309" t="str">
        <f>IF(C530="","",IF(AND(フラグ管理用!B530=2,O530&gt;0),"error",IF(AND(フラグ管理用!B530=1,SUM(P530:R530)&gt;0),"error","")))</f>
        <v/>
      </c>
      <c r="AL530" s="317" t="str">
        <f t="shared" si="130"/>
        <v/>
      </c>
      <c r="AM530" s="325" t="str">
        <f t="shared" si="131"/>
        <v/>
      </c>
      <c r="AN530" s="331" t="str">
        <f>IF(C530="","",IF(フラグ管理用!AP530=1,"",IF(AND(フラグ管理用!C530=1,フラグ管理用!G530=1),"",IF(AND(フラグ管理用!C530=2,フラグ管理用!D530=1,フラグ管理用!G530=1),"",IF(AND(フラグ管理用!C530=2,フラグ管理用!D530=2),"","error")))))</f>
        <v/>
      </c>
      <c r="AO530" s="335" t="str">
        <f t="shared" si="132"/>
        <v/>
      </c>
      <c r="AP530" s="335" t="str">
        <f t="shared" si="133"/>
        <v/>
      </c>
      <c r="AQ530" s="335" t="str">
        <f>IF(C530="","",IF(AND(フラグ管理用!B530=1,フラグ管理用!I530&gt;0),"",IF(AND(フラグ管理用!B530=2,フラグ管理用!I530&gt;14),"","error")))</f>
        <v/>
      </c>
      <c r="AR530" s="335" t="str">
        <f>IF(C530="","",IF(PRODUCT(フラグ管理用!H530:J530)=0,"error",""))</f>
        <v/>
      </c>
      <c r="AS530" s="335" t="str">
        <f t="shared" si="134"/>
        <v/>
      </c>
      <c r="AT530" s="335" t="str">
        <f>IF(C530="","",IF(AND(フラグ管理用!G530=1,フラグ管理用!K530=1),"",IF(AND(フラグ管理用!G530=2,フラグ管理用!K530&gt;1),"","error")))</f>
        <v/>
      </c>
      <c r="AU530" s="335" t="str">
        <f>IF(C530="","",IF(AND(フラグ管理用!K530=10,ISBLANK(L530)=FALSE),"",IF(AND(フラグ管理用!K530&lt;10,ISBLANK(L530)=TRUE),"","error")))</f>
        <v/>
      </c>
      <c r="AV530" s="331" t="str">
        <f t="shared" si="135"/>
        <v/>
      </c>
      <c r="AW530" s="331" t="str">
        <f t="shared" si="136"/>
        <v/>
      </c>
      <c r="AX530" s="331" t="str">
        <f>IF(C530="","",IF(AND(フラグ管理用!D530=2,フラグ管理用!G530=1),IF(Q530&lt;&gt;0,"error",""),""))</f>
        <v/>
      </c>
      <c r="AY530" s="331" t="str">
        <f>IF(C530="","",IF(フラグ管理用!G530=2,IF(OR(O530&lt;&gt;0,P530&lt;&gt;0,R530&lt;&gt;0),"error",""),""))</f>
        <v/>
      </c>
      <c r="AZ530" s="331" t="str">
        <f t="shared" si="137"/>
        <v/>
      </c>
      <c r="BA530" s="331" t="str">
        <f t="shared" si="138"/>
        <v/>
      </c>
      <c r="BB530" s="331" t="str">
        <f t="shared" si="139"/>
        <v/>
      </c>
      <c r="BC530" s="331" t="str">
        <f>IF(C530="","",IF(フラグ管理用!Y530=2,IF(AND(フラグ管理用!C530=2,フラグ管理用!V530=1),"","error"),""))</f>
        <v/>
      </c>
      <c r="BD530" s="331" t="str">
        <f t="shared" si="140"/>
        <v/>
      </c>
      <c r="BE530" s="331" t="str">
        <f>IF(C530="","",IF(フラグ管理用!Z530=30,"error",IF(AND(フラグ管理用!AI530="事業始期_通常",フラグ管理用!Z530&lt;18),"error",IF(AND(フラグ管理用!AI530="事業始期_補助",フラグ管理用!Z530&lt;15),"error",""))))</f>
        <v/>
      </c>
      <c r="BF530" s="331" t="str">
        <f t="shared" si="141"/>
        <v/>
      </c>
      <c r="BG530" s="331" t="str">
        <f>IF(C530="","",IF(AND(フラグ管理用!AJ530="事業終期_通常",OR(フラグ管理用!AA530&lt;18,フラグ管理用!AA530&gt;29)),"error",IF(AND(フラグ管理用!AJ530="事業終期_R3基金・R4",フラグ管理用!AA530&lt;18),"error","")))</f>
        <v/>
      </c>
      <c r="BH530" s="331" t="str">
        <f>IF(C530="","",IF(VLOOKUP(Z530,―!$X$2:$Y$31,2,FALSE)&lt;=VLOOKUP(AA530,―!$X$2:$Y$31,2,FALSE),"","error"))</f>
        <v/>
      </c>
      <c r="BI530" s="331" t="str">
        <f t="shared" si="142"/>
        <v/>
      </c>
      <c r="BJ530" s="331" t="str">
        <f t="shared" si="143"/>
        <v/>
      </c>
      <c r="BK530" s="331" t="str">
        <f t="shared" si="144"/>
        <v/>
      </c>
      <c r="BL530" s="331" t="str">
        <f>IF(C530="","",IF(AND(フラグ管理用!AK530="予算区分_地単_通常",フラグ管理用!AF530&gt;4),"error",IF(AND(フラグ管理用!AK530="予算区分_地単_協力金等",フラグ管理用!AF530&gt;9),"error",IF(AND(フラグ管理用!AK530="予算区分_補助",フラグ管理用!AF530&lt;9),"error",""))))</f>
        <v/>
      </c>
      <c r="BM530" s="346" t="str">
        <f>フラグ管理用!AO530</f>
        <v/>
      </c>
    </row>
    <row r="531" spans="1:65">
      <c r="A531" s="21">
        <v>510</v>
      </c>
      <c r="B531" s="38"/>
      <c r="C531" s="47"/>
      <c r="D531" s="47"/>
      <c r="E531" s="60"/>
      <c r="F531" s="69" t="str">
        <f>IF(C531="補",VLOOKUP(E531,'事業名一覧 '!$A$3:$C$55,3,FALSE),"")</f>
        <v/>
      </c>
      <c r="G531" s="84"/>
      <c r="H531" s="84"/>
      <c r="I531" s="84"/>
      <c r="J531" s="84"/>
      <c r="K531" s="84"/>
      <c r="L531" s="60"/>
      <c r="M531" s="134" t="str">
        <f t="shared" si="127"/>
        <v/>
      </c>
      <c r="N531" s="134" t="str">
        <f t="shared" si="128"/>
        <v/>
      </c>
      <c r="O531" s="150"/>
      <c r="P531" s="150"/>
      <c r="Q531" s="150"/>
      <c r="R531" s="150"/>
      <c r="S531" s="150"/>
      <c r="T531" s="150"/>
      <c r="U531" s="60"/>
      <c r="V531" s="84"/>
      <c r="W531" s="84"/>
      <c r="X531" s="84"/>
      <c r="Y531" s="47"/>
      <c r="Z531" s="47"/>
      <c r="AA531" s="47"/>
      <c r="AB531" s="217"/>
      <c r="AC531" s="217"/>
      <c r="AD531" s="60"/>
      <c r="AE531" s="60"/>
      <c r="AF531" s="236"/>
      <c r="AG531" s="255"/>
      <c r="AH531" s="277"/>
      <c r="AI531" s="289"/>
      <c r="AJ531" s="301" t="str">
        <f t="shared" si="129"/>
        <v/>
      </c>
      <c r="AK531" s="309" t="str">
        <f>IF(C531="","",IF(AND(フラグ管理用!B531=2,O531&gt;0),"error",IF(AND(フラグ管理用!B531=1,SUM(P531:R531)&gt;0),"error","")))</f>
        <v/>
      </c>
      <c r="AL531" s="317" t="str">
        <f t="shared" si="130"/>
        <v/>
      </c>
      <c r="AM531" s="325" t="str">
        <f t="shared" si="131"/>
        <v/>
      </c>
      <c r="AN531" s="331" t="str">
        <f>IF(C531="","",IF(フラグ管理用!AP531=1,"",IF(AND(フラグ管理用!C531=1,フラグ管理用!G531=1),"",IF(AND(フラグ管理用!C531=2,フラグ管理用!D531=1,フラグ管理用!G531=1),"",IF(AND(フラグ管理用!C531=2,フラグ管理用!D531=2),"","error")))))</f>
        <v/>
      </c>
      <c r="AO531" s="335" t="str">
        <f t="shared" si="132"/>
        <v/>
      </c>
      <c r="AP531" s="335" t="str">
        <f t="shared" si="133"/>
        <v/>
      </c>
      <c r="AQ531" s="335" t="str">
        <f>IF(C531="","",IF(AND(フラグ管理用!B531=1,フラグ管理用!I531&gt;0),"",IF(AND(フラグ管理用!B531=2,フラグ管理用!I531&gt;14),"","error")))</f>
        <v/>
      </c>
      <c r="AR531" s="335" t="str">
        <f>IF(C531="","",IF(PRODUCT(フラグ管理用!H531:J531)=0,"error",""))</f>
        <v/>
      </c>
      <c r="AS531" s="335" t="str">
        <f t="shared" si="134"/>
        <v/>
      </c>
      <c r="AT531" s="335" t="str">
        <f>IF(C531="","",IF(AND(フラグ管理用!G531=1,フラグ管理用!K531=1),"",IF(AND(フラグ管理用!G531=2,フラグ管理用!K531&gt;1),"","error")))</f>
        <v/>
      </c>
      <c r="AU531" s="335" t="str">
        <f>IF(C531="","",IF(AND(フラグ管理用!K531=10,ISBLANK(L531)=FALSE),"",IF(AND(フラグ管理用!K531&lt;10,ISBLANK(L531)=TRUE),"","error")))</f>
        <v/>
      </c>
      <c r="AV531" s="331" t="str">
        <f t="shared" si="135"/>
        <v/>
      </c>
      <c r="AW531" s="331" t="str">
        <f t="shared" si="136"/>
        <v/>
      </c>
      <c r="AX531" s="331" t="str">
        <f>IF(C531="","",IF(AND(フラグ管理用!D531=2,フラグ管理用!G531=1),IF(Q531&lt;&gt;0,"error",""),""))</f>
        <v/>
      </c>
      <c r="AY531" s="331" t="str">
        <f>IF(C531="","",IF(フラグ管理用!G531=2,IF(OR(O531&lt;&gt;0,P531&lt;&gt;0,R531&lt;&gt;0),"error",""),""))</f>
        <v/>
      </c>
      <c r="AZ531" s="331" t="str">
        <f t="shared" si="137"/>
        <v/>
      </c>
      <c r="BA531" s="331" t="str">
        <f t="shared" si="138"/>
        <v/>
      </c>
      <c r="BB531" s="331" t="str">
        <f t="shared" si="139"/>
        <v/>
      </c>
      <c r="BC531" s="331" t="str">
        <f>IF(C531="","",IF(フラグ管理用!Y531=2,IF(AND(フラグ管理用!C531=2,フラグ管理用!V531=1),"","error"),""))</f>
        <v/>
      </c>
      <c r="BD531" s="331" t="str">
        <f t="shared" si="140"/>
        <v/>
      </c>
      <c r="BE531" s="331" t="str">
        <f>IF(C531="","",IF(フラグ管理用!Z531=30,"error",IF(AND(フラグ管理用!AI531="事業始期_通常",フラグ管理用!Z531&lt;18),"error",IF(AND(フラグ管理用!AI531="事業始期_補助",フラグ管理用!Z531&lt;15),"error",""))))</f>
        <v/>
      </c>
      <c r="BF531" s="331" t="str">
        <f t="shared" si="141"/>
        <v/>
      </c>
      <c r="BG531" s="331" t="str">
        <f>IF(C531="","",IF(AND(フラグ管理用!AJ531="事業終期_通常",OR(フラグ管理用!AA531&lt;18,フラグ管理用!AA531&gt;29)),"error",IF(AND(フラグ管理用!AJ531="事業終期_R3基金・R4",フラグ管理用!AA531&lt;18),"error","")))</f>
        <v/>
      </c>
      <c r="BH531" s="331" t="str">
        <f>IF(C531="","",IF(VLOOKUP(Z531,―!$X$2:$Y$31,2,FALSE)&lt;=VLOOKUP(AA531,―!$X$2:$Y$31,2,FALSE),"","error"))</f>
        <v/>
      </c>
      <c r="BI531" s="331" t="str">
        <f t="shared" si="142"/>
        <v/>
      </c>
      <c r="BJ531" s="331" t="str">
        <f t="shared" si="143"/>
        <v/>
      </c>
      <c r="BK531" s="331" t="str">
        <f t="shared" si="144"/>
        <v/>
      </c>
      <c r="BL531" s="331" t="str">
        <f>IF(C531="","",IF(AND(フラグ管理用!AK531="予算区分_地単_通常",フラグ管理用!AF531&gt;4),"error",IF(AND(フラグ管理用!AK531="予算区分_地単_協力金等",フラグ管理用!AF531&gt;9),"error",IF(AND(フラグ管理用!AK531="予算区分_補助",フラグ管理用!AF531&lt;9),"error",""))))</f>
        <v/>
      </c>
      <c r="BM531" s="346" t="str">
        <f>フラグ管理用!AO531</f>
        <v/>
      </c>
    </row>
    <row r="532" spans="1:65">
      <c r="A532" s="21">
        <v>511</v>
      </c>
      <c r="B532" s="38"/>
      <c r="C532" s="47"/>
      <c r="D532" s="47"/>
      <c r="E532" s="60"/>
      <c r="F532" s="69" t="str">
        <f>IF(C532="補",VLOOKUP(E532,'事業名一覧 '!$A$3:$C$55,3,FALSE),"")</f>
        <v/>
      </c>
      <c r="G532" s="84"/>
      <c r="H532" s="84"/>
      <c r="I532" s="84"/>
      <c r="J532" s="84"/>
      <c r="K532" s="84"/>
      <c r="L532" s="60"/>
      <c r="M532" s="134" t="str">
        <f t="shared" si="127"/>
        <v/>
      </c>
      <c r="N532" s="134" t="str">
        <f t="shared" si="128"/>
        <v/>
      </c>
      <c r="O532" s="150"/>
      <c r="P532" s="150"/>
      <c r="Q532" s="150"/>
      <c r="R532" s="150"/>
      <c r="S532" s="150"/>
      <c r="T532" s="150"/>
      <c r="U532" s="60"/>
      <c r="V532" s="84"/>
      <c r="W532" s="84"/>
      <c r="X532" s="84"/>
      <c r="Y532" s="47"/>
      <c r="Z532" s="47"/>
      <c r="AA532" s="47"/>
      <c r="AB532" s="217"/>
      <c r="AC532" s="217"/>
      <c r="AD532" s="60"/>
      <c r="AE532" s="60"/>
      <c r="AF532" s="236"/>
      <c r="AG532" s="255"/>
      <c r="AH532" s="277"/>
      <c r="AI532" s="289"/>
      <c r="AJ532" s="301" t="str">
        <f t="shared" si="129"/>
        <v/>
      </c>
      <c r="AK532" s="309" t="str">
        <f>IF(C532="","",IF(AND(フラグ管理用!B532=2,O532&gt;0),"error",IF(AND(フラグ管理用!B532=1,SUM(P532:R532)&gt;0),"error","")))</f>
        <v/>
      </c>
      <c r="AL532" s="317" t="str">
        <f t="shared" si="130"/>
        <v/>
      </c>
      <c r="AM532" s="325" t="str">
        <f t="shared" si="131"/>
        <v/>
      </c>
      <c r="AN532" s="331" t="str">
        <f>IF(C532="","",IF(フラグ管理用!AP532=1,"",IF(AND(フラグ管理用!C532=1,フラグ管理用!G532=1),"",IF(AND(フラグ管理用!C532=2,フラグ管理用!D532=1,フラグ管理用!G532=1),"",IF(AND(フラグ管理用!C532=2,フラグ管理用!D532=2),"","error")))))</f>
        <v/>
      </c>
      <c r="AO532" s="335" t="str">
        <f t="shared" si="132"/>
        <v/>
      </c>
      <c r="AP532" s="335" t="str">
        <f t="shared" si="133"/>
        <v/>
      </c>
      <c r="AQ532" s="335" t="str">
        <f>IF(C532="","",IF(AND(フラグ管理用!B532=1,フラグ管理用!I532&gt;0),"",IF(AND(フラグ管理用!B532=2,フラグ管理用!I532&gt;14),"","error")))</f>
        <v/>
      </c>
      <c r="AR532" s="335" t="str">
        <f>IF(C532="","",IF(PRODUCT(フラグ管理用!H532:J532)=0,"error",""))</f>
        <v/>
      </c>
      <c r="AS532" s="335" t="str">
        <f t="shared" si="134"/>
        <v/>
      </c>
      <c r="AT532" s="335" t="str">
        <f>IF(C532="","",IF(AND(フラグ管理用!G532=1,フラグ管理用!K532=1),"",IF(AND(フラグ管理用!G532=2,フラグ管理用!K532&gt;1),"","error")))</f>
        <v/>
      </c>
      <c r="AU532" s="335" t="str">
        <f>IF(C532="","",IF(AND(フラグ管理用!K532=10,ISBLANK(L532)=FALSE),"",IF(AND(フラグ管理用!K532&lt;10,ISBLANK(L532)=TRUE),"","error")))</f>
        <v/>
      </c>
      <c r="AV532" s="331" t="str">
        <f t="shared" si="135"/>
        <v/>
      </c>
      <c r="AW532" s="331" t="str">
        <f t="shared" si="136"/>
        <v/>
      </c>
      <c r="AX532" s="331" t="str">
        <f>IF(C532="","",IF(AND(フラグ管理用!D532=2,フラグ管理用!G532=1),IF(Q532&lt;&gt;0,"error",""),""))</f>
        <v/>
      </c>
      <c r="AY532" s="331" t="str">
        <f>IF(C532="","",IF(フラグ管理用!G532=2,IF(OR(O532&lt;&gt;0,P532&lt;&gt;0,R532&lt;&gt;0),"error",""),""))</f>
        <v/>
      </c>
      <c r="AZ532" s="331" t="str">
        <f t="shared" si="137"/>
        <v/>
      </c>
      <c r="BA532" s="331" t="str">
        <f t="shared" si="138"/>
        <v/>
      </c>
      <c r="BB532" s="331" t="str">
        <f t="shared" si="139"/>
        <v/>
      </c>
      <c r="BC532" s="331" t="str">
        <f>IF(C532="","",IF(フラグ管理用!Y532=2,IF(AND(フラグ管理用!C532=2,フラグ管理用!V532=1),"","error"),""))</f>
        <v/>
      </c>
      <c r="BD532" s="331" t="str">
        <f t="shared" si="140"/>
        <v/>
      </c>
      <c r="BE532" s="331" t="str">
        <f>IF(C532="","",IF(フラグ管理用!Z532=30,"error",IF(AND(フラグ管理用!AI532="事業始期_通常",フラグ管理用!Z532&lt;18),"error",IF(AND(フラグ管理用!AI532="事業始期_補助",フラグ管理用!Z532&lt;15),"error",""))))</f>
        <v/>
      </c>
      <c r="BF532" s="331" t="str">
        <f t="shared" si="141"/>
        <v/>
      </c>
      <c r="BG532" s="331" t="str">
        <f>IF(C532="","",IF(AND(フラグ管理用!AJ532="事業終期_通常",OR(フラグ管理用!AA532&lt;18,フラグ管理用!AA532&gt;29)),"error",IF(AND(フラグ管理用!AJ532="事業終期_R3基金・R4",フラグ管理用!AA532&lt;18),"error","")))</f>
        <v/>
      </c>
      <c r="BH532" s="331" t="str">
        <f>IF(C532="","",IF(VLOOKUP(Z532,―!$X$2:$Y$31,2,FALSE)&lt;=VLOOKUP(AA532,―!$X$2:$Y$31,2,FALSE),"","error"))</f>
        <v/>
      </c>
      <c r="BI532" s="331" t="str">
        <f t="shared" si="142"/>
        <v/>
      </c>
      <c r="BJ532" s="331" t="str">
        <f t="shared" si="143"/>
        <v/>
      </c>
      <c r="BK532" s="331" t="str">
        <f t="shared" si="144"/>
        <v/>
      </c>
      <c r="BL532" s="331" t="str">
        <f>IF(C532="","",IF(AND(フラグ管理用!AK532="予算区分_地単_通常",フラグ管理用!AF532&gt;4),"error",IF(AND(フラグ管理用!AK532="予算区分_地単_協力金等",フラグ管理用!AF532&gt;9),"error",IF(AND(フラグ管理用!AK532="予算区分_補助",フラグ管理用!AF532&lt;9),"error",""))))</f>
        <v/>
      </c>
      <c r="BM532" s="346" t="str">
        <f>フラグ管理用!AO532</f>
        <v/>
      </c>
    </row>
    <row r="533" spans="1:65">
      <c r="A533" s="21">
        <v>512</v>
      </c>
      <c r="B533" s="38"/>
      <c r="C533" s="47"/>
      <c r="D533" s="47"/>
      <c r="E533" s="60"/>
      <c r="F533" s="69" t="str">
        <f>IF(C533="補",VLOOKUP(E533,'事業名一覧 '!$A$3:$C$55,3,FALSE),"")</f>
        <v/>
      </c>
      <c r="G533" s="84"/>
      <c r="H533" s="84"/>
      <c r="I533" s="84"/>
      <c r="J533" s="84"/>
      <c r="K533" s="84"/>
      <c r="L533" s="60"/>
      <c r="M533" s="134" t="str">
        <f t="shared" si="127"/>
        <v/>
      </c>
      <c r="N533" s="134" t="str">
        <f t="shared" si="128"/>
        <v/>
      </c>
      <c r="O533" s="150"/>
      <c r="P533" s="150"/>
      <c r="Q533" s="150"/>
      <c r="R533" s="150"/>
      <c r="S533" s="150"/>
      <c r="T533" s="150"/>
      <c r="U533" s="60"/>
      <c r="V533" s="84"/>
      <c r="W533" s="84"/>
      <c r="X533" s="84"/>
      <c r="Y533" s="47"/>
      <c r="Z533" s="47"/>
      <c r="AA533" s="47"/>
      <c r="AB533" s="217"/>
      <c r="AC533" s="217"/>
      <c r="AD533" s="60"/>
      <c r="AE533" s="60"/>
      <c r="AF533" s="236"/>
      <c r="AG533" s="255"/>
      <c r="AH533" s="277"/>
      <c r="AI533" s="289"/>
      <c r="AJ533" s="301" t="str">
        <f t="shared" si="129"/>
        <v/>
      </c>
      <c r="AK533" s="309" t="str">
        <f>IF(C533="","",IF(AND(フラグ管理用!B533=2,O533&gt;0),"error",IF(AND(フラグ管理用!B533=1,SUM(P533:R533)&gt;0),"error","")))</f>
        <v/>
      </c>
      <c r="AL533" s="317" t="str">
        <f t="shared" si="130"/>
        <v/>
      </c>
      <c r="AM533" s="325" t="str">
        <f t="shared" si="131"/>
        <v/>
      </c>
      <c r="AN533" s="331" t="str">
        <f>IF(C533="","",IF(フラグ管理用!AP533=1,"",IF(AND(フラグ管理用!C533=1,フラグ管理用!G533=1),"",IF(AND(フラグ管理用!C533=2,フラグ管理用!D533=1,フラグ管理用!G533=1),"",IF(AND(フラグ管理用!C533=2,フラグ管理用!D533=2),"","error")))))</f>
        <v/>
      </c>
      <c r="AO533" s="335" t="str">
        <f t="shared" si="132"/>
        <v/>
      </c>
      <c r="AP533" s="335" t="str">
        <f t="shared" si="133"/>
        <v/>
      </c>
      <c r="AQ533" s="335" t="str">
        <f>IF(C533="","",IF(AND(フラグ管理用!B533=1,フラグ管理用!I533&gt;0),"",IF(AND(フラグ管理用!B533=2,フラグ管理用!I533&gt;14),"","error")))</f>
        <v/>
      </c>
      <c r="AR533" s="335" t="str">
        <f>IF(C533="","",IF(PRODUCT(フラグ管理用!H533:J533)=0,"error",""))</f>
        <v/>
      </c>
      <c r="AS533" s="335" t="str">
        <f t="shared" si="134"/>
        <v/>
      </c>
      <c r="AT533" s="335" t="str">
        <f>IF(C533="","",IF(AND(フラグ管理用!G533=1,フラグ管理用!K533=1),"",IF(AND(フラグ管理用!G533=2,フラグ管理用!K533&gt;1),"","error")))</f>
        <v/>
      </c>
      <c r="AU533" s="335" t="str">
        <f>IF(C533="","",IF(AND(フラグ管理用!K533=10,ISBLANK(L533)=FALSE),"",IF(AND(フラグ管理用!K533&lt;10,ISBLANK(L533)=TRUE),"","error")))</f>
        <v/>
      </c>
      <c r="AV533" s="331" t="str">
        <f t="shared" si="135"/>
        <v/>
      </c>
      <c r="AW533" s="331" t="str">
        <f t="shared" si="136"/>
        <v/>
      </c>
      <c r="AX533" s="331" t="str">
        <f>IF(C533="","",IF(AND(フラグ管理用!D533=2,フラグ管理用!G533=1),IF(Q533&lt;&gt;0,"error",""),""))</f>
        <v/>
      </c>
      <c r="AY533" s="331" t="str">
        <f>IF(C533="","",IF(フラグ管理用!G533=2,IF(OR(O533&lt;&gt;0,P533&lt;&gt;0,R533&lt;&gt;0),"error",""),""))</f>
        <v/>
      </c>
      <c r="AZ533" s="331" t="str">
        <f t="shared" si="137"/>
        <v/>
      </c>
      <c r="BA533" s="331" t="str">
        <f t="shared" si="138"/>
        <v/>
      </c>
      <c r="BB533" s="331" t="str">
        <f t="shared" si="139"/>
        <v/>
      </c>
      <c r="BC533" s="331" t="str">
        <f>IF(C533="","",IF(フラグ管理用!Y533=2,IF(AND(フラグ管理用!C533=2,フラグ管理用!V533=1),"","error"),""))</f>
        <v/>
      </c>
      <c r="BD533" s="331" t="str">
        <f t="shared" si="140"/>
        <v/>
      </c>
      <c r="BE533" s="331" t="str">
        <f>IF(C533="","",IF(フラグ管理用!Z533=30,"error",IF(AND(フラグ管理用!AI533="事業始期_通常",フラグ管理用!Z533&lt;18),"error",IF(AND(フラグ管理用!AI533="事業始期_補助",フラグ管理用!Z533&lt;15),"error",""))))</f>
        <v/>
      </c>
      <c r="BF533" s="331" t="str">
        <f t="shared" si="141"/>
        <v/>
      </c>
      <c r="BG533" s="331" t="str">
        <f>IF(C533="","",IF(AND(フラグ管理用!AJ533="事業終期_通常",OR(フラグ管理用!AA533&lt;18,フラグ管理用!AA533&gt;29)),"error",IF(AND(フラグ管理用!AJ533="事業終期_R3基金・R4",フラグ管理用!AA533&lt;18),"error","")))</f>
        <v/>
      </c>
      <c r="BH533" s="331" t="str">
        <f>IF(C533="","",IF(VLOOKUP(Z533,―!$X$2:$Y$31,2,FALSE)&lt;=VLOOKUP(AA533,―!$X$2:$Y$31,2,FALSE),"","error"))</f>
        <v/>
      </c>
      <c r="BI533" s="331" t="str">
        <f t="shared" si="142"/>
        <v/>
      </c>
      <c r="BJ533" s="331" t="str">
        <f t="shared" si="143"/>
        <v/>
      </c>
      <c r="BK533" s="331" t="str">
        <f t="shared" si="144"/>
        <v/>
      </c>
      <c r="BL533" s="331" t="str">
        <f>IF(C533="","",IF(AND(フラグ管理用!AK533="予算区分_地単_通常",フラグ管理用!AF533&gt;4),"error",IF(AND(フラグ管理用!AK533="予算区分_地単_協力金等",フラグ管理用!AF533&gt;9),"error",IF(AND(フラグ管理用!AK533="予算区分_補助",フラグ管理用!AF533&lt;9),"error",""))))</f>
        <v/>
      </c>
      <c r="BM533" s="346" t="str">
        <f>フラグ管理用!AO533</f>
        <v/>
      </c>
    </row>
    <row r="534" spans="1:65">
      <c r="A534" s="21">
        <v>513</v>
      </c>
      <c r="B534" s="38"/>
      <c r="C534" s="47"/>
      <c r="D534" s="47"/>
      <c r="E534" s="60"/>
      <c r="F534" s="69" t="str">
        <f>IF(C534="補",VLOOKUP(E534,'事業名一覧 '!$A$3:$C$55,3,FALSE),"")</f>
        <v/>
      </c>
      <c r="G534" s="84"/>
      <c r="H534" s="84"/>
      <c r="I534" s="84"/>
      <c r="J534" s="84"/>
      <c r="K534" s="84"/>
      <c r="L534" s="60"/>
      <c r="M534" s="134" t="str">
        <f t="shared" ref="M534:M597" si="145">IF(C534="","",SUM(N534,S534,T534))</f>
        <v/>
      </c>
      <c r="N534" s="134" t="str">
        <f t="shared" ref="N534:N597" si="146">IF(C534="","",SUM(O534:R534))</f>
        <v/>
      </c>
      <c r="O534" s="150"/>
      <c r="P534" s="150"/>
      <c r="Q534" s="150"/>
      <c r="R534" s="150"/>
      <c r="S534" s="150"/>
      <c r="T534" s="150"/>
      <c r="U534" s="60"/>
      <c r="V534" s="84"/>
      <c r="W534" s="84"/>
      <c r="X534" s="84"/>
      <c r="Y534" s="47"/>
      <c r="Z534" s="47"/>
      <c r="AA534" s="47"/>
      <c r="AB534" s="217"/>
      <c r="AC534" s="217"/>
      <c r="AD534" s="60"/>
      <c r="AE534" s="60"/>
      <c r="AF534" s="236"/>
      <c r="AG534" s="255"/>
      <c r="AH534" s="277"/>
      <c r="AI534" s="289"/>
      <c r="AJ534" s="301" t="str">
        <f t="shared" ref="AJ534:AJ597" si="147">IF(C534="","",IF(B534="","error",""))</f>
        <v/>
      </c>
      <c r="AK534" s="309" t="str">
        <f>IF(C534="","",IF(AND(フラグ管理用!B534=2,O534&gt;0),"error",IF(AND(フラグ管理用!B534=1,SUM(P534:R534)&gt;0),"error","")))</f>
        <v/>
      </c>
      <c r="AL534" s="317" t="str">
        <f t="shared" ref="AL534:AL597" si="148">IF(C534="","",IF(D534="","error",""))</f>
        <v/>
      </c>
      <c r="AM534" s="325" t="str">
        <f t="shared" ref="AM534:AM597" si="149">IF(C534="","",IF(G534="","error",""))</f>
        <v/>
      </c>
      <c r="AN534" s="331" t="str">
        <f>IF(C534="","",IF(フラグ管理用!AP534=1,"",IF(AND(フラグ管理用!C534=1,フラグ管理用!G534=1),"",IF(AND(フラグ管理用!C534=2,フラグ管理用!D534=1,フラグ管理用!G534=1),"",IF(AND(フラグ管理用!C534=2,フラグ管理用!D534=2),"","error")))))</f>
        <v/>
      </c>
      <c r="AO534" s="335" t="str">
        <f t="shared" ref="AO534:AO597" si="150">IF(C534="","",IF(ISERROR(F534)=TRUE,"error",""))</f>
        <v/>
      </c>
      <c r="AP534" s="335" t="str">
        <f t="shared" ref="AP534:AP597" si="151">IF(C534="","",IF(OR(H534="",I534="",J534=""),"error",""))</f>
        <v/>
      </c>
      <c r="AQ534" s="335" t="str">
        <f>IF(C534="","",IF(AND(フラグ管理用!B534=1,フラグ管理用!I534&gt;0),"",IF(AND(フラグ管理用!B534=2,フラグ管理用!I534&gt;14),"","error")))</f>
        <v/>
      </c>
      <c r="AR534" s="335" t="str">
        <f>IF(C534="","",IF(PRODUCT(フラグ管理用!H534:J534)=0,"error",""))</f>
        <v/>
      </c>
      <c r="AS534" s="335" t="str">
        <f t="shared" ref="AS534:AS597" si="152">IF(C534="","",IF(K534="","error",""))</f>
        <v/>
      </c>
      <c r="AT534" s="335" t="str">
        <f>IF(C534="","",IF(AND(フラグ管理用!G534=1,フラグ管理用!K534=1),"",IF(AND(フラグ管理用!G534=2,フラグ管理用!K534&gt;1),"","error")))</f>
        <v/>
      </c>
      <c r="AU534" s="335" t="str">
        <f>IF(C534="","",IF(AND(フラグ管理用!K534=10,ISBLANK(L534)=FALSE),"",IF(AND(フラグ管理用!K534&lt;10,ISBLANK(L534)=TRUE),"","error")))</f>
        <v/>
      </c>
      <c r="AV534" s="331" t="str">
        <f t="shared" ref="AV534:AV597" si="153">IF(C534="","",IF(C534="単",IF(S534&lt;&gt;0,"error",""),""))</f>
        <v/>
      </c>
      <c r="AW534" s="331" t="str">
        <f t="shared" ref="AW534:AW597" si="154">IF(C534="","",IF(D534="－",IF(OR(P534&lt;&gt;0,Q534&lt;&gt;0),"error",""),""))</f>
        <v/>
      </c>
      <c r="AX534" s="331" t="str">
        <f>IF(C534="","",IF(AND(フラグ管理用!D534=2,フラグ管理用!G534=1),IF(Q534&lt;&gt;0,"error",""),""))</f>
        <v/>
      </c>
      <c r="AY534" s="331" t="str">
        <f>IF(C534="","",IF(フラグ管理用!G534=2,IF(OR(O534&lt;&gt;0,P534&lt;&gt;0,R534&lt;&gt;0),"error",""),""))</f>
        <v/>
      </c>
      <c r="AZ534" s="331" t="str">
        <f t="shared" ref="AZ534:AZ597" si="155">IF(C534="","",IF(OR(AND(O534&lt;&gt;0,P534&lt;&gt;0),AND(O534&lt;&gt;0,Q534&lt;&gt;0),AND(O534&lt;&gt;0,R534&lt;&gt;0),AND(P534&lt;&gt;0,Q534&lt;&gt;0),AND(P534&lt;&gt;0,R534&lt;&gt;0),AND(Q534&lt;&gt;0,R534&lt;&gt;0)),"error",""))</f>
        <v/>
      </c>
      <c r="BA534" s="331" t="str">
        <f t="shared" ref="BA534:BA597" si="156">IF(C534="","",IF(N534&gt;0,"","error"))</f>
        <v/>
      </c>
      <c r="BB534" s="331" t="str">
        <f t="shared" ref="BB534:BB597" si="157">IF(C534="","",IF(OR(V534="",W534="",X534="",Y534=""),"error",""))</f>
        <v/>
      </c>
      <c r="BC534" s="331" t="str">
        <f>IF(C534="","",IF(フラグ管理用!Y534=2,IF(AND(フラグ管理用!C534=2,フラグ管理用!V534=1),"","error"),""))</f>
        <v/>
      </c>
      <c r="BD534" s="331" t="str">
        <f t="shared" ref="BD534:BD597" si="158">IF(C534="","",IF(Z534="","error",""))</f>
        <v/>
      </c>
      <c r="BE534" s="331" t="str">
        <f>IF(C534="","",IF(フラグ管理用!Z534=30,"error",IF(AND(フラグ管理用!AI534="事業始期_通常",フラグ管理用!Z534&lt;18),"error",IF(AND(フラグ管理用!AI534="事業始期_補助",フラグ管理用!Z534&lt;15),"error",""))))</f>
        <v/>
      </c>
      <c r="BF534" s="331" t="str">
        <f t="shared" ref="BF534:BF597" si="159">IF(C534="","",IF(AA534="","error",""))</f>
        <v/>
      </c>
      <c r="BG534" s="331" t="str">
        <f>IF(C534="","",IF(AND(フラグ管理用!AJ534="事業終期_通常",OR(フラグ管理用!AA534&lt;18,フラグ管理用!AA534&gt;29)),"error",IF(AND(フラグ管理用!AJ534="事業終期_R3基金・R4",フラグ管理用!AA534&lt;18),"error","")))</f>
        <v/>
      </c>
      <c r="BH534" s="331" t="str">
        <f>IF(C534="","",IF(VLOOKUP(Z534,―!$X$2:$Y$31,2,FALSE)&lt;=VLOOKUP(AA534,―!$X$2:$Y$31,2,FALSE),"","error"))</f>
        <v/>
      </c>
      <c r="BI534" s="331" t="str">
        <f t="shared" ref="BI534:BI597" si="160">IF(C534="","",IF(OR(AB534="",AC534=""),"error",""))</f>
        <v/>
      </c>
      <c r="BJ534" s="331" t="str">
        <f t="shared" ref="BJ534:BJ597" si="161">IF(C534="","",IF(AND(Y534="－",AA534="R5.4以降",AF534=""),"error",""))</f>
        <v/>
      </c>
      <c r="BK534" s="331" t="str">
        <f t="shared" ref="BK534:BK597" si="162">IF(C534="","",IF(AG534="","error",""))</f>
        <v/>
      </c>
      <c r="BL534" s="331" t="str">
        <f>IF(C534="","",IF(AND(フラグ管理用!AK534="予算区分_地単_通常",フラグ管理用!AF534&gt;4),"error",IF(AND(フラグ管理用!AK534="予算区分_地単_協力金等",フラグ管理用!AF534&gt;9),"error",IF(AND(フラグ管理用!AK534="予算区分_補助",フラグ管理用!AF534&lt;9),"error",""))))</f>
        <v/>
      </c>
      <c r="BM534" s="346" t="str">
        <f>フラグ管理用!AO534</f>
        <v/>
      </c>
    </row>
    <row r="535" spans="1:65">
      <c r="A535" s="21">
        <v>514</v>
      </c>
      <c r="B535" s="38"/>
      <c r="C535" s="47"/>
      <c r="D535" s="47"/>
      <c r="E535" s="60"/>
      <c r="F535" s="69" t="str">
        <f>IF(C535="補",VLOOKUP(E535,'事業名一覧 '!$A$3:$C$55,3,FALSE),"")</f>
        <v/>
      </c>
      <c r="G535" s="84"/>
      <c r="H535" s="84"/>
      <c r="I535" s="84"/>
      <c r="J535" s="84"/>
      <c r="K535" s="84"/>
      <c r="L535" s="60"/>
      <c r="M535" s="134" t="str">
        <f t="shared" si="145"/>
        <v/>
      </c>
      <c r="N535" s="134" t="str">
        <f t="shared" si="146"/>
        <v/>
      </c>
      <c r="O535" s="150"/>
      <c r="P535" s="150"/>
      <c r="Q535" s="150"/>
      <c r="R535" s="150"/>
      <c r="S535" s="150"/>
      <c r="T535" s="150"/>
      <c r="U535" s="60"/>
      <c r="V535" s="84"/>
      <c r="W535" s="84"/>
      <c r="X535" s="84"/>
      <c r="Y535" s="47"/>
      <c r="Z535" s="47"/>
      <c r="AA535" s="47"/>
      <c r="AB535" s="217"/>
      <c r="AC535" s="217"/>
      <c r="AD535" s="60"/>
      <c r="AE535" s="60"/>
      <c r="AF535" s="236"/>
      <c r="AG535" s="255"/>
      <c r="AH535" s="277"/>
      <c r="AI535" s="289"/>
      <c r="AJ535" s="301" t="str">
        <f t="shared" si="147"/>
        <v/>
      </c>
      <c r="AK535" s="309" t="str">
        <f>IF(C535="","",IF(AND(フラグ管理用!B535=2,O535&gt;0),"error",IF(AND(フラグ管理用!B535=1,SUM(P535:R535)&gt;0),"error","")))</f>
        <v/>
      </c>
      <c r="AL535" s="317" t="str">
        <f t="shared" si="148"/>
        <v/>
      </c>
      <c r="AM535" s="325" t="str">
        <f t="shared" si="149"/>
        <v/>
      </c>
      <c r="AN535" s="331" t="str">
        <f>IF(C535="","",IF(フラグ管理用!AP535=1,"",IF(AND(フラグ管理用!C535=1,フラグ管理用!G535=1),"",IF(AND(フラグ管理用!C535=2,フラグ管理用!D535=1,フラグ管理用!G535=1),"",IF(AND(フラグ管理用!C535=2,フラグ管理用!D535=2),"","error")))))</f>
        <v/>
      </c>
      <c r="AO535" s="335" t="str">
        <f t="shared" si="150"/>
        <v/>
      </c>
      <c r="AP535" s="335" t="str">
        <f t="shared" si="151"/>
        <v/>
      </c>
      <c r="AQ535" s="335" t="str">
        <f>IF(C535="","",IF(AND(フラグ管理用!B535=1,フラグ管理用!I535&gt;0),"",IF(AND(フラグ管理用!B535=2,フラグ管理用!I535&gt;14),"","error")))</f>
        <v/>
      </c>
      <c r="AR535" s="335" t="str">
        <f>IF(C535="","",IF(PRODUCT(フラグ管理用!H535:J535)=0,"error",""))</f>
        <v/>
      </c>
      <c r="AS535" s="335" t="str">
        <f t="shared" si="152"/>
        <v/>
      </c>
      <c r="AT535" s="335" t="str">
        <f>IF(C535="","",IF(AND(フラグ管理用!G535=1,フラグ管理用!K535=1),"",IF(AND(フラグ管理用!G535=2,フラグ管理用!K535&gt;1),"","error")))</f>
        <v/>
      </c>
      <c r="AU535" s="335" t="str">
        <f>IF(C535="","",IF(AND(フラグ管理用!K535=10,ISBLANK(L535)=FALSE),"",IF(AND(フラグ管理用!K535&lt;10,ISBLANK(L535)=TRUE),"","error")))</f>
        <v/>
      </c>
      <c r="AV535" s="331" t="str">
        <f t="shared" si="153"/>
        <v/>
      </c>
      <c r="AW535" s="331" t="str">
        <f t="shared" si="154"/>
        <v/>
      </c>
      <c r="AX535" s="331" t="str">
        <f>IF(C535="","",IF(AND(フラグ管理用!D535=2,フラグ管理用!G535=1),IF(Q535&lt;&gt;0,"error",""),""))</f>
        <v/>
      </c>
      <c r="AY535" s="331" t="str">
        <f>IF(C535="","",IF(フラグ管理用!G535=2,IF(OR(O535&lt;&gt;0,P535&lt;&gt;0,R535&lt;&gt;0),"error",""),""))</f>
        <v/>
      </c>
      <c r="AZ535" s="331" t="str">
        <f t="shared" si="155"/>
        <v/>
      </c>
      <c r="BA535" s="331" t="str">
        <f t="shared" si="156"/>
        <v/>
      </c>
      <c r="BB535" s="331" t="str">
        <f t="shared" si="157"/>
        <v/>
      </c>
      <c r="BC535" s="331" t="str">
        <f>IF(C535="","",IF(フラグ管理用!Y535=2,IF(AND(フラグ管理用!C535=2,フラグ管理用!V535=1),"","error"),""))</f>
        <v/>
      </c>
      <c r="BD535" s="331" t="str">
        <f t="shared" si="158"/>
        <v/>
      </c>
      <c r="BE535" s="331" t="str">
        <f>IF(C535="","",IF(フラグ管理用!Z535=30,"error",IF(AND(フラグ管理用!AI535="事業始期_通常",フラグ管理用!Z535&lt;18),"error",IF(AND(フラグ管理用!AI535="事業始期_補助",フラグ管理用!Z535&lt;15),"error",""))))</f>
        <v/>
      </c>
      <c r="BF535" s="331" t="str">
        <f t="shared" si="159"/>
        <v/>
      </c>
      <c r="BG535" s="331" t="str">
        <f>IF(C535="","",IF(AND(フラグ管理用!AJ535="事業終期_通常",OR(フラグ管理用!AA535&lt;18,フラグ管理用!AA535&gt;29)),"error",IF(AND(フラグ管理用!AJ535="事業終期_R3基金・R4",フラグ管理用!AA535&lt;18),"error","")))</f>
        <v/>
      </c>
      <c r="BH535" s="331" t="str">
        <f>IF(C535="","",IF(VLOOKUP(Z535,―!$X$2:$Y$31,2,FALSE)&lt;=VLOOKUP(AA535,―!$X$2:$Y$31,2,FALSE),"","error"))</f>
        <v/>
      </c>
      <c r="BI535" s="331" t="str">
        <f t="shared" si="160"/>
        <v/>
      </c>
      <c r="BJ535" s="331" t="str">
        <f t="shared" si="161"/>
        <v/>
      </c>
      <c r="BK535" s="331" t="str">
        <f t="shared" si="162"/>
        <v/>
      </c>
      <c r="BL535" s="331" t="str">
        <f>IF(C535="","",IF(AND(フラグ管理用!AK535="予算区分_地単_通常",フラグ管理用!AF535&gt;4),"error",IF(AND(フラグ管理用!AK535="予算区分_地単_協力金等",フラグ管理用!AF535&gt;9),"error",IF(AND(フラグ管理用!AK535="予算区分_補助",フラグ管理用!AF535&lt;9),"error",""))))</f>
        <v/>
      </c>
      <c r="BM535" s="346" t="str">
        <f>フラグ管理用!AO535</f>
        <v/>
      </c>
    </row>
    <row r="536" spans="1:65">
      <c r="A536" s="21">
        <v>515</v>
      </c>
      <c r="B536" s="38"/>
      <c r="C536" s="47"/>
      <c r="D536" s="47"/>
      <c r="E536" s="60"/>
      <c r="F536" s="69" t="str">
        <f>IF(C536="補",VLOOKUP(E536,'事業名一覧 '!$A$3:$C$55,3,FALSE),"")</f>
        <v/>
      </c>
      <c r="G536" s="84"/>
      <c r="H536" s="84"/>
      <c r="I536" s="84"/>
      <c r="J536" s="84"/>
      <c r="K536" s="84"/>
      <c r="L536" s="60"/>
      <c r="M536" s="134" t="str">
        <f t="shared" si="145"/>
        <v/>
      </c>
      <c r="N536" s="134" t="str">
        <f t="shared" si="146"/>
        <v/>
      </c>
      <c r="O536" s="150"/>
      <c r="P536" s="150"/>
      <c r="Q536" s="150"/>
      <c r="R536" s="150"/>
      <c r="S536" s="150"/>
      <c r="T536" s="150"/>
      <c r="U536" s="60"/>
      <c r="V536" s="84"/>
      <c r="W536" s="84"/>
      <c r="X536" s="84"/>
      <c r="Y536" s="47"/>
      <c r="Z536" s="47"/>
      <c r="AA536" s="47"/>
      <c r="AB536" s="217"/>
      <c r="AC536" s="217"/>
      <c r="AD536" s="60"/>
      <c r="AE536" s="60"/>
      <c r="AF536" s="236"/>
      <c r="AG536" s="255"/>
      <c r="AH536" s="277"/>
      <c r="AI536" s="289"/>
      <c r="AJ536" s="301" t="str">
        <f t="shared" si="147"/>
        <v/>
      </c>
      <c r="AK536" s="309" t="str">
        <f>IF(C536="","",IF(AND(フラグ管理用!B536=2,O536&gt;0),"error",IF(AND(フラグ管理用!B536=1,SUM(P536:R536)&gt;0),"error","")))</f>
        <v/>
      </c>
      <c r="AL536" s="317" t="str">
        <f t="shared" si="148"/>
        <v/>
      </c>
      <c r="AM536" s="325" t="str">
        <f t="shared" si="149"/>
        <v/>
      </c>
      <c r="AN536" s="331" t="str">
        <f>IF(C536="","",IF(フラグ管理用!AP536=1,"",IF(AND(フラグ管理用!C536=1,フラグ管理用!G536=1),"",IF(AND(フラグ管理用!C536=2,フラグ管理用!D536=1,フラグ管理用!G536=1),"",IF(AND(フラグ管理用!C536=2,フラグ管理用!D536=2),"","error")))))</f>
        <v/>
      </c>
      <c r="AO536" s="335" t="str">
        <f t="shared" si="150"/>
        <v/>
      </c>
      <c r="AP536" s="335" t="str">
        <f t="shared" si="151"/>
        <v/>
      </c>
      <c r="AQ536" s="335" t="str">
        <f>IF(C536="","",IF(AND(フラグ管理用!B536=1,フラグ管理用!I536&gt;0),"",IF(AND(フラグ管理用!B536=2,フラグ管理用!I536&gt;14),"","error")))</f>
        <v/>
      </c>
      <c r="AR536" s="335" t="str">
        <f>IF(C536="","",IF(PRODUCT(フラグ管理用!H536:J536)=0,"error",""))</f>
        <v/>
      </c>
      <c r="AS536" s="335" t="str">
        <f t="shared" si="152"/>
        <v/>
      </c>
      <c r="AT536" s="335" t="str">
        <f>IF(C536="","",IF(AND(フラグ管理用!G536=1,フラグ管理用!K536=1),"",IF(AND(フラグ管理用!G536=2,フラグ管理用!K536&gt;1),"","error")))</f>
        <v/>
      </c>
      <c r="AU536" s="335" t="str">
        <f>IF(C536="","",IF(AND(フラグ管理用!K536=10,ISBLANK(L536)=FALSE),"",IF(AND(フラグ管理用!K536&lt;10,ISBLANK(L536)=TRUE),"","error")))</f>
        <v/>
      </c>
      <c r="AV536" s="331" t="str">
        <f t="shared" si="153"/>
        <v/>
      </c>
      <c r="AW536" s="331" t="str">
        <f t="shared" si="154"/>
        <v/>
      </c>
      <c r="AX536" s="331" t="str">
        <f>IF(C536="","",IF(AND(フラグ管理用!D536=2,フラグ管理用!G536=1),IF(Q536&lt;&gt;0,"error",""),""))</f>
        <v/>
      </c>
      <c r="AY536" s="331" t="str">
        <f>IF(C536="","",IF(フラグ管理用!G536=2,IF(OR(O536&lt;&gt;0,P536&lt;&gt;0,R536&lt;&gt;0),"error",""),""))</f>
        <v/>
      </c>
      <c r="AZ536" s="331" t="str">
        <f t="shared" si="155"/>
        <v/>
      </c>
      <c r="BA536" s="331" t="str">
        <f t="shared" si="156"/>
        <v/>
      </c>
      <c r="BB536" s="331" t="str">
        <f t="shared" si="157"/>
        <v/>
      </c>
      <c r="BC536" s="331" t="str">
        <f>IF(C536="","",IF(フラグ管理用!Y536=2,IF(AND(フラグ管理用!C536=2,フラグ管理用!V536=1),"","error"),""))</f>
        <v/>
      </c>
      <c r="BD536" s="331" t="str">
        <f t="shared" si="158"/>
        <v/>
      </c>
      <c r="BE536" s="331" t="str">
        <f>IF(C536="","",IF(フラグ管理用!Z536=30,"error",IF(AND(フラグ管理用!AI536="事業始期_通常",フラグ管理用!Z536&lt;18),"error",IF(AND(フラグ管理用!AI536="事業始期_補助",フラグ管理用!Z536&lt;15),"error",""))))</f>
        <v/>
      </c>
      <c r="BF536" s="331" t="str">
        <f t="shared" si="159"/>
        <v/>
      </c>
      <c r="BG536" s="331" t="str">
        <f>IF(C536="","",IF(AND(フラグ管理用!AJ536="事業終期_通常",OR(フラグ管理用!AA536&lt;18,フラグ管理用!AA536&gt;29)),"error",IF(AND(フラグ管理用!AJ536="事業終期_R3基金・R4",フラグ管理用!AA536&lt;18),"error","")))</f>
        <v/>
      </c>
      <c r="BH536" s="331" t="str">
        <f>IF(C536="","",IF(VLOOKUP(Z536,―!$X$2:$Y$31,2,FALSE)&lt;=VLOOKUP(AA536,―!$X$2:$Y$31,2,FALSE),"","error"))</f>
        <v/>
      </c>
      <c r="BI536" s="331" t="str">
        <f t="shared" si="160"/>
        <v/>
      </c>
      <c r="BJ536" s="331" t="str">
        <f t="shared" si="161"/>
        <v/>
      </c>
      <c r="BK536" s="331" t="str">
        <f t="shared" si="162"/>
        <v/>
      </c>
      <c r="BL536" s="331" t="str">
        <f>IF(C536="","",IF(AND(フラグ管理用!AK536="予算区分_地単_通常",フラグ管理用!AF536&gt;4),"error",IF(AND(フラグ管理用!AK536="予算区分_地単_協力金等",フラグ管理用!AF536&gt;9),"error",IF(AND(フラグ管理用!AK536="予算区分_補助",フラグ管理用!AF536&lt;9),"error",""))))</f>
        <v/>
      </c>
      <c r="BM536" s="346" t="str">
        <f>フラグ管理用!AO536</f>
        <v/>
      </c>
    </row>
    <row r="537" spans="1:65">
      <c r="A537" s="21">
        <v>516</v>
      </c>
      <c r="B537" s="38"/>
      <c r="C537" s="47"/>
      <c r="D537" s="47"/>
      <c r="E537" s="60"/>
      <c r="F537" s="69" t="str">
        <f>IF(C537="補",VLOOKUP(E537,'事業名一覧 '!$A$3:$C$55,3,FALSE),"")</f>
        <v/>
      </c>
      <c r="G537" s="84"/>
      <c r="H537" s="84"/>
      <c r="I537" s="84"/>
      <c r="J537" s="84"/>
      <c r="K537" s="84"/>
      <c r="L537" s="60"/>
      <c r="M537" s="134" t="str">
        <f t="shared" si="145"/>
        <v/>
      </c>
      <c r="N537" s="134" t="str">
        <f t="shared" si="146"/>
        <v/>
      </c>
      <c r="O537" s="150"/>
      <c r="P537" s="150"/>
      <c r="Q537" s="150"/>
      <c r="R537" s="150"/>
      <c r="S537" s="150"/>
      <c r="T537" s="150"/>
      <c r="U537" s="60"/>
      <c r="V537" s="84"/>
      <c r="W537" s="84"/>
      <c r="X537" s="84"/>
      <c r="Y537" s="47"/>
      <c r="Z537" s="47"/>
      <c r="AA537" s="47"/>
      <c r="AB537" s="217"/>
      <c r="AC537" s="217"/>
      <c r="AD537" s="60"/>
      <c r="AE537" s="60"/>
      <c r="AF537" s="236"/>
      <c r="AG537" s="255"/>
      <c r="AH537" s="277"/>
      <c r="AI537" s="289"/>
      <c r="AJ537" s="301" t="str">
        <f t="shared" si="147"/>
        <v/>
      </c>
      <c r="AK537" s="309" t="str">
        <f>IF(C537="","",IF(AND(フラグ管理用!B537=2,O537&gt;0),"error",IF(AND(フラグ管理用!B537=1,SUM(P537:R537)&gt;0),"error","")))</f>
        <v/>
      </c>
      <c r="AL537" s="317" t="str">
        <f t="shared" si="148"/>
        <v/>
      </c>
      <c r="AM537" s="325" t="str">
        <f t="shared" si="149"/>
        <v/>
      </c>
      <c r="AN537" s="331" t="str">
        <f>IF(C537="","",IF(フラグ管理用!AP537=1,"",IF(AND(フラグ管理用!C537=1,フラグ管理用!G537=1),"",IF(AND(フラグ管理用!C537=2,フラグ管理用!D537=1,フラグ管理用!G537=1),"",IF(AND(フラグ管理用!C537=2,フラグ管理用!D537=2),"","error")))))</f>
        <v/>
      </c>
      <c r="AO537" s="335" t="str">
        <f t="shared" si="150"/>
        <v/>
      </c>
      <c r="AP537" s="335" t="str">
        <f t="shared" si="151"/>
        <v/>
      </c>
      <c r="AQ537" s="335" t="str">
        <f>IF(C537="","",IF(AND(フラグ管理用!B537=1,フラグ管理用!I537&gt;0),"",IF(AND(フラグ管理用!B537=2,フラグ管理用!I537&gt;14),"","error")))</f>
        <v/>
      </c>
      <c r="AR537" s="335" t="str">
        <f>IF(C537="","",IF(PRODUCT(フラグ管理用!H537:J537)=0,"error",""))</f>
        <v/>
      </c>
      <c r="AS537" s="335" t="str">
        <f t="shared" si="152"/>
        <v/>
      </c>
      <c r="AT537" s="335" t="str">
        <f>IF(C537="","",IF(AND(フラグ管理用!G537=1,フラグ管理用!K537=1),"",IF(AND(フラグ管理用!G537=2,フラグ管理用!K537&gt;1),"","error")))</f>
        <v/>
      </c>
      <c r="AU537" s="335" t="str">
        <f>IF(C537="","",IF(AND(フラグ管理用!K537=10,ISBLANK(L537)=FALSE),"",IF(AND(フラグ管理用!K537&lt;10,ISBLANK(L537)=TRUE),"","error")))</f>
        <v/>
      </c>
      <c r="AV537" s="331" t="str">
        <f t="shared" si="153"/>
        <v/>
      </c>
      <c r="AW537" s="331" t="str">
        <f t="shared" si="154"/>
        <v/>
      </c>
      <c r="AX537" s="331" t="str">
        <f>IF(C537="","",IF(AND(フラグ管理用!D537=2,フラグ管理用!G537=1),IF(Q537&lt;&gt;0,"error",""),""))</f>
        <v/>
      </c>
      <c r="AY537" s="331" t="str">
        <f>IF(C537="","",IF(フラグ管理用!G537=2,IF(OR(O537&lt;&gt;0,P537&lt;&gt;0,R537&lt;&gt;0),"error",""),""))</f>
        <v/>
      </c>
      <c r="AZ537" s="331" t="str">
        <f t="shared" si="155"/>
        <v/>
      </c>
      <c r="BA537" s="331" t="str">
        <f t="shared" si="156"/>
        <v/>
      </c>
      <c r="BB537" s="331" t="str">
        <f t="shared" si="157"/>
        <v/>
      </c>
      <c r="BC537" s="331" t="str">
        <f>IF(C537="","",IF(フラグ管理用!Y537=2,IF(AND(フラグ管理用!C537=2,フラグ管理用!V537=1),"","error"),""))</f>
        <v/>
      </c>
      <c r="BD537" s="331" t="str">
        <f t="shared" si="158"/>
        <v/>
      </c>
      <c r="BE537" s="331" t="str">
        <f>IF(C537="","",IF(フラグ管理用!Z537=30,"error",IF(AND(フラグ管理用!AI537="事業始期_通常",フラグ管理用!Z537&lt;18),"error",IF(AND(フラグ管理用!AI537="事業始期_補助",フラグ管理用!Z537&lt;15),"error",""))))</f>
        <v/>
      </c>
      <c r="BF537" s="331" t="str">
        <f t="shared" si="159"/>
        <v/>
      </c>
      <c r="BG537" s="331" t="str">
        <f>IF(C537="","",IF(AND(フラグ管理用!AJ537="事業終期_通常",OR(フラグ管理用!AA537&lt;18,フラグ管理用!AA537&gt;29)),"error",IF(AND(フラグ管理用!AJ537="事業終期_R3基金・R4",フラグ管理用!AA537&lt;18),"error","")))</f>
        <v/>
      </c>
      <c r="BH537" s="331" t="str">
        <f>IF(C537="","",IF(VLOOKUP(Z537,―!$X$2:$Y$31,2,FALSE)&lt;=VLOOKUP(AA537,―!$X$2:$Y$31,2,FALSE),"","error"))</f>
        <v/>
      </c>
      <c r="BI537" s="331" t="str">
        <f t="shared" si="160"/>
        <v/>
      </c>
      <c r="BJ537" s="331" t="str">
        <f t="shared" si="161"/>
        <v/>
      </c>
      <c r="BK537" s="331" t="str">
        <f t="shared" si="162"/>
        <v/>
      </c>
      <c r="BL537" s="331" t="str">
        <f>IF(C537="","",IF(AND(フラグ管理用!AK537="予算区分_地単_通常",フラグ管理用!AF537&gt;4),"error",IF(AND(フラグ管理用!AK537="予算区分_地単_協力金等",フラグ管理用!AF537&gt;9),"error",IF(AND(フラグ管理用!AK537="予算区分_補助",フラグ管理用!AF537&lt;9),"error",""))))</f>
        <v/>
      </c>
      <c r="BM537" s="346" t="str">
        <f>フラグ管理用!AO537</f>
        <v/>
      </c>
    </row>
    <row r="538" spans="1:65">
      <c r="A538" s="21">
        <v>517</v>
      </c>
      <c r="B538" s="38"/>
      <c r="C538" s="47"/>
      <c r="D538" s="47"/>
      <c r="E538" s="60"/>
      <c r="F538" s="69" t="str">
        <f>IF(C538="補",VLOOKUP(E538,'事業名一覧 '!$A$3:$C$55,3,FALSE),"")</f>
        <v/>
      </c>
      <c r="G538" s="84"/>
      <c r="H538" s="84"/>
      <c r="I538" s="84"/>
      <c r="J538" s="84"/>
      <c r="K538" s="84"/>
      <c r="L538" s="60"/>
      <c r="M538" s="134" t="str">
        <f t="shared" si="145"/>
        <v/>
      </c>
      <c r="N538" s="134" t="str">
        <f t="shared" si="146"/>
        <v/>
      </c>
      <c r="O538" s="150"/>
      <c r="P538" s="150"/>
      <c r="Q538" s="150"/>
      <c r="R538" s="150"/>
      <c r="S538" s="150"/>
      <c r="T538" s="150"/>
      <c r="U538" s="60"/>
      <c r="V538" s="84"/>
      <c r="W538" s="84"/>
      <c r="X538" s="84"/>
      <c r="Y538" s="47"/>
      <c r="Z538" s="47"/>
      <c r="AA538" s="47"/>
      <c r="AB538" s="217"/>
      <c r="AC538" s="217"/>
      <c r="AD538" s="60"/>
      <c r="AE538" s="60"/>
      <c r="AF538" s="236"/>
      <c r="AG538" s="255"/>
      <c r="AH538" s="277"/>
      <c r="AI538" s="289"/>
      <c r="AJ538" s="301" t="str">
        <f t="shared" si="147"/>
        <v/>
      </c>
      <c r="AK538" s="309" t="str">
        <f>IF(C538="","",IF(AND(フラグ管理用!B538=2,O538&gt;0),"error",IF(AND(フラグ管理用!B538=1,SUM(P538:R538)&gt;0),"error","")))</f>
        <v/>
      </c>
      <c r="AL538" s="317" t="str">
        <f t="shared" si="148"/>
        <v/>
      </c>
      <c r="AM538" s="325" t="str">
        <f t="shared" si="149"/>
        <v/>
      </c>
      <c r="AN538" s="331" t="str">
        <f>IF(C538="","",IF(フラグ管理用!AP538=1,"",IF(AND(フラグ管理用!C538=1,フラグ管理用!G538=1),"",IF(AND(フラグ管理用!C538=2,フラグ管理用!D538=1,フラグ管理用!G538=1),"",IF(AND(フラグ管理用!C538=2,フラグ管理用!D538=2),"","error")))))</f>
        <v/>
      </c>
      <c r="AO538" s="335" t="str">
        <f t="shared" si="150"/>
        <v/>
      </c>
      <c r="AP538" s="335" t="str">
        <f t="shared" si="151"/>
        <v/>
      </c>
      <c r="AQ538" s="335" t="str">
        <f>IF(C538="","",IF(AND(フラグ管理用!B538=1,フラグ管理用!I538&gt;0),"",IF(AND(フラグ管理用!B538=2,フラグ管理用!I538&gt;14),"","error")))</f>
        <v/>
      </c>
      <c r="AR538" s="335" t="str">
        <f>IF(C538="","",IF(PRODUCT(フラグ管理用!H538:J538)=0,"error",""))</f>
        <v/>
      </c>
      <c r="AS538" s="335" t="str">
        <f t="shared" si="152"/>
        <v/>
      </c>
      <c r="AT538" s="335" t="str">
        <f>IF(C538="","",IF(AND(フラグ管理用!G538=1,フラグ管理用!K538=1),"",IF(AND(フラグ管理用!G538=2,フラグ管理用!K538&gt;1),"","error")))</f>
        <v/>
      </c>
      <c r="AU538" s="335" t="str">
        <f>IF(C538="","",IF(AND(フラグ管理用!K538=10,ISBLANK(L538)=FALSE),"",IF(AND(フラグ管理用!K538&lt;10,ISBLANK(L538)=TRUE),"","error")))</f>
        <v/>
      </c>
      <c r="AV538" s="331" t="str">
        <f t="shared" si="153"/>
        <v/>
      </c>
      <c r="AW538" s="331" t="str">
        <f t="shared" si="154"/>
        <v/>
      </c>
      <c r="AX538" s="331" t="str">
        <f>IF(C538="","",IF(AND(フラグ管理用!D538=2,フラグ管理用!G538=1),IF(Q538&lt;&gt;0,"error",""),""))</f>
        <v/>
      </c>
      <c r="AY538" s="331" t="str">
        <f>IF(C538="","",IF(フラグ管理用!G538=2,IF(OR(O538&lt;&gt;0,P538&lt;&gt;0,R538&lt;&gt;0),"error",""),""))</f>
        <v/>
      </c>
      <c r="AZ538" s="331" t="str">
        <f t="shared" si="155"/>
        <v/>
      </c>
      <c r="BA538" s="331" t="str">
        <f t="shared" si="156"/>
        <v/>
      </c>
      <c r="BB538" s="331" t="str">
        <f t="shared" si="157"/>
        <v/>
      </c>
      <c r="BC538" s="331" t="str">
        <f>IF(C538="","",IF(フラグ管理用!Y538=2,IF(AND(フラグ管理用!C538=2,フラグ管理用!V538=1),"","error"),""))</f>
        <v/>
      </c>
      <c r="BD538" s="331" t="str">
        <f t="shared" si="158"/>
        <v/>
      </c>
      <c r="BE538" s="331" t="str">
        <f>IF(C538="","",IF(フラグ管理用!Z538=30,"error",IF(AND(フラグ管理用!AI538="事業始期_通常",フラグ管理用!Z538&lt;18),"error",IF(AND(フラグ管理用!AI538="事業始期_補助",フラグ管理用!Z538&lt;15),"error",""))))</f>
        <v/>
      </c>
      <c r="BF538" s="331" t="str">
        <f t="shared" si="159"/>
        <v/>
      </c>
      <c r="BG538" s="331" t="str">
        <f>IF(C538="","",IF(AND(フラグ管理用!AJ538="事業終期_通常",OR(フラグ管理用!AA538&lt;18,フラグ管理用!AA538&gt;29)),"error",IF(AND(フラグ管理用!AJ538="事業終期_R3基金・R4",フラグ管理用!AA538&lt;18),"error","")))</f>
        <v/>
      </c>
      <c r="BH538" s="331" t="str">
        <f>IF(C538="","",IF(VLOOKUP(Z538,―!$X$2:$Y$31,2,FALSE)&lt;=VLOOKUP(AA538,―!$X$2:$Y$31,2,FALSE),"","error"))</f>
        <v/>
      </c>
      <c r="BI538" s="331" t="str">
        <f t="shared" si="160"/>
        <v/>
      </c>
      <c r="BJ538" s="331" t="str">
        <f t="shared" si="161"/>
        <v/>
      </c>
      <c r="BK538" s="331" t="str">
        <f t="shared" si="162"/>
        <v/>
      </c>
      <c r="BL538" s="331" t="str">
        <f>IF(C538="","",IF(AND(フラグ管理用!AK538="予算区分_地単_通常",フラグ管理用!AF538&gt;4),"error",IF(AND(フラグ管理用!AK538="予算区分_地単_協力金等",フラグ管理用!AF538&gt;9),"error",IF(AND(フラグ管理用!AK538="予算区分_補助",フラグ管理用!AF538&lt;9),"error",""))))</f>
        <v/>
      </c>
      <c r="BM538" s="346" t="str">
        <f>フラグ管理用!AO538</f>
        <v/>
      </c>
    </row>
    <row r="539" spans="1:65">
      <c r="A539" s="21">
        <v>518</v>
      </c>
      <c r="B539" s="38"/>
      <c r="C539" s="47"/>
      <c r="D539" s="47"/>
      <c r="E539" s="60"/>
      <c r="F539" s="69" t="str">
        <f>IF(C539="補",VLOOKUP(E539,'事業名一覧 '!$A$3:$C$55,3,FALSE),"")</f>
        <v/>
      </c>
      <c r="G539" s="84"/>
      <c r="H539" s="84"/>
      <c r="I539" s="84"/>
      <c r="J539" s="84"/>
      <c r="K539" s="84"/>
      <c r="L539" s="60"/>
      <c r="M539" s="134" t="str">
        <f t="shared" si="145"/>
        <v/>
      </c>
      <c r="N539" s="134" t="str">
        <f t="shared" si="146"/>
        <v/>
      </c>
      <c r="O539" s="150"/>
      <c r="P539" s="150"/>
      <c r="Q539" s="150"/>
      <c r="R539" s="150"/>
      <c r="S539" s="150"/>
      <c r="T539" s="150"/>
      <c r="U539" s="60"/>
      <c r="V539" s="84"/>
      <c r="W539" s="84"/>
      <c r="X539" s="84"/>
      <c r="Y539" s="47"/>
      <c r="Z539" s="47"/>
      <c r="AA539" s="47"/>
      <c r="AB539" s="217"/>
      <c r="AC539" s="217"/>
      <c r="AD539" s="60"/>
      <c r="AE539" s="60"/>
      <c r="AF539" s="236"/>
      <c r="AG539" s="255"/>
      <c r="AH539" s="277"/>
      <c r="AI539" s="289"/>
      <c r="AJ539" s="301" t="str">
        <f t="shared" si="147"/>
        <v/>
      </c>
      <c r="AK539" s="309" t="str">
        <f>IF(C539="","",IF(AND(フラグ管理用!B539=2,O539&gt;0),"error",IF(AND(フラグ管理用!B539=1,SUM(P539:R539)&gt;0),"error","")))</f>
        <v/>
      </c>
      <c r="AL539" s="317" t="str">
        <f t="shared" si="148"/>
        <v/>
      </c>
      <c r="AM539" s="325" t="str">
        <f t="shared" si="149"/>
        <v/>
      </c>
      <c r="AN539" s="331" t="str">
        <f>IF(C539="","",IF(フラグ管理用!AP539=1,"",IF(AND(フラグ管理用!C539=1,フラグ管理用!G539=1),"",IF(AND(フラグ管理用!C539=2,フラグ管理用!D539=1,フラグ管理用!G539=1),"",IF(AND(フラグ管理用!C539=2,フラグ管理用!D539=2),"","error")))))</f>
        <v/>
      </c>
      <c r="AO539" s="335" t="str">
        <f t="shared" si="150"/>
        <v/>
      </c>
      <c r="AP539" s="335" t="str">
        <f t="shared" si="151"/>
        <v/>
      </c>
      <c r="AQ539" s="335" t="str">
        <f>IF(C539="","",IF(AND(フラグ管理用!B539=1,フラグ管理用!I539&gt;0),"",IF(AND(フラグ管理用!B539=2,フラグ管理用!I539&gt;14),"","error")))</f>
        <v/>
      </c>
      <c r="AR539" s="335" t="str">
        <f>IF(C539="","",IF(PRODUCT(フラグ管理用!H539:J539)=0,"error",""))</f>
        <v/>
      </c>
      <c r="AS539" s="335" t="str">
        <f t="shared" si="152"/>
        <v/>
      </c>
      <c r="AT539" s="335" t="str">
        <f>IF(C539="","",IF(AND(フラグ管理用!G539=1,フラグ管理用!K539=1),"",IF(AND(フラグ管理用!G539=2,フラグ管理用!K539&gt;1),"","error")))</f>
        <v/>
      </c>
      <c r="AU539" s="335" t="str">
        <f>IF(C539="","",IF(AND(フラグ管理用!K539=10,ISBLANK(L539)=FALSE),"",IF(AND(フラグ管理用!K539&lt;10,ISBLANK(L539)=TRUE),"","error")))</f>
        <v/>
      </c>
      <c r="AV539" s="331" t="str">
        <f t="shared" si="153"/>
        <v/>
      </c>
      <c r="AW539" s="331" t="str">
        <f t="shared" si="154"/>
        <v/>
      </c>
      <c r="AX539" s="331" t="str">
        <f>IF(C539="","",IF(AND(フラグ管理用!D539=2,フラグ管理用!G539=1),IF(Q539&lt;&gt;0,"error",""),""))</f>
        <v/>
      </c>
      <c r="AY539" s="331" t="str">
        <f>IF(C539="","",IF(フラグ管理用!G539=2,IF(OR(O539&lt;&gt;0,P539&lt;&gt;0,R539&lt;&gt;0),"error",""),""))</f>
        <v/>
      </c>
      <c r="AZ539" s="331" t="str">
        <f t="shared" si="155"/>
        <v/>
      </c>
      <c r="BA539" s="331" t="str">
        <f t="shared" si="156"/>
        <v/>
      </c>
      <c r="BB539" s="331" t="str">
        <f t="shared" si="157"/>
        <v/>
      </c>
      <c r="BC539" s="331" t="str">
        <f>IF(C539="","",IF(フラグ管理用!Y539=2,IF(AND(フラグ管理用!C539=2,フラグ管理用!V539=1),"","error"),""))</f>
        <v/>
      </c>
      <c r="BD539" s="331" t="str">
        <f t="shared" si="158"/>
        <v/>
      </c>
      <c r="BE539" s="331" t="str">
        <f>IF(C539="","",IF(フラグ管理用!Z539=30,"error",IF(AND(フラグ管理用!AI539="事業始期_通常",フラグ管理用!Z539&lt;18),"error",IF(AND(フラグ管理用!AI539="事業始期_補助",フラグ管理用!Z539&lt;15),"error",""))))</f>
        <v/>
      </c>
      <c r="BF539" s="331" t="str">
        <f t="shared" si="159"/>
        <v/>
      </c>
      <c r="BG539" s="331" t="str">
        <f>IF(C539="","",IF(AND(フラグ管理用!AJ539="事業終期_通常",OR(フラグ管理用!AA539&lt;18,フラグ管理用!AA539&gt;29)),"error",IF(AND(フラグ管理用!AJ539="事業終期_R3基金・R4",フラグ管理用!AA539&lt;18),"error","")))</f>
        <v/>
      </c>
      <c r="BH539" s="331" t="str">
        <f>IF(C539="","",IF(VLOOKUP(Z539,―!$X$2:$Y$31,2,FALSE)&lt;=VLOOKUP(AA539,―!$X$2:$Y$31,2,FALSE),"","error"))</f>
        <v/>
      </c>
      <c r="BI539" s="331" t="str">
        <f t="shared" si="160"/>
        <v/>
      </c>
      <c r="BJ539" s="331" t="str">
        <f t="shared" si="161"/>
        <v/>
      </c>
      <c r="BK539" s="331" t="str">
        <f t="shared" si="162"/>
        <v/>
      </c>
      <c r="BL539" s="331" t="str">
        <f>IF(C539="","",IF(AND(フラグ管理用!AK539="予算区分_地単_通常",フラグ管理用!AF539&gt;4),"error",IF(AND(フラグ管理用!AK539="予算区分_地単_協力金等",フラグ管理用!AF539&gt;9),"error",IF(AND(フラグ管理用!AK539="予算区分_補助",フラグ管理用!AF539&lt;9),"error",""))))</f>
        <v/>
      </c>
      <c r="BM539" s="346" t="str">
        <f>フラグ管理用!AO539</f>
        <v/>
      </c>
    </row>
    <row r="540" spans="1:65">
      <c r="A540" s="21">
        <v>519</v>
      </c>
      <c r="B540" s="38"/>
      <c r="C540" s="47"/>
      <c r="D540" s="47"/>
      <c r="E540" s="60"/>
      <c r="F540" s="69" t="str">
        <f>IF(C540="補",VLOOKUP(E540,'事業名一覧 '!$A$3:$C$55,3,FALSE),"")</f>
        <v/>
      </c>
      <c r="G540" s="84"/>
      <c r="H540" s="84"/>
      <c r="I540" s="84"/>
      <c r="J540" s="84"/>
      <c r="K540" s="84"/>
      <c r="L540" s="60"/>
      <c r="M540" s="134" t="str">
        <f t="shared" si="145"/>
        <v/>
      </c>
      <c r="N540" s="134" t="str">
        <f t="shared" si="146"/>
        <v/>
      </c>
      <c r="O540" s="150"/>
      <c r="P540" s="150"/>
      <c r="Q540" s="150"/>
      <c r="R540" s="150"/>
      <c r="S540" s="150"/>
      <c r="T540" s="150"/>
      <c r="U540" s="60"/>
      <c r="V540" s="84"/>
      <c r="W540" s="84"/>
      <c r="X540" s="84"/>
      <c r="Y540" s="47"/>
      <c r="Z540" s="47"/>
      <c r="AA540" s="47"/>
      <c r="AB540" s="217"/>
      <c r="AC540" s="217"/>
      <c r="AD540" s="60"/>
      <c r="AE540" s="60"/>
      <c r="AF540" s="236"/>
      <c r="AG540" s="255"/>
      <c r="AH540" s="277"/>
      <c r="AI540" s="289"/>
      <c r="AJ540" s="301" t="str">
        <f t="shared" si="147"/>
        <v/>
      </c>
      <c r="AK540" s="309" t="str">
        <f>IF(C540="","",IF(AND(フラグ管理用!B540=2,O540&gt;0),"error",IF(AND(フラグ管理用!B540=1,SUM(P540:R540)&gt;0),"error","")))</f>
        <v/>
      </c>
      <c r="AL540" s="317" t="str">
        <f t="shared" si="148"/>
        <v/>
      </c>
      <c r="AM540" s="325" t="str">
        <f t="shared" si="149"/>
        <v/>
      </c>
      <c r="AN540" s="331" t="str">
        <f>IF(C540="","",IF(フラグ管理用!AP540=1,"",IF(AND(フラグ管理用!C540=1,フラグ管理用!G540=1),"",IF(AND(フラグ管理用!C540=2,フラグ管理用!D540=1,フラグ管理用!G540=1),"",IF(AND(フラグ管理用!C540=2,フラグ管理用!D540=2),"","error")))))</f>
        <v/>
      </c>
      <c r="AO540" s="335" t="str">
        <f t="shared" si="150"/>
        <v/>
      </c>
      <c r="AP540" s="335" t="str">
        <f t="shared" si="151"/>
        <v/>
      </c>
      <c r="AQ540" s="335" t="str">
        <f>IF(C540="","",IF(AND(フラグ管理用!B540=1,フラグ管理用!I540&gt;0),"",IF(AND(フラグ管理用!B540=2,フラグ管理用!I540&gt;14),"","error")))</f>
        <v/>
      </c>
      <c r="AR540" s="335" t="str">
        <f>IF(C540="","",IF(PRODUCT(フラグ管理用!H540:J540)=0,"error",""))</f>
        <v/>
      </c>
      <c r="AS540" s="335" t="str">
        <f t="shared" si="152"/>
        <v/>
      </c>
      <c r="AT540" s="335" t="str">
        <f>IF(C540="","",IF(AND(フラグ管理用!G540=1,フラグ管理用!K540=1),"",IF(AND(フラグ管理用!G540=2,フラグ管理用!K540&gt;1),"","error")))</f>
        <v/>
      </c>
      <c r="AU540" s="335" t="str">
        <f>IF(C540="","",IF(AND(フラグ管理用!K540=10,ISBLANK(L540)=FALSE),"",IF(AND(フラグ管理用!K540&lt;10,ISBLANK(L540)=TRUE),"","error")))</f>
        <v/>
      </c>
      <c r="AV540" s="331" t="str">
        <f t="shared" si="153"/>
        <v/>
      </c>
      <c r="AW540" s="331" t="str">
        <f t="shared" si="154"/>
        <v/>
      </c>
      <c r="AX540" s="331" t="str">
        <f>IF(C540="","",IF(AND(フラグ管理用!D540=2,フラグ管理用!G540=1),IF(Q540&lt;&gt;0,"error",""),""))</f>
        <v/>
      </c>
      <c r="AY540" s="331" t="str">
        <f>IF(C540="","",IF(フラグ管理用!G540=2,IF(OR(O540&lt;&gt;0,P540&lt;&gt;0,R540&lt;&gt;0),"error",""),""))</f>
        <v/>
      </c>
      <c r="AZ540" s="331" t="str">
        <f t="shared" si="155"/>
        <v/>
      </c>
      <c r="BA540" s="331" t="str">
        <f t="shared" si="156"/>
        <v/>
      </c>
      <c r="BB540" s="331" t="str">
        <f t="shared" si="157"/>
        <v/>
      </c>
      <c r="BC540" s="331" t="str">
        <f>IF(C540="","",IF(フラグ管理用!Y540=2,IF(AND(フラグ管理用!C540=2,フラグ管理用!V540=1),"","error"),""))</f>
        <v/>
      </c>
      <c r="BD540" s="331" t="str">
        <f t="shared" si="158"/>
        <v/>
      </c>
      <c r="BE540" s="331" t="str">
        <f>IF(C540="","",IF(フラグ管理用!Z540=30,"error",IF(AND(フラグ管理用!AI540="事業始期_通常",フラグ管理用!Z540&lt;18),"error",IF(AND(フラグ管理用!AI540="事業始期_補助",フラグ管理用!Z540&lt;15),"error",""))))</f>
        <v/>
      </c>
      <c r="BF540" s="331" t="str">
        <f t="shared" si="159"/>
        <v/>
      </c>
      <c r="BG540" s="331" t="str">
        <f>IF(C540="","",IF(AND(フラグ管理用!AJ540="事業終期_通常",OR(フラグ管理用!AA540&lt;18,フラグ管理用!AA540&gt;29)),"error",IF(AND(フラグ管理用!AJ540="事業終期_R3基金・R4",フラグ管理用!AA540&lt;18),"error","")))</f>
        <v/>
      </c>
      <c r="BH540" s="331" t="str">
        <f>IF(C540="","",IF(VLOOKUP(Z540,―!$X$2:$Y$31,2,FALSE)&lt;=VLOOKUP(AA540,―!$X$2:$Y$31,2,FALSE),"","error"))</f>
        <v/>
      </c>
      <c r="BI540" s="331" t="str">
        <f t="shared" si="160"/>
        <v/>
      </c>
      <c r="BJ540" s="331" t="str">
        <f t="shared" si="161"/>
        <v/>
      </c>
      <c r="BK540" s="331" t="str">
        <f t="shared" si="162"/>
        <v/>
      </c>
      <c r="BL540" s="331" t="str">
        <f>IF(C540="","",IF(AND(フラグ管理用!AK540="予算区分_地単_通常",フラグ管理用!AF540&gt;4),"error",IF(AND(フラグ管理用!AK540="予算区分_地単_協力金等",フラグ管理用!AF540&gt;9),"error",IF(AND(フラグ管理用!AK540="予算区分_補助",フラグ管理用!AF540&lt;9),"error",""))))</f>
        <v/>
      </c>
      <c r="BM540" s="346" t="str">
        <f>フラグ管理用!AO540</f>
        <v/>
      </c>
    </row>
    <row r="541" spans="1:65">
      <c r="A541" s="21">
        <v>520</v>
      </c>
      <c r="B541" s="38"/>
      <c r="C541" s="47"/>
      <c r="D541" s="47"/>
      <c r="E541" s="60"/>
      <c r="F541" s="69" t="str">
        <f>IF(C541="補",VLOOKUP(E541,'事業名一覧 '!$A$3:$C$55,3,FALSE),"")</f>
        <v/>
      </c>
      <c r="G541" s="84"/>
      <c r="H541" s="84"/>
      <c r="I541" s="84"/>
      <c r="J541" s="84"/>
      <c r="K541" s="84"/>
      <c r="L541" s="60"/>
      <c r="M541" s="134" t="str">
        <f t="shared" si="145"/>
        <v/>
      </c>
      <c r="N541" s="134" t="str">
        <f t="shared" si="146"/>
        <v/>
      </c>
      <c r="O541" s="150"/>
      <c r="P541" s="150"/>
      <c r="Q541" s="150"/>
      <c r="R541" s="150"/>
      <c r="S541" s="150"/>
      <c r="T541" s="150"/>
      <c r="U541" s="60"/>
      <c r="V541" s="84"/>
      <c r="W541" s="84"/>
      <c r="X541" s="84"/>
      <c r="Y541" s="47"/>
      <c r="Z541" s="47"/>
      <c r="AA541" s="47"/>
      <c r="AB541" s="217"/>
      <c r="AC541" s="217"/>
      <c r="AD541" s="60"/>
      <c r="AE541" s="60"/>
      <c r="AF541" s="236"/>
      <c r="AG541" s="255"/>
      <c r="AH541" s="277"/>
      <c r="AI541" s="289"/>
      <c r="AJ541" s="301" t="str">
        <f t="shared" si="147"/>
        <v/>
      </c>
      <c r="AK541" s="309" t="str">
        <f>IF(C541="","",IF(AND(フラグ管理用!B541=2,O541&gt;0),"error",IF(AND(フラグ管理用!B541=1,SUM(P541:R541)&gt;0),"error","")))</f>
        <v/>
      </c>
      <c r="AL541" s="317" t="str">
        <f t="shared" si="148"/>
        <v/>
      </c>
      <c r="AM541" s="325" t="str">
        <f t="shared" si="149"/>
        <v/>
      </c>
      <c r="AN541" s="331" t="str">
        <f>IF(C541="","",IF(フラグ管理用!AP541=1,"",IF(AND(フラグ管理用!C541=1,フラグ管理用!G541=1),"",IF(AND(フラグ管理用!C541=2,フラグ管理用!D541=1,フラグ管理用!G541=1),"",IF(AND(フラグ管理用!C541=2,フラグ管理用!D541=2),"","error")))))</f>
        <v/>
      </c>
      <c r="AO541" s="335" t="str">
        <f t="shared" si="150"/>
        <v/>
      </c>
      <c r="AP541" s="335" t="str">
        <f t="shared" si="151"/>
        <v/>
      </c>
      <c r="AQ541" s="335" t="str">
        <f>IF(C541="","",IF(AND(フラグ管理用!B541=1,フラグ管理用!I541&gt;0),"",IF(AND(フラグ管理用!B541=2,フラグ管理用!I541&gt;14),"","error")))</f>
        <v/>
      </c>
      <c r="AR541" s="335" t="str">
        <f>IF(C541="","",IF(PRODUCT(フラグ管理用!H541:J541)=0,"error",""))</f>
        <v/>
      </c>
      <c r="AS541" s="335" t="str">
        <f t="shared" si="152"/>
        <v/>
      </c>
      <c r="AT541" s="335" t="str">
        <f>IF(C541="","",IF(AND(フラグ管理用!G541=1,フラグ管理用!K541=1),"",IF(AND(フラグ管理用!G541=2,フラグ管理用!K541&gt;1),"","error")))</f>
        <v/>
      </c>
      <c r="AU541" s="335" t="str">
        <f>IF(C541="","",IF(AND(フラグ管理用!K541=10,ISBLANK(L541)=FALSE),"",IF(AND(フラグ管理用!K541&lt;10,ISBLANK(L541)=TRUE),"","error")))</f>
        <v/>
      </c>
      <c r="AV541" s="331" t="str">
        <f t="shared" si="153"/>
        <v/>
      </c>
      <c r="AW541" s="331" t="str">
        <f t="shared" si="154"/>
        <v/>
      </c>
      <c r="AX541" s="331" t="str">
        <f>IF(C541="","",IF(AND(フラグ管理用!D541=2,フラグ管理用!G541=1),IF(Q541&lt;&gt;0,"error",""),""))</f>
        <v/>
      </c>
      <c r="AY541" s="331" t="str">
        <f>IF(C541="","",IF(フラグ管理用!G541=2,IF(OR(O541&lt;&gt;0,P541&lt;&gt;0,R541&lt;&gt;0),"error",""),""))</f>
        <v/>
      </c>
      <c r="AZ541" s="331" t="str">
        <f t="shared" si="155"/>
        <v/>
      </c>
      <c r="BA541" s="331" t="str">
        <f t="shared" si="156"/>
        <v/>
      </c>
      <c r="BB541" s="331" t="str">
        <f t="shared" si="157"/>
        <v/>
      </c>
      <c r="BC541" s="331" t="str">
        <f>IF(C541="","",IF(フラグ管理用!Y541=2,IF(AND(フラグ管理用!C541=2,フラグ管理用!V541=1),"","error"),""))</f>
        <v/>
      </c>
      <c r="BD541" s="331" t="str">
        <f t="shared" si="158"/>
        <v/>
      </c>
      <c r="BE541" s="331" t="str">
        <f>IF(C541="","",IF(フラグ管理用!Z541=30,"error",IF(AND(フラグ管理用!AI541="事業始期_通常",フラグ管理用!Z541&lt;18),"error",IF(AND(フラグ管理用!AI541="事業始期_補助",フラグ管理用!Z541&lt;15),"error",""))))</f>
        <v/>
      </c>
      <c r="BF541" s="331" t="str">
        <f t="shared" si="159"/>
        <v/>
      </c>
      <c r="BG541" s="331" t="str">
        <f>IF(C541="","",IF(AND(フラグ管理用!AJ541="事業終期_通常",OR(フラグ管理用!AA541&lt;18,フラグ管理用!AA541&gt;29)),"error",IF(AND(フラグ管理用!AJ541="事業終期_R3基金・R4",フラグ管理用!AA541&lt;18),"error","")))</f>
        <v/>
      </c>
      <c r="BH541" s="331" t="str">
        <f>IF(C541="","",IF(VLOOKUP(Z541,―!$X$2:$Y$31,2,FALSE)&lt;=VLOOKUP(AA541,―!$X$2:$Y$31,2,FALSE),"","error"))</f>
        <v/>
      </c>
      <c r="BI541" s="331" t="str">
        <f t="shared" si="160"/>
        <v/>
      </c>
      <c r="BJ541" s="331" t="str">
        <f t="shared" si="161"/>
        <v/>
      </c>
      <c r="BK541" s="331" t="str">
        <f t="shared" si="162"/>
        <v/>
      </c>
      <c r="BL541" s="331" t="str">
        <f>IF(C541="","",IF(AND(フラグ管理用!AK541="予算区分_地単_通常",フラグ管理用!AF541&gt;4),"error",IF(AND(フラグ管理用!AK541="予算区分_地単_協力金等",フラグ管理用!AF541&gt;9),"error",IF(AND(フラグ管理用!AK541="予算区分_補助",フラグ管理用!AF541&lt;9),"error",""))))</f>
        <v/>
      </c>
      <c r="BM541" s="346" t="str">
        <f>フラグ管理用!AO541</f>
        <v/>
      </c>
    </row>
    <row r="542" spans="1:65">
      <c r="A542" s="21">
        <v>521</v>
      </c>
      <c r="B542" s="38"/>
      <c r="C542" s="47"/>
      <c r="D542" s="47"/>
      <c r="E542" s="60"/>
      <c r="F542" s="69" t="str">
        <f>IF(C542="補",VLOOKUP(E542,'事業名一覧 '!$A$3:$C$55,3,FALSE),"")</f>
        <v/>
      </c>
      <c r="G542" s="84"/>
      <c r="H542" s="84"/>
      <c r="I542" s="84"/>
      <c r="J542" s="84"/>
      <c r="K542" s="84"/>
      <c r="L542" s="60"/>
      <c r="M542" s="134" t="str">
        <f t="shared" si="145"/>
        <v/>
      </c>
      <c r="N542" s="134" t="str">
        <f t="shared" si="146"/>
        <v/>
      </c>
      <c r="O542" s="150"/>
      <c r="P542" s="150"/>
      <c r="Q542" s="150"/>
      <c r="R542" s="150"/>
      <c r="S542" s="150"/>
      <c r="T542" s="150"/>
      <c r="U542" s="60"/>
      <c r="V542" s="84"/>
      <c r="W542" s="84"/>
      <c r="X542" s="84"/>
      <c r="Y542" s="47"/>
      <c r="Z542" s="47"/>
      <c r="AA542" s="47"/>
      <c r="AB542" s="217"/>
      <c r="AC542" s="217"/>
      <c r="AD542" s="60"/>
      <c r="AE542" s="60"/>
      <c r="AF542" s="236"/>
      <c r="AG542" s="255"/>
      <c r="AH542" s="277"/>
      <c r="AI542" s="289"/>
      <c r="AJ542" s="301" t="str">
        <f t="shared" si="147"/>
        <v/>
      </c>
      <c r="AK542" s="309" t="str">
        <f>IF(C542="","",IF(AND(フラグ管理用!B542=2,O542&gt;0),"error",IF(AND(フラグ管理用!B542=1,SUM(P542:R542)&gt;0),"error","")))</f>
        <v/>
      </c>
      <c r="AL542" s="317" t="str">
        <f t="shared" si="148"/>
        <v/>
      </c>
      <c r="AM542" s="325" t="str">
        <f t="shared" si="149"/>
        <v/>
      </c>
      <c r="AN542" s="331" t="str">
        <f>IF(C542="","",IF(フラグ管理用!AP542=1,"",IF(AND(フラグ管理用!C542=1,フラグ管理用!G542=1),"",IF(AND(フラグ管理用!C542=2,フラグ管理用!D542=1,フラグ管理用!G542=1),"",IF(AND(フラグ管理用!C542=2,フラグ管理用!D542=2),"","error")))))</f>
        <v/>
      </c>
      <c r="AO542" s="335" t="str">
        <f t="shared" si="150"/>
        <v/>
      </c>
      <c r="AP542" s="335" t="str">
        <f t="shared" si="151"/>
        <v/>
      </c>
      <c r="AQ542" s="335" t="str">
        <f>IF(C542="","",IF(AND(フラグ管理用!B542=1,フラグ管理用!I542&gt;0),"",IF(AND(フラグ管理用!B542=2,フラグ管理用!I542&gt;14),"","error")))</f>
        <v/>
      </c>
      <c r="AR542" s="335" t="str">
        <f>IF(C542="","",IF(PRODUCT(フラグ管理用!H542:J542)=0,"error",""))</f>
        <v/>
      </c>
      <c r="AS542" s="335" t="str">
        <f t="shared" si="152"/>
        <v/>
      </c>
      <c r="AT542" s="335" t="str">
        <f>IF(C542="","",IF(AND(フラグ管理用!G542=1,フラグ管理用!K542=1),"",IF(AND(フラグ管理用!G542=2,フラグ管理用!K542&gt;1),"","error")))</f>
        <v/>
      </c>
      <c r="AU542" s="335" t="str">
        <f>IF(C542="","",IF(AND(フラグ管理用!K542=10,ISBLANK(L542)=FALSE),"",IF(AND(フラグ管理用!K542&lt;10,ISBLANK(L542)=TRUE),"","error")))</f>
        <v/>
      </c>
      <c r="AV542" s="331" t="str">
        <f t="shared" si="153"/>
        <v/>
      </c>
      <c r="AW542" s="331" t="str">
        <f t="shared" si="154"/>
        <v/>
      </c>
      <c r="AX542" s="331" t="str">
        <f>IF(C542="","",IF(AND(フラグ管理用!D542=2,フラグ管理用!G542=1),IF(Q542&lt;&gt;0,"error",""),""))</f>
        <v/>
      </c>
      <c r="AY542" s="331" t="str">
        <f>IF(C542="","",IF(フラグ管理用!G542=2,IF(OR(O542&lt;&gt;0,P542&lt;&gt;0,R542&lt;&gt;0),"error",""),""))</f>
        <v/>
      </c>
      <c r="AZ542" s="331" t="str">
        <f t="shared" si="155"/>
        <v/>
      </c>
      <c r="BA542" s="331" t="str">
        <f t="shared" si="156"/>
        <v/>
      </c>
      <c r="BB542" s="331" t="str">
        <f t="shared" si="157"/>
        <v/>
      </c>
      <c r="BC542" s="331" t="str">
        <f>IF(C542="","",IF(フラグ管理用!Y542=2,IF(AND(フラグ管理用!C542=2,フラグ管理用!V542=1),"","error"),""))</f>
        <v/>
      </c>
      <c r="BD542" s="331" t="str">
        <f t="shared" si="158"/>
        <v/>
      </c>
      <c r="BE542" s="331" t="str">
        <f>IF(C542="","",IF(フラグ管理用!Z542=30,"error",IF(AND(フラグ管理用!AI542="事業始期_通常",フラグ管理用!Z542&lt;18),"error",IF(AND(フラグ管理用!AI542="事業始期_補助",フラグ管理用!Z542&lt;15),"error",""))))</f>
        <v/>
      </c>
      <c r="BF542" s="331" t="str">
        <f t="shared" si="159"/>
        <v/>
      </c>
      <c r="BG542" s="331" t="str">
        <f>IF(C542="","",IF(AND(フラグ管理用!AJ542="事業終期_通常",OR(フラグ管理用!AA542&lt;18,フラグ管理用!AA542&gt;29)),"error",IF(AND(フラグ管理用!AJ542="事業終期_R3基金・R4",フラグ管理用!AA542&lt;18),"error","")))</f>
        <v/>
      </c>
      <c r="BH542" s="331" t="str">
        <f>IF(C542="","",IF(VLOOKUP(Z542,―!$X$2:$Y$31,2,FALSE)&lt;=VLOOKUP(AA542,―!$X$2:$Y$31,2,FALSE),"","error"))</f>
        <v/>
      </c>
      <c r="BI542" s="331" t="str">
        <f t="shared" si="160"/>
        <v/>
      </c>
      <c r="BJ542" s="331" t="str">
        <f t="shared" si="161"/>
        <v/>
      </c>
      <c r="BK542" s="331" t="str">
        <f t="shared" si="162"/>
        <v/>
      </c>
      <c r="BL542" s="331" t="str">
        <f>IF(C542="","",IF(AND(フラグ管理用!AK542="予算区分_地単_通常",フラグ管理用!AF542&gt;4),"error",IF(AND(フラグ管理用!AK542="予算区分_地単_協力金等",フラグ管理用!AF542&gt;9),"error",IF(AND(フラグ管理用!AK542="予算区分_補助",フラグ管理用!AF542&lt;9),"error",""))))</f>
        <v/>
      </c>
      <c r="BM542" s="346" t="str">
        <f>フラグ管理用!AO542</f>
        <v/>
      </c>
    </row>
    <row r="543" spans="1:65">
      <c r="A543" s="21">
        <v>522</v>
      </c>
      <c r="B543" s="38"/>
      <c r="C543" s="47"/>
      <c r="D543" s="47"/>
      <c r="E543" s="60"/>
      <c r="F543" s="69" t="str">
        <f>IF(C543="補",VLOOKUP(E543,'事業名一覧 '!$A$3:$C$55,3,FALSE),"")</f>
        <v/>
      </c>
      <c r="G543" s="84"/>
      <c r="H543" s="84"/>
      <c r="I543" s="84"/>
      <c r="J543" s="84"/>
      <c r="K543" s="84"/>
      <c r="L543" s="60"/>
      <c r="M543" s="134" t="str">
        <f t="shared" si="145"/>
        <v/>
      </c>
      <c r="N543" s="134" t="str">
        <f t="shared" si="146"/>
        <v/>
      </c>
      <c r="O543" s="150"/>
      <c r="P543" s="150"/>
      <c r="Q543" s="150"/>
      <c r="R543" s="150"/>
      <c r="S543" s="150"/>
      <c r="T543" s="150"/>
      <c r="U543" s="60"/>
      <c r="V543" s="84"/>
      <c r="W543" s="84"/>
      <c r="X543" s="84"/>
      <c r="Y543" s="47"/>
      <c r="Z543" s="47"/>
      <c r="AA543" s="47"/>
      <c r="AB543" s="217"/>
      <c r="AC543" s="217"/>
      <c r="AD543" s="60"/>
      <c r="AE543" s="60"/>
      <c r="AF543" s="236"/>
      <c r="AG543" s="255"/>
      <c r="AH543" s="277"/>
      <c r="AI543" s="289"/>
      <c r="AJ543" s="301" t="str">
        <f t="shared" si="147"/>
        <v/>
      </c>
      <c r="AK543" s="309" t="str">
        <f>IF(C543="","",IF(AND(フラグ管理用!B543=2,O543&gt;0),"error",IF(AND(フラグ管理用!B543=1,SUM(P543:R543)&gt;0),"error","")))</f>
        <v/>
      </c>
      <c r="AL543" s="317" t="str">
        <f t="shared" si="148"/>
        <v/>
      </c>
      <c r="AM543" s="325" t="str">
        <f t="shared" si="149"/>
        <v/>
      </c>
      <c r="AN543" s="331" t="str">
        <f>IF(C543="","",IF(フラグ管理用!AP543=1,"",IF(AND(フラグ管理用!C543=1,フラグ管理用!G543=1),"",IF(AND(フラグ管理用!C543=2,フラグ管理用!D543=1,フラグ管理用!G543=1),"",IF(AND(フラグ管理用!C543=2,フラグ管理用!D543=2),"","error")))))</f>
        <v/>
      </c>
      <c r="AO543" s="335" t="str">
        <f t="shared" si="150"/>
        <v/>
      </c>
      <c r="AP543" s="335" t="str">
        <f t="shared" si="151"/>
        <v/>
      </c>
      <c r="AQ543" s="335" t="str">
        <f>IF(C543="","",IF(AND(フラグ管理用!B543=1,フラグ管理用!I543&gt;0),"",IF(AND(フラグ管理用!B543=2,フラグ管理用!I543&gt;14),"","error")))</f>
        <v/>
      </c>
      <c r="AR543" s="335" t="str">
        <f>IF(C543="","",IF(PRODUCT(フラグ管理用!H543:J543)=0,"error",""))</f>
        <v/>
      </c>
      <c r="AS543" s="335" t="str">
        <f t="shared" si="152"/>
        <v/>
      </c>
      <c r="AT543" s="335" t="str">
        <f>IF(C543="","",IF(AND(フラグ管理用!G543=1,フラグ管理用!K543=1),"",IF(AND(フラグ管理用!G543=2,フラグ管理用!K543&gt;1),"","error")))</f>
        <v/>
      </c>
      <c r="AU543" s="335" t="str">
        <f>IF(C543="","",IF(AND(フラグ管理用!K543=10,ISBLANK(L543)=FALSE),"",IF(AND(フラグ管理用!K543&lt;10,ISBLANK(L543)=TRUE),"","error")))</f>
        <v/>
      </c>
      <c r="AV543" s="331" t="str">
        <f t="shared" si="153"/>
        <v/>
      </c>
      <c r="AW543" s="331" t="str">
        <f t="shared" si="154"/>
        <v/>
      </c>
      <c r="AX543" s="331" t="str">
        <f>IF(C543="","",IF(AND(フラグ管理用!D543=2,フラグ管理用!G543=1),IF(Q543&lt;&gt;0,"error",""),""))</f>
        <v/>
      </c>
      <c r="AY543" s="331" t="str">
        <f>IF(C543="","",IF(フラグ管理用!G543=2,IF(OR(O543&lt;&gt;0,P543&lt;&gt;0,R543&lt;&gt;0),"error",""),""))</f>
        <v/>
      </c>
      <c r="AZ543" s="331" t="str">
        <f t="shared" si="155"/>
        <v/>
      </c>
      <c r="BA543" s="331" t="str">
        <f t="shared" si="156"/>
        <v/>
      </c>
      <c r="BB543" s="331" t="str">
        <f t="shared" si="157"/>
        <v/>
      </c>
      <c r="BC543" s="331" t="str">
        <f>IF(C543="","",IF(フラグ管理用!Y543=2,IF(AND(フラグ管理用!C543=2,フラグ管理用!V543=1),"","error"),""))</f>
        <v/>
      </c>
      <c r="BD543" s="331" t="str">
        <f t="shared" si="158"/>
        <v/>
      </c>
      <c r="BE543" s="331" t="str">
        <f>IF(C543="","",IF(フラグ管理用!Z543=30,"error",IF(AND(フラグ管理用!AI543="事業始期_通常",フラグ管理用!Z543&lt;18),"error",IF(AND(フラグ管理用!AI543="事業始期_補助",フラグ管理用!Z543&lt;15),"error",""))))</f>
        <v/>
      </c>
      <c r="BF543" s="331" t="str">
        <f t="shared" si="159"/>
        <v/>
      </c>
      <c r="BG543" s="331" t="str">
        <f>IF(C543="","",IF(AND(フラグ管理用!AJ543="事業終期_通常",OR(フラグ管理用!AA543&lt;18,フラグ管理用!AA543&gt;29)),"error",IF(AND(フラグ管理用!AJ543="事業終期_R3基金・R4",フラグ管理用!AA543&lt;18),"error","")))</f>
        <v/>
      </c>
      <c r="BH543" s="331" t="str">
        <f>IF(C543="","",IF(VLOOKUP(Z543,―!$X$2:$Y$31,2,FALSE)&lt;=VLOOKUP(AA543,―!$X$2:$Y$31,2,FALSE),"","error"))</f>
        <v/>
      </c>
      <c r="BI543" s="331" t="str">
        <f t="shared" si="160"/>
        <v/>
      </c>
      <c r="BJ543" s="331" t="str">
        <f t="shared" si="161"/>
        <v/>
      </c>
      <c r="BK543" s="331" t="str">
        <f t="shared" si="162"/>
        <v/>
      </c>
      <c r="BL543" s="331" t="str">
        <f>IF(C543="","",IF(AND(フラグ管理用!AK543="予算区分_地単_通常",フラグ管理用!AF543&gt;4),"error",IF(AND(フラグ管理用!AK543="予算区分_地単_協力金等",フラグ管理用!AF543&gt;9),"error",IF(AND(フラグ管理用!AK543="予算区分_補助",フラグ管理用!AF543&lt;9),"error",""))))</f>
        <v/>
      </c>
      <c r="BM543" s="346" t="str">
        <f>フラグ管理用!AO543</f>
        <v/>
      </c>
    </row>
    <row r="544" spans="1:65">
      <c r="A544" s="21">
        <v>523</v>
      </c>
      <c r="B544" s="38"/>
      <c r="C544" s="47"/>
      <c r="D544" s="47"/>
      <c r="E544" s="60"/>
      <c r="F544" s="69" t="str">
        <f>IF(C544="補",VLOOKUP(E544,'事業名一覧 '!$A$3:$C$55,3,FALSE),"")</f>
        <v/>
      </c>
      <c r="G544" s="84"/>
      <c r="H544" s="84"/>
      <c r="I544" s="84"/>
      <c r="J544" s="84"/>
      <c r="K544" s="84"/>
      <c r="L544" s="60"/>
      <c r="M544" s="134" t="str">
        <f t="shared" si="145"/>
        <v/>
      </c>
      <c r="N544" s="134" t="str">
        <f t="shared" si="146"/>
        <v/>
      </c>
      <c r="O544" s="150"/>
      <c r="P544" s="150"/>
      <c r="Q544" s="150"/>
      <c r="R544" s="150"/>
      <c r="S544" s="150"/>
      <c r="T544" s="150"/>
      <c r="U544" s="60"/>
      <c r="V544" s="84"/>
      <c r="W544" s="84"/>
      <c r="X544" s="84"/>
      <c r="Y544" s="47"/>
      <c r="Z544" s="47"/>
      <c r="AA544" s="47"/>
      <c r="AB544" s="217"/>
      <c r="AC544" s="217"/>
      <c r="AD544" s="60"/>
      <c r="AE544" s="60"/>
      <c r="AF544" s="236"/>
      <c r="AG544" s="255"/>
      <c r="AH544" s="277"/>
      <c r="AI544" s="289"/>
      <c r="AJ544" s="301" t="str">
        <f t="shared" si="147"/>
        <v/>
      </c>
      <c r="AK544" s="309" t="str">
        <f>IF(C544="","",IF(AND(フラグ管理用!B544=2,O544&gt;0),"error",IF(AND(フラグ管理用!B544=1,SUM(P544:R544)&gt;0),"error","")))</f>
        <v/>
      </c>
      <c r="AL544" s="317" t="str">
        <f t="shared" si="148"/>
        <v/>
      </c>
      <c r="AM544" s="325" t="str">
        <f t="shared" si="149"/>
        <v/>
      </c>
      <c r="AN544" s="331" t="str">
        <f>IF(C544="","",IF(フラグ管理用!AP544=1,"",IF(AND(フラグ管理用!C544=1,フラグ管理用!G544=1),"",IF(AND(フラグ管理用!C544=2,フラグ管理用!D544=1,フラグ管理用!G544=1),"",IF(AND(フラグ管理用!C544=2,フラグ管理用!D544=2),"","error")))))</f>
        <v/>
      </c>
      <c r="AO544" s="335" t="str">
        <f t="shared" si="150"/>
        <v/>
      </c>
      <c r="AP544" s="335" t="str">
        <f t="shared" si="151"/>
        <v/>
      </c>
      <c r="AQ544" s="335" t="str">
        <f>IF(C544="","",IF(AND(フラグ管理用!B544=1,フラグ管理用!I544&gt;0),"",IF(AND(フラグ管理用!B544=2,フラグ管理用!I544&gt;14),"","error")))</f>
        <v/>
      </c>
      <c r="AR544" s="335" t="str">
        <f>IF(C544="","",IF(PRODUCT(フラグ管理用!H544:J544)=0,"error",""))</f>
        <v/>
      </c>
      <c r="AS544" s="335" t="str">
        <f t="shared" si="152"/>
        <v/>
      </c>
      <c r="AT544" s="335" t="str">
        <f>IF(C544="","",IF(AND(フラグ管理用!G544=1,フラグ管理用!K544=1),"",IF(AND(フラグ管理用!G544=2,フラグ管理用!K544&gt;1),"","error")))</f>
        <v/>
      </c>
      <c r="AU544" s="335" t="str">
        <f>IF(C544="","",IF(AND(フラグ管理用!K544=10,ISBLANK(L544)=FALSE),"",IF(AND(フラグ管理用!K544&lt;10,ISBLANK(L544)=TRUE),"","error")))</f>
        <v/>
      </c>
      <c r="AV544" s="331" t="str">
        <f t="shared" si="153"/>
        <v/>
      </c>
      <c r="AW544" s="331" t="str">
        <f t="shared" si="154"/>
        <v/>
      </c>
      <c r="AX544" s="331" t="str">
        <f>IF(C544="","",IF(AND(フラグ管理用!D544=2,フラグ管理用!G544=1),IF(Q544&lt;&gt;0,"error",""),""))</f>
        <v/>
      </c>
      <c r="AY544" s="331" t="str">
        <f>IF(C544="","",IF(フラグ管理用!G544=2,IF(OR(O544&lt;&gt;0,P544&lt;&gt;0,R544&lt;&gt;0),"error",""),""))</f>
        <v/>
      </c>
      <c r="AZ544" s="331" t="str">
        <f t="shared" si="155"/>
        <v/>
      </c>
      <c r="BA544" s="331" t="str">
        <f t="shared" si="156"/>
        <v/>
      </c>
      <c r="BB544" s="331" t="str">
        <f t="shared" si="157"/>
        <v/>
      </c>
      <c r="BC544" s="331" t="str">
        <f>IF(C544="","",IF(フラグ管理用!Y544=2,IF(AND(フラグ管理用!C544=2,フラグ管理用!V544=1),"","error"),""))</f>
        <v/>
      </c>
      <c r="BD544" s="331" t="str">
        <f t="shared" si="158"/>
        <v/>
      </c>
      <c r="BE544" s="331" t="str">
        <f>IF(C544="","",IF(フラグ管理用!Z544=30,"error",IF(AND(フラグ管理用!AI544="事業始期_通常",フラグ管理用!Z544&lt;18),"error",IF(AND(フラグ管理用!AI544="事業始期_補助",フラグ管理用!Z544&lt;15),"error",""))))</f>
        <v/>
      </c>
      <c r="BF544" s="331" t="str">
        <f t="shared" si="159"/>
        <v/>
      </c>
      <c r="BG544" s="331" t="str">
        <f>IF(C544="","",IF(AND(フラグ管理用!AJ544="事業終期_通常",OR(フラグ管理用!AA544&lt;18,フラグ管理用!AA544&gt;29)),"error",IF(AND(フラグ管理用!AJ544="事業終期_R3基金・R4",フラグ管理用!AA544&lt;18),"error","")))</f>
        <v/>
      </c>
      <c r="BH544" s="331" t="str">
        <f>IF(C544="","",IF(VLOOKUP(Z544,―!$X$2:$Y$31,2,FALSE)&lt;=VLOOKUP(AA544,―!$X$2:$Y$31,2,FALSE),"","error"))</f>
        <v/>
      </c>
      <c r="BI544" s="331" t="str">
        <f t="shared" si="160"/>
        <v/>
      </c>
      <c r="BJ544" s="331" t="str">
        <f t="shared" si="161"/>
        <v/>
      </c>
      <c r="BK544" s="331" t="str">
        <f t="shared" si="162"/>
        <v/>
      </c>
      <c r="BL544" s="331" t="str">
        <f>IF(C544="","",IF(AND(フラグ管理用!AK544="予算区分_地単_通常",フラグ管理用!AF544&gt;4),"error",IF(AND(フラグ管理用!AK544="予算区分_地単_協力金等",フラグ管理用!AF544&gt;9),"error",IF(AND(フラグ管理用!AK544="予算区分_補助",フラグ管理用!AF544&lt;9),"error",""))))</f>
        <v/>
      </c>
      <c r="BM544" s="346" t="str">
        <f>フラグ管理用!AO544</f>
        <v/>
      </c>
    </row>
    <row r="545" spans="1:65">
      <c r="A545" s="21">
        <v>524</v>
      </c>
      <c r="B545" s="38"/>
      <c r="C545" s="47"/>
      <c r="D545" s="47"/>
      <c r="E545" s="60"/>
      <c r="F545" s="69" t="str">
        <f>IF(C545="補",VLOOKUP(E545,'事業名一覧 '!$A$3:$C$55,3,FALSE),"")</f>
        <v/>
      </c>
      <c r="G545" s="84"/>
      <c r="H545" s="84"/>
      <c r="I545" s="84"/>
      <c r="J545" s="84"/>
      <c r="K545" s="84"/>
      <c r="L545" s="60"/>
      <c r="M545" s="134" t="str">
        <f t="shared" si="145"/>
        <v/>
      </c>
      <c r="N545" s="134" t="str">
        <f t="shared" si="146"/>
        <v/>
      </c>
      <c r="O545" s="150"/>
      <c r="P545" s="150"/>
      <c r="Q545" s="150"/>
      <c r="R545" s="150"/>
      <c r="S545" s="150"/>
      <c r="T545" s="150"/>
      <c r="U545" s="60"/>
      <c r="V545" s="84"/>
      <c r="W545" s="84"/>
      <c r="X545" s="84"/>
      <c r="Y545" s="47"/>
      <c r="Z545" s="47"/>
      <c r="AA545" s="47"/>
      <c r="AB545" s="217"/>
      <c r="AC545" s="217"/>
      <c r="AD545" s="60"/>
      <c r="AE545" s="60"/>
      <c r="AF545" s="236"/>
      <c r="AG545" s="255"/>
      <c r="AH545" s="277"/>
      <c r="AI545" s="289"/>
      <c r="AJ545" s="301" t="str">
        <f t="shared" si="147"/>
        <v/>
      </c>
      <c r="AK545" s="309" t="str">
        <f>IF(C545="","",IF(AND(フラグ管理用!B545=2,O545&gt;0),"error",IF(AND(フラグ管理用!B545=1,SUM(P545:R545)&gt;0),"error","")))</f>
        <v/>
      </c>
      <c r="AL545" s="317" t="str">
        <f t="shared" si="148"/>
        <v/>
      </c>
      <c r="AM545" s="325" t="str">
        <f t="shared" si="149"/>
        <v/>
      </c>
      <c r="AN545" s="331" t="str">
        <f>IF(C545="","",IF(フラグ管理用!AP545=1,"",IF(AND(フラグ管理用!C545=1,フラグ管理用!G545=1),"",IF(AND(フラグ管理用!C545=2,フラグ管理用!D545=1,フラグ管理用!G545=1),"",IF(AND(フラグ管理用!C545=2,フラグ管理用!D545=2),"","error")))))</f>
        <v/>
      </c>
      <c r="AO545" s="335" t="str">
        <f t="shared" si="150"/>
        <v/>
      </c>
      <c r="AP545" s="335" t="str">
        <f t="shared" si="151"/>
        <v/>
      </c>
      <c r="AQ545" s="335" t="str">
        <f>IF(C545="","",IF(AND(フラグ管理用!B545=1,フラグ管理用!I545&gt;0),"",IF(AND(フラグ管理用!B545=2,フラグ管理用!I545&gt;14),"","error")))</f>
        <v/>
      </c>
      <c r="AR545" s="335" t="str">
        <f>IF(C545="","",IF(PRODUCT(フラグ管理用!H545:J545)=0,"error",""))</f>
        <v/>
      </c>
      <c r="AS545" s="335" t="str">
        <f t="shared" si="152"/>
        <v/>
      </c>
      <c r="AT545" s="335" t="str">
        <f>IF(C545="","",IF(AND(フラグ管理用!G545=1,フラグ管理用!K545=1),"",IF(AND(フラグ管理用!G545=2,フラグ管理用!K545&gt;1),"","error")))</f>
        <v/>
      </c>
      <c r="AU545" s="335" t="str">
        <f>IF(C545="","",IF(AND(フラグ管理用!K545=10,ISBLANK(L545)=FALSE),"",IF(AND(フラグ管理用!K545&lt;10,ISBLANK(L545)=TRUE),"","error")))</f>
        <v/>
      </c>
      <c r="AV545" s="331" t="str">
        <f t="shared" si="153"/>
        <v/>
      </c>
      <c r="AW545" s="331" t="str">
        <f t="shared" si="154"/>
        <v/>
      </c>
      <c r="AX545" s="331" t="str">
        <f>IF(C545="","",IF(AND(フラグ管理用!D545=2,フラグ管理用!G545=1),IF(Q545&lt;&gt;0,"error",""),""))</f>
        <v/>
      </c>
      <c r="AY545" s="331" t="str">
        <f>IF(C545="","",IF(フラグ管理用!G545=2,IF(OR(O545&lt;&gt;0,P545&lt;&gt;0,R545&lt;&gt;0),"error",""),""))</f>
        <v/>
      </c>
      <c r="AZ545" s="331" t="str">
        <f t="shared" si="155"/>
        <v/>
      </c>
      <c r="BA545" s="331" t="str">
        <f t="shared" si="156"/>
        <v/>
      </c>
      <c r="BB545" s="331" t="str">
        <f t="shared" si="157"/>
        <v/>
      </c>
      <c r="BC545" s="331" t="str">
        <f>IF(C545="","",IF(フラグ管理用!Y545=2,IF(AND(フラグ管理用!C545=2,フラグ管理用!V545=1),"","error"),""))</f>
        <v/>
      </c>
      <c r="BD545" s="331" t="str">
        <f t="shared" si="158"/>
        <v/>
      </c>
      <c r="BE545" s="331" t="str">
        <f>IF(C545="","",IF(フラグ管理用!Z545=30,"error",IF(AND(フラグ管理用!AI545="事業始期_通常",フラグ管理用!Z545&lt;18),"error",IF(AND(フラグ管理用!AI545="事業始期_補助",フラグ管理用!Z545&lt;15),"error",""))))</f>
        <v/>
      </c>
      <c r="BF545" s="331" t="str">
        <f t="shared" si="159"/>
        <v/>
      </c>
      <c r="BG545" s="331" t="str">
        <f>IF(C545="","",IF(AND(フラグ管理用!AJ545="事業終期_通常",OR(フラグ管理用!AA545&lt;18,フラグ管理用!AA545&gt;29)),"error",IF(AND(フラグ管理用!AJ545="事業終期_R3基金・R4",フラグ管理用!AA545&lt;18),"error","")))</f>
        <v/>
      </c>
      <c r="BH545" s="331" t="str">
        <f>IF(C545="","",IF(VLOOKUP(Z545,―!$X$2:$Y$31,2,FALSE)&lt;=VLOOKUP(AA545,―!$X$2:$Y$31,2,FALSE),"","error"))</f>
        <v/>
      </c>
      <c r="BI545" s="331" t="str">
        <f t="shared" si="160"/>
        <v/>
      </c>
      <c r="BJ545" s="331" t="str">
        <f t="shared" si="161"/>
        <v/>
      </c>
      <c r="BK545" s="331" t="str">
        <f t="shared" si="162"/>
        <v/>
      </c>
      <c r="BL545" s="331" t="str">
        <f>IF(C545="","",IF(AND(フラグ管理用!AK545="予算区分_地単_通常",フラグ管理用!AF545&gt;4),"error",IF(AND(フラグ管理用!AK545="予算区分_地単_協力金等",フラグ管理用!AF545&gt;9),"error",IF(AND(フラグ管理用!AK545="予算区分_補助",フラグ管理用!AF545&lt;9),"error",""))))</f>
        <v/>
      </c>
      <c r="BM545" s="346" t="str">
        <f>フラグ管理用!AO545</f>
        <v/>
      </c>
    </row>
    <row r="546" spans="1:65">
      <c r="A546" s="21">
        <v>525</v>
      </c>
      <c r="B546" s="38"/>
      <c r="C546" s="47"/>
      <c r="D546" s="47"/>
      <c r="E546" s="60"/>
      <c r="F546" s="69" t="str">
        <f>IF(C546="補",VLOOKUP(E546,'事業名一覧 '!$A$3:$C$55,3,FALSE),"")</f>
        <v/>
      </c>
      <c r="G546" s="84"/>
      <c r="H546" s="84"/>
      <c r="I546" s="84"/>
      <c r="J546" s="84"/>
      <c r="K546" s="84"/>
      <c r="L546" s="60"/>
      <c r="M546" s="134" t="str">
        <f t="shared" si="145"/>
        <v/>
      </c>
      <c r="N546" s="134" t="str">
        <f t="shared" si="146"/>
        <v/>
      </c>
      <c r="O546" s="150"/>
      <c r="P546" s="150"/>
      <c r="Q546" s="150"/>
      <c r="R546" s="150"/>
      <c r="S546" s="150"/>
      <c r="T546" s="150"/>
      <c r="U546" s="60"/>
      <c r="V546" s="84"/>
      <c r="W546" s="84"/>
      <c r="X546" s="84"/>
      <c r="Y546" s="47"/>
      <c r="Z546" s="47"/>
      <c r="AA546" s="47"/>
      <c r="AB546" s="217"/>
      <c r="AC546" s="217"/>
      <c r="AD546" s="60"/>
      <c r="AE546" s="60"/>
      <c r="AF546" s="236"/>
      <c r="AG546" s="255"/>
      <c r="AH546" s="277"/>
      <c r="AI546" s="289"/>
      <c r="AJ546" s="301" t="str">
        <f t="shared" si="147"/>
        <v/>
      </c>
      <c r="AK546" s="309" t="str">
        <f>IF(C546="","",IF(AND(フラグ管理用!B546=2,O546&gt;0),"error",IF(AND(フラグ管理用!B546=1,SUM(P546:R546)&gt;0),"error","")))</f>
        <v/>
      </c>
      <c r="AL546" s="317" t="str">
        <f t="shared" si="148"/>
        <v/>
      </c>
      <c r="AM546" s="325" t="str">
        <f t="shared" si="149"/>
        <v/>
      </c>
      <c r="AN546" s="331" t="str">
        <f>IF(C546="","",IF(フラグ管理用!AP546=1,"",IF(AND(フラグ管理用!C546=1,フラグ管理用!G546=1),"",IF(AND(フラグ管理用!C546=2,フラグ管理用!D546=1,フラグ管理用!G546=1),"",IF(AND(フラグ管理用!C546=2,フラグ管理用!D546=2),"","error")))))</f>
        <v/>
      </c>
      <c r="AO546" s="335" t="str">
        <f t="shared" si="150"/>
        <v/>
      </c>
      <c r="AP546" s="335" t="str">
        <f t="shared" si="151"/>
        <v/>
      </c>
      <c r="AQ546" s="335" t="str">
        <f>IF(C546="","",IF(AND(フラグ管理用!B546=1,フラグ管理用!I546&gt;0),"",IF(AND(フラグ管理用!B546=2,フラグ管理用!I546&gt;14),"","error")))</f>
        <v/>
      </c>
      <c r="AR546" s="335" t="str">
        <f>IF(C546="","",IF(PRODUCT(フラグ管理用!H546:J546)=0,"error",""))</f>
        <v/>
      </c>
      <c r="AS546" s="335" t="str">
        <f t="shared" si="152"/>
        <v/>
      </c>
      <c r="AT546" s="335" t="str">
        <f>IF(C546="","",IF(AND(フラグ管理用!G546=1,フラグ管理用!K546=1),"",IF(AND(フラグ管理用!G546=2,フラグ管理用!K546&gt;1),"","error")))</f>
        <v/>
      </c>
      <c r="AU546" s="335" t="str">
        <f>IF(C546="","",IF(AND(フラグ管理用!K546=10,ISBLANK(L546)=FALSE),"",IF(AND(フラグ管理用!K546&lt;10,ISBLANK(L546)=TRUE),"","error")))</f>
        <v/>
      </c>
      <c r="AV546" s="331" t="str">
        <f t="shared" si="153"/>
        <v/>
      </c>
      <c r="AW546" s="331" t="str">
        <f t="shared" si="154"/>
        <v/>
      </c>
      <c r="AX546" s="331" t="str">
        <f>IF(C546="","",IF(AND(フラグ管理用!D546=2,フラグ管理用!G546=1),IF(Q546&lt;&gt;0,"error",""),""))</f>
        <v/>
      </c>
      <c r="AY546" s="331" t="str">
        <f>IF(C546="","",IF(フラグ管理用!G546=2,IF(OR(O546&lt;&gt;0,P546&lt;&gt;0,R546&lt;&gt;0),"error",""),""))</f>
        <v/>
      </c>
      <c r="AZ546" s="331" t="str">
        <f t="shared" si="155"/>
        <v/>
      </c>
      <c r="BA546" s="331" t="str">
        <f t="shared" si="156"/>
        <v/>
      </c>
      <c r="BB546" s="331" t="str">
        <f t="shared" si="157"/>
        <v/>
      </c>
      <c r="BC546" s="331" t="str">
        <f>IF(C546="","",IF(フラグ管理用!Y546=2,IF(AND(フラグ管理用!C546=2,フラグ管理用!V546=1),"","error"),""))</f>
        <v/>
      </c>
      <c r="BD546" s="331" t="str">
        <f t="shared" si="158"/>
        <v/>
      </c>
      <c r="BE546" s="331" t="str">
        <f>IF(C546="","",IF(フラグ管理用!Z546=30,"error",IF(AND(フラグ管理用!AI546="事業始期_通常",フラグ管理用!Z546&lt;18),"error",IF(AND(フラグ管理用!AI546="事業始期_補助",フラグ管理用!Z546&lt;15),"error",""))))</f>
        <v/>
      </c>
      <c r="BF546" s="331" t="str">
        <f t="shared" si="159"/>
        <v/>
      </c>
      <c r="BG546" s="331" t="str">
        <f>IF(C546="","",IF(AND(フラグ管理用!AJ546="事業終期_通常",OR(フラグ管理用!AA546&lt;18,フラグ管理用!AA546&gt;29)),"error",IF(AND(フラグ管理用!AJ546="事業終期_R3基金・R4",フラグ管理用!AA546&lt;18),"error","")))</f>
        <v/>
      </c>
      <c r="BH546" s="331" t="str">
        <f>IF(C546="","",IF(VLOOKUP(Z546,―!$X$2:$Y$31,2,FALSE)&lt;=VLOOKUP(AA546,―!$X$2:$Y$31,2,FALSE),"","error"))</f>
        <v/>
      </c>
      <c r="BI546" s="331" t="str">
        <f t="shared" si="160"/>
        <v/>
      </c>
      <c r="BJ546" s="331" t="str">
        <f t="shared" si="161"/>
        <v/>
      </c>
      <c r="BK546" s="331" t="str">
        <f t="shared" si="162"/>
        <v/>
      </c>
      <c r="BL546" s="331" t="str">
        <f>IF(C546="","",IF(AND(フラグ管理用!AK546="予算区分_地単_通常",フラグ管理用!AF546&gt;4),"error",IF(AND(フラグ管理用!AK546="予算区分_地単_協力金等",フラグ管理用!AF546&gt;9),"error",IF(AND(フラグ管理用!AK546="予算区分_補助",フラグ管理用!AF546&lt;9),"error",""))))</f>
        <v/>
      </c>
      <c r="BM546" s="346" t="str">
        <f>フラグ管理用!AO546</f>
        <v/>
      </c>
    </row>
    <row r="547" spans="1:65">
      <c r="A547" s="21">
        <v>526</v>
      </c>
      <c r="B547" s="38"/>
      <c r="C547" s="47"/>
      <c r="D547" s="47"/>
      <c r="E547" s="60"/>
      <c r="F547" s="69" t="str">
        <f>IF(C547="補",VLOOKUP(E547,'事業名一覧 '!$A$3:$C$55,3,FALSE),"")</f>
        <v/>
      </c>
      <c r="G547" s="84"/>
      <c r="H547" s="84"/>
      <c r="I547" s="84"/>
      <c r="J547" s="84"/>
      <c r="K547" s="84"/>
      <c r="L547" s="60"/>
      <c r="M547" s="134" t="str">
        <f t="shared" si="145"/>
        <v/>
      </c>
      <c r="N547" s="134" t="str">
        <f t="shared" si="146"/>
        <v/>
      </c>
      <c r="O547" s="150"/>
      <c r="P547" s="150"/>
      <c r="Q547" s="150"/>
      <c r="R547" s="150"/>
      <c r="S547" s="150"/>
      <c r="T547" s="150"/>
      <c r="U547" s="60"/>
      <c r="V547" s="84"/>
      <c r="W547" s="84"/>
      <c r="X547" s="84"/>
      <c r="Y547" s="47"/>
      <c r="Z547" s="47"/>
      <c r="AA547" s="47"/>
      <c r="AB547" s="217"/>
      <c r="AC547" s="217"/>
      <c r="AD547" s="60"/>
      <c r="AE547" s="60"/>
      <c r="AF547" s="236"/>
      <c r="AG547" s="255"/>
      <c r="AH547" s="277"/>
      <c r="AI547" s="289"/>
      <c r="AJ547" s="301" t="str">
        <f t="shared" si="147"/>
        <v/>
      </c>
      <c r="AK547" s="309" t="str">
        <f>IF(C547="","",IF(AND(フラグ管理用!B547=2,O547&gt;0),"error",IF(AND(フラグ管理用!B547=1,SUM(P547:R547)&gt;0),"error","")))</f>
        <v/>
      </c>
      <c r="AL547" s="317" t="str">
        <f t="shared" si="148"/>
        <v/>
      </c>
      <c r="AM547" s="325" t="str">
        <f t="shared" si="149"/>
        <v/>
      </c>
      <c r="AN547" s="331" t="str">
        <f>IF(C547="","",IF(フラグ管理用!AP547=1,"",IF(AND(フラグ管理用!C547=1,フラグ管理用!G547=1),"",IF(AND(フラグ管理用!C547=2,フラグ管理用!D547=1,フラグ管理用!G547=1),"",IF(AND(フラグ管理用!C547=2,フラグ管理用!D547=2),"","error")))))</f>
        <v/>
      </c>
      <c r="AO547" s="335" t="str">
        <f t="shared" si="150"/>
        <v/>
      </c>
      <c r="AP547" s="335" t="str">
        <f t="shared" si="151"/>
        <v/>
      </c>
      <c r="AQ547" s="335" t="str">
        <f>IF(C547="","",IF(AND(フラグ管理用!B547=1,フラグ管理用!I547&gt;0),"",IF(AND(フラグ管理用!B547=2,フラグ管理用!I547&gt;14),"","error")))</f>
        <v/>
      </c>
      <c r="AR547" s="335" t="str">
        <f>IF(C547="","",IF(PRODUCT(フラグ管理用!H547:J547)=0,"error",""))</f>
        <v/>
      </c>
      <c r="AS547" s="335" t="str">
        <f t="shared" si="152"/>
        <v/>
      </c>
      <c r="AT547" s="335" t="str">
        <f>IF(C547="","",IF(AND(フラグ管理用!G547=1,フラグ管理用!K547=1),"",IF(AND(フラグ管理用!G547=2,フラグ管理用!K547&gt;1),"","error")))</f>
        <v/>
      </c>
      <c r="AU547" s="335" t="str">
        <f>IF(C547="","",IF(AND(フラグ管理用!K547=10,ISBLANK(L547)=FALSE),"",IF(AND(フラグ管理用!K547&lt;10,ISBLANK(L547)=TRUE),"","error")))</f>
        <v/>
      </c>
      <c r="AV547" s="331" t="str">
        <f t="shared" si="153"/>
        <v/>
      </c>
      <c r="AW547" s="331" t="str">
        <f t="shared" si="154"/>
        <v/>
      </c>
      <c r="AX547" s="331" t="str">
        <f>IF(C547="","",IF(AND(フラグ管理用!D547=2,フラグ管理用!G547=1),IF(Q547&lt;&gt;0,"error",""),""))</f>
        <v/>
      </c>
      <c r="AY547" s="331" t="str">
        <f>IF(C547="","",IF(フラグ管理用!G547=2,IF(OR(O547&lt;&gt;0,P547&lt;&gt;0,R547&lt;&gt;0),"error",""),""))</f>
        <v/>
      </c>
      <c r="AZ547" s="331" t="str">
        <f t="shared" si="155"/>
        <v/>
      </c>
      <c r="BA547" s="331" t="str">
        <f t="shared" si="156"/>
        <v/>
      </c>
      <c r="BB547" s="331" t="str">
        <f t="shared" si="157"/>
        <v/>
      </c>
      <c r="BC547" s="331" t="str">
        <f>IF(C547="","",IF(フラグ管理用!Y547=2,IF(AND(フラグ管理用!C547=2,フラグ管理用!V547=1),"","error"),""))</f>
        <v/>
      </c>
      <c r="BD547" s="331" t="str">
        <f t="shared" si="158"/>
        <v/>
      </c>
      <c r="BE547" s="331" t="str">
        <f>IF(C547="","",IF(フラグ管理用!Z547=30,"error",IF(AND(フラグ管理用!AI547="事業始期_通常",フラグ管理用!Z547&lt;18),"error",IF(AND(フラグ管理用!AI547="事業始期_補助",フラグ管理用!Z547&lt;15),"error",""))))</f>
        <v/>
      </c>
      <c r="BF547" s="331" t="str">
        <f t="shared" si="159"/>
        <v/>
      </c>
      <c r="BG547" s="331" t="str">
        <f>IF(C547="","",IF(AND(フラグ管理用!AJ547="事業終期_通常",OR(フラグ管理用!AA547&lt;18,フラグ管理用!AA547&gt;29)),"error",IF(AND(フラグ管理用!AJ547="事業終期_R3基金・R4",フラグ管理用!AA547&lt;18),"error","")))</f>
        <v/>
      </c>
      <c r="BH547" s="331" t="str">
        <f>IF(C547="","",IF(VLOOKUP(Z547,―!$X$2:$Y$31,2,FALSE)&lt;=VLOOKUP(AA547,―!$X$2:$Y$31,2,FALSE),"","error"))</f>
        <v/>
      </c>
      <c r="BI547" s="331" t="str">
        <f t="shared" si="160"/>
        <v/>
      </c>
      <c r="BJ547" s="331" t="str">
        <f t="shared" si="161"/>
        <v/>
      </c>
      <c r="BK547" s="331" t="str">
        <f t="shared" si="162"/>
        <v/>
      </c>
      <c r="BL547" s="331" t="str">
        <f>IF(C547="","",IF(AND(フラグ管理用!AK547="予算区分_地単_通常",フラグ管理用!AF547&gt;4),"error",IF(AND(フラグ管理用!AK547="予算区分_地単_協力金等",フラグ管理用!AF547&gt;9),"error",IF(AND(フラグ管理用!AK547="予算区分_補助",フラグ管理用!AF547&lt;9),"error",""))))</f>
        <v/>
      </c>
      <c r="BM547" s="346" t="str">
        <f>フラグ管理用!AO547</f>
        <v/>
      </c>
    </row>
    <row r="548" spans="1:65">
      <c r="A548" s="21">
        <v>527</v>
      </c>
      <c r="B548" s="38"/>
      <c r="C548" s="47"/>
      <c r="D548" s="47"/>
      <c r="E548" s="60"/>
      <c r="F548" s="69" t="str">
        <f>IF(C548="補",VLOOKUP(E548,'事業名一覧 '!$A$3:$C$55,3,FALSE),"")</f>
        <v/>
      </c>
      <c r="G548" s="84"/>
      <c r="H548" s="84"/>
      <c r="I548" s="84"/>
      <c r="J548" s="84"/>
      <c r="K548" s="84"/>
      <c r="L548" s="60"/>
      <c r="M548" s="134" t="str">
        <f t="shared" si="145"/>
        <v/>
      </c>
      <c r="N548" s="134" t="str">
        <f t="shared" si="146"/>
        <v/>
      </c>
      <c r="O548" s="150"/>
      <c r="P548" s="150"/>
      <c r="Q548" s="150"/>
      <c r="R548" s="150"/>
      <c r="S548" s="150"/>
      <c r="T548" s="150"/>
      <c r="U548" s="60"/>
      <c r="V548" s="84"/>
      <c r="W548" s="84"/>
      <c r="X548" s="84"/>
      <c r="Y548" s="47"/>
      <c r="Z548" s="47"/>
      <c r="AA548" s="47"/>
      <c r="AB548" s="217"/>
      <c r="AC548" s="217"/>
      <c r="AD548" s="60"/>
      <c r="AE548" s="60"/>
      <c r="AF548" s="236"/>
      <c r="AG548" s="255"/>
      <c r="AH548" s="277"/>
      <c r="AI548" s="289"/>
      <c r="AJ548" s="301" t="str">
        <f t="shared" si="147"/>
        <v/>
      </c>
      <c r="AK548" s="309" t="str">
        <f>IF(C548="","",IF(AND(フラグ管理用!B548=2,O548&gt;0),"error",IF(AND(フラグ管理用!B548=1,SUM(P548:R548)&gt;0),"error","")))</f>
        <v/>
      </c>
      <c r="AL548" s="317" t="str">
        <f t="shared" si="148"/>
        <v/>
      </c>
      <c r="AM548" s="325" t="str">
        <f t="shared" si="149"/>
        <v/>
      </c>
      <c r="AN548" s="331" t="str">
        <f>IF(C548="","",IF(フラグ管理用!AP548=1,"",IF(AND(フラグ管理用!C548=1,フラグ管理用!G548=1),"",IF(AND(フラグ管理用!C548=2,フラグ管理用!D548=1,フラグ管理用!G548=1),"",IF(AND(フラグ管理用!C548=2,フラグ管理用!D548=2),"","error")))))</f>
        <v/>
      </c>
      <c r="AO548" s="335" t="str">
        <f t="shared" si="150"/>
        <v/>
      </c>
      <c r="AP548" s="335" t="str">
        <f t="shared" si="151"/>
        <v/>
      </c>
      <c r="AQ548" s="335" t="str">
        <f>IF(C548="","",IF(AND(フラグ管理用!B548=1,フラグ管理用!I548&gt;0),"",IF(AND(フラグ管理用!B548=2,フラグ管理用!I548&gt;14),"","error")))</f>
        <v/>
      </c>
      <c r="AR548" s="335" t="str">
        <f>IF(C548="","",IF(PRODUCT(フラグ管理用!H548:J548)=0,"error",""))</f>
        <v/>
      </c>
      <c r="AS548" s="335" t="str">
        <f t="shared" si="152"/>
        <v/>
      </c>
      <c r="AT548" s="335" t="str">
        <f>IF(C548="","",IF(AND(フラグ管理用!G548=1,フラグ管理用!K548=1),"",IF(AND(フラグ管理用!G548=2,フラグ管理用!K548&gt;1),"","error")))</f>
        <v/>
      </c>
      <c r="AU548" s="335" t="str">
        <f>IF(C548="","",IF(AND(フラグ管理用!K548=10,ISBLANK(L548)=FALSE),"",IF(AND(フラグ管理用!K548&lt;10,ISBLANK(L548)=TRUE),"","error")))</f>
        <v/>
      </c>
      <c r="AV548" s="331" t="str">
        <f t="shared" si="153"/>
        <v/>
      </c>
      <c r="AW548" s="331" t="str">
        <f t="shared" si="154"/>
        <v/>
      </c>
      <c r="AX548" s="331" t="str">
        <f>IF(C548="","",IF(AND(フラグ管理用!D548=2,フラグ管理用!G548=1),IF(Q548&lt;&gt;0,"error",""),""))</f>
        <v/>
      </c>
      <c r="AY548" s="331" t="str">
        <f>IF(C548="","",IF(フラグ管理用!G548=2,IF(OR(O548&lt;&gt;0,P548&lt;&gt;0,R548&lt;&gt;0),"error",""),""))</f>
        <v/>
      </c>
      <c r="AZ548" s="331" t="str">
        <f t="shared" si="155"/>
        <v/>
      </c>
      <c r="BA548" s="331" t="str">
        <f t="shared" si="156"/>
        <v/>
      </c>
      <c r="BB548" s="331" t="str">
        <f t="shared" si="157"/>
        <v/>
      </c>
      <c r="BC548" s="331" t="str">
        <f>IF(C548="","",IF(フラグ管理用!Y548=2,IF(AND(フラグ管理用!C548=2,フラグ管理用!V548=1),"","error"),""))</f>
        <v/>
      </c>
      <c r="BD548" s="331" t="str">
        <f t="shared" si="158"/>
        <v/>
      </c>
      <c r="BE548" s="331" t="str">
        <f>IF(C548="","",IF(フラグ管理用!Z548=30,"error",IF(AND(フラグ管理用!AI548="事業始期_通常",フラグ管理用!Z548&lt;18),"error",IF(AND(フラグ管理用!AI548="事業始期_補助",フラグ管理用!Z548&lt;15),"error",""))))</f>
        <v/>
      </c>
      <c r="BF548" s="331" t="str">
        <f t="shared" si="159"/>
        <v/>
      </c>
      <c r="BG548" s="331" t="str">
        <f>IF(C548="","",IF(AND(フラグ管理用!AJ548="事業終期_通常",OR(フラグ管理用!AA548&lt;18,フラグ管理用!AA548&gt;29)),"error",IF(AND(フラグ管理用!AJ548="事業終期_R3基金・R4",フラグ管理用!AA548&lt;18),"error","")))</f>
        <v/>
      </c>
      <c r="BH548" s="331" t="str">
        <f>IF(C548="","",IF(VLOOKUP(Z548,―!$X$2:$Y$31,2,FALSE)&lt;=VLOOKUP(AA548,―!$X$2:$Y$31,2,FALSE),"","error"))</f>
        <v/>
      </c>
      <c r="BI548" s="331" t="str">
        <f t="shared" si="160"/>
        <v/>
      </c>
      <c r="BJ548" s="331" t="str">
        <f t="shared" si="161"/>
        <v/>
      </c>
      <c r="BK548" s="331" t="str">
        <f t="shared" si="162"/>
        <v/>
      </c>
      <c r="BL548" s="331" t="str">
        <f>IF(C548="","",IF(AND(フラグ管理用!AK548="予算区分_地単_通常",フラグ管理用!AF548&gt;4),"error",IF(AND(フラグ管理用!AK548="予算区分_地単_協力金等",フラグ管理用!AF548&gt;9),"error",IF(AND(フラグ管理用!AK548="予算区分_補助",フラグ管理用!AF548&lt;9),"error",""))))</f>
        <v/>
      </c>
      <c r="BM548" s="346" t="str">
        <f>フラグ管理用!AO548</f>
        <v/>
      </c>
    </row>
    <row r="549" spans="1:65">
      <c r="A549" s="21">
        <v>528</v>
      </c>
      <c r="B549" s="38"/>
      <c r="C549" s="47"/>
      <c r="D549" s="47"/>
      <c r="E549" s="60"/>
      <c r="F549" s="69" t="str">
        <f>IF(C549="補",VLOOKUP(E549,'事業名一覧 '!$A$3:$C$55,3,FALSE),"")</f>
        <v/>
      </c>
      <c r="G549" s="84"/>
      <c r="H549" s="84"/>
      <c r="I549" s="84"/>
      <c r="J549" s="84"/>
      <c r="K549" s="84"/>
      <c r="L549" s="60"/>
      <c r="M549" s="134" t="str">
        <f t="shared" si="145"/>
        <v/>
      </c>
      <c r="N549" s="134" t="str">
        <f t="shared" si="146"/>
        <v/>
      </c>
      <c r="O549" s="150"/>
      <c r="P549" s="150"/>
      <c r="Q549" s="150"/>
      <c r="R549" s="150"/>
      <c r="S549" s="150"/>
      <c r="T549" s="150"/>
      <c r="U549" s="60"/>
      <c r="V549" s="84"/>
      <c r="W549" s="84"/>
      <c r="X549" s="84"/>
      <c r="Y549" s="47"/>
      <c r="Z549" s="47"/>
      <c r="AA549" s="47"/>
      <c r="AB549" s="217"/>
      <c r="AC549" s="217"/>
      <c r="AD549" s="60"/>
      <c r="AE549" s="60"/>
      <c r="AF549" s="236"/>
      <c r="AG549" s="255"/>
      <c r="AH549" s="277"/>
      <c r="AI549" s="289"/>
      <c r="AJ549" s="301" t="str">
        <f t="shared" si="147"/>
        <v/>
      </c>
      <c r="AK549" s="309" t="str">
        <f>IF(C549="","",IF(AND(フラグ管理用!B549=2,O549&gt;0),"error",IF(AND(フラグ管理用!B549=1,SUM(P549:R549)&gt;0),"error","")))</f>
        <v/>
      </c>
      <c r="AL549" s="317" t="str">
        <f t="shared" si="148"/>
        <v/>
      </c>
      <c r="AM549" s="325" t="str">
        <f t="shared" si="149"/>
        <v/>
      </c>
      <c r="AN549" s="331" t="str">
        <f>IF(C549="","",IF(フラグ管理用!AP549=1,"",IF(AND(フラグ管理用!C549=1,フラグ管理用!G549=1),"",IF(AND(フラグ管理用!C549=2,フラグ管理用!D549=1,フラグ管理用!G549=1),"",IF(AND(フラグ管理用!C549=2,フラグ管理用!D549=2),"","error")))))</f>
        <v/>
      </c>
      <c r="AO549" s="335" t="str">
        <f t="shared" si="150"/>
        <v/>
      </c>
      <c r="AP549" s="335" t="str">
        <f t="shared" si="151"/>
        <v/>
      </c>
      <c r="AQ549" s="335" t="str">
        <f>IF(C549="","",IF(AND(フラグ管理用!B549=1,フラグ管理用!I549&gt;0),"",IF(AND(フラグ管理用!B549=2,フラグ管理用!I549&gt;14),"","error")))</f>
        <v/>
      </c>
      <c r="AR549" s="335" t="str">
        <f>IF(C549="","",IF(PRODUCT(フラグ管理用!H549:J549)=0,"error",""))</f>
        <v/>
      </c>
      <c r="AS549" s="335" t="str">
        <f t="shared" si="152"/>
        <v/>
      </c>
      <c r="AT549" s="335" t="str">
        <f>IF(C549="","",IF(AND(フラグ管理用!G549=1,フラグ管理用!K549=1),"",IF(AND(フラグ管理用!G549=2,フラグ管理用!K549&gt;1),"","error")))</f>
        <v/>
      </c>
      <c r="AU549" s="335" t="str">
        <f>IF(C549="","",IF(AND(フラグ管理用!K549=10,ISBLANK(L549)=FALSE),"",IF(AND(フラグ管理用!K549&lt;10,ISBLANK(L549)=TRUE),"","error")))</f>
        <v/>
      </c>
      <c r="AV549" s="331" t="str">
        <f t="shared" si="153"/>
        <v/>
      </c>
      <c r="AW549" s="331" t="str">
        <f t="shared" si="154"/>
        <v/>
      </c>
      <c r="AX549" s="331" t="str">
        <f>IF(C549="","",IF(AND(フラグ管理用!D549=2,フラグ管理用!G549=1),IF(Q549&lt;&gt;0,"error",""),""))</f>
        <v/>
      </c>
      <c r="AY549" s="331" t="str">
        <f>IF(C549="","",IF(フラグ管理用!G549=2,IF(OR(O549&lt;&gt;0,P549&lt;&gt;0,R549&lt;&gt;0),"error",""),""))</f>
        <v/>
      </c>
      <c r="AZ549" s="331" t="str">
        <f t="shared" si="155"/>
        <v/>
      </c>
      <c r="BA549" s="331" t="str">
        <f t="shared" si="156"/>
        <v/>
      </c>
      <c r="BB549" s="331" t="str">
        <f t="shared" si="157"/>
        <v/>
      </c>
      <c r="BC549" s="331" t="str">
        <f>IF(C549="","",IF(フラグ管理用!Y549=2,IF(AND(フラグ管理用!C549=2,フラグ管理用!V549=1),"","error"),""))</f>
        <v/>
      </c>
      <c r="BD549" s="331" t="str">
        <f t="shared" si="158"/>
        <v/>
      </c>
      <c r="BE549" s="331" t="str">
        <f>IF(C549="","",IF(フラグ管理用!Z549=30,"error",IF(AND(フラグ管理用!AI549="事業始期_通常",フラグ管理用!Z549&lt;18),"error",IF(AND(フラグ管理用!AI549="事業始期_補助",フラグ管理用!Z549&lt;15),"error",""))))</f>
        <v/>
      </c>
      <c r="BF549" s="331" t="str">
        <f t="shared" si="159"/>
        <v/>
      </c>
      <c r="BG549" s="331" t="str">
        <f>IF(C549="","",IF(AND(フラグ管理用!AJ549="事業終期_通常",OR(フラグ管理用!AA549&lt;18,フラグ管理用!AA549&gt;29)),"error",IF(AND(フラグ管理用!AJ549="事業終期_R3基金・R4",フラグ管理用!AA549&lt;18),"error","")))</f>
        <v/>
      </c>
      <c r="BH549" s="331" t="str">
        <f>IF(C549="","",IF(VLOOKUP(Z549,―!$X$2:$Y$31,2,FALSE)&lt;=VLOOKUP(AA549,―!$X$2:$Y$31,2,FALSE),"","error"))</f>
        <v/>
      </c>
      <c r="BI549" s="331" t="str">
        <f t="shared" si="160"/>
        <v/>
      </c>
      <c r="BJ549" s="331" t="str">
        <f t="shared" si="161"/>
        <v/>
      </c>
      <c r="BK549" s="331" t="str">
        <f t="shared" si="162"/>
        <v/>
      </c>
      <c r="BL549" s="331" t="str">
        <f>IF(C549="","",IF(AND(フラグ管理用!AK549="予算区分_地単_通常",フラグ管理用!AF549&gt;4),"error",IF(AND(フラグ管理用!AK549="予算区分_地単_協力金等",フラグ管理用!AF549&gt;9),"error",IF(AND(フラグ管理用!AK549="予算区分_補助",フラグ管理用!AF549&lt;9),"error",""))))</f>
        <v/>
      </c>
      <c r="BM549" s="346" t="str">
        <f>フラグ管理用!AO549</f>
        <v/>
      </c>
    </row>
    <row r="550" spans="1:65">
      <c r="A550" s="21">
        <v>529</v>
      </c>
      <c r="B550" s="38"/>
      <c r="C550" s="47"/>
      <c r="D550" s="47"/>
      <c r="E550" s="60"/>
      <c r="F550" s="69" t="str">
        <f>IF(C550="補",VLOOKUP(E550,'事業名一覧 '!$A$3:$C$55,3,FALSE),"")</f>
        <v/>
      </c>
      <c r="G550" s="84"/>
      <c r="H550" s="84"/>
      <c r="I550" s="84"/>
      <c r="J550" s="84"/>
      <c r="K550" s="84"/>
      <c r="L550" s="60"/>
      <c r="M550" s="134" t="str">
        <f t="shared" si="145"/>
        <v/>
      </c>
      <c r="N550" s="134" t="str">
        <f t="shared" si="146"/>
        <v/>
      </c>
      <c r="O550" s="150"/>
      <c r="P550" s="150"/>
      <c r="Q550" s="150"/>
      <c r="R550" s="150"/>
      <c r="S550" s="150"/>
      <c r="T550" s="150"/>
      <c r="U550" s="60"/>
      <c r="V550" s="84"/>
      <c r="W550" s="84"/>
      <c r="X550" s="84"/>
      <c r="Y550" s="47"/>
      <c r="Z550" s="47"/>
      <c r="AA550" s="47"/>
      <c r="AB550" s="217"/>
      <c r="AC550" s="217"/>
      <c r="AD550" s="60"/>
      <c r="AE550" s="60"/>
      <c r="AF550" s="236"/>
      <c r="AG550" s="255"/>
      <c r="AH550" s="277"/>
      <c r="AI550" s="289"/>
      <c r="AJ550" s="301" t="str">
        <f t="shared" si="147"/>
        <v/>
      </c>
      <c r="AK550" s="309" t="str">
        <f>IF(C550="","",IF(AND(フラグ管理用!B550=2,O550&gt;0),"error",IF(AND(フラグ管理用!B550=1,SUM(P550:R550)&gt;0),"error","")))</f>
        <v/>
      </c>
      <c r="AL550" s="317" t="str">
        <f t="shared" si="148"/>
        <v/>
      </c>
      <c r="AM550" s="325" t="str">
        <f t="shared" si="149"/>
        <v/>
      </c>
      <c r="AN550" s="331" t="str">
        <f>IF(C550="","",IF(フラグ管理用!AP550=1,"",IF(AND(フラグ管理用!C550=1,フラグ管理用!G550=1),"",IF(AND(フラグ管理用!C550=2,フラグ管理用!D550=1,フラグ管理用!G550=1),"",IF(AND(フラグ管理用!C550=2,フラグ管理用!D550=2),"","error")))))</f>
        <v/>
      </c>
      <c r="AO550" s="335" t="str">
        <f t="shared" si="150"/>
        <v/>
      </c>
      <c r="AP550" s="335" t="str">
        <f t="shared" si="151"/>
        <v/>
      </c>
      <c r="AQ550" s="335" t="str">
        <f>IF(C550="","",IF(AND(フラグ管理用!B550=1,フラグ管理用!I550&gt;0),"",IF(AND(フラグ管理用!B550=2,フラグ管理用!I550&gt;14),"","error")))</f>
        <v/>
      </c>
      <c r="AR550" s="335" t="str">
        <f>IF(C550="","",IF(PRODUCT(フラグ管理用!H550:J550)=0,"error",""))</f>
        <v/>
      </c>
      <c r="AS550" s="335" t="str">
        <f t="shared" si="152"/>
        <v/>
      </c>
      <c r="AT550" s="335" t="str">
        <f>IF(C550="","",IF(AND(フラグ管理用!G550=1,フラグ管理用!K550=1),"",IF(AND(フラグ管理用!G550=2,フラグ管理用!K550&gt;1),"","error")))</f>
        <v/>
      </c>
      <c r="AU550" s="335" t="str">
        <f>IF(C550="","",IF(AND(フラグ管理用!K550=10,ISBLANK(L550)=FALSE),"",IF(AND(フラグ管理用!K550&lt;10,ISBLANK(L550)=TRUE),"","error")))</f>
        <v/>
      </c>
      <c r="AV550" s="331" t="str">
        <f t="shared" si="153"/>
        <v/>
      </c>
      <c r="AW550" s="331" t="str">
        <f t="shared" si="154"/>
        <v/>
      </c>
      <c r="AX550" s="331" t="str">
        <f>IF(C550="","",IF(AND(フラグ管理用!D550=2,フラグ管理用!G550=1),IF(Q550&lt;&gt;0,"error",""),""))</f>
        <v/>
      </c>
      <c r="AY550" s="331" t="str">
        <f>IF(C550="","",IF(フラグ管理用!G550=2,IF(OR(O550&lt;&gt;0,P550&lt;&gt;0,R550&lt;&gt;0),"error",""),""))</f>
        <v/>
      </c>
      <c r="AZ550" s="331" t="str">
        <f t="shared" si="155"/>
        <v/>
      </c>
      <c r="BA550" s="331" t="str">
        <f t="shared" si="156"/>
        <v/>
      </c>
      <c r="BB550" s="331" t="str">
        <f t="shared" si="157"/>
        <v/>
      </c>
      <c r="BC550" s="331" t="str">
        <f>IF(C550="","",IF(フラグ管理用!Y550=2,IF(AND(フラグ管理用!C550=2,フラグ管理用!V550=1),"","error"),""))</f>
        <v/>
      </c>
      <c r="BD550" s="331" t="str">
        <f t="shared" si="158"/>
        <v/>
      </c>
      <c r="BE550" s="331" t="str">
        <f>IF(C550="","",IF(フラグ管理用!Z550=30,"error",IF(AND(フラグ管理用!AI550="事業始期_通常",フラグ管理用!Z550&lt;18),"error",IF(AND(フラグ管理用!AI550="事業始期_補助",フラグ管理用!Z550&lt;15),"error",""))))</f>
        <v/>
      </c>
      <c r="BF550" s="331" t="str">
        <f t="shared" si="159"/>
        <v/>
      </c>
      <c r="BG550" s="331" t="str">
        <f>IF(C550="","",IF(AND(フラグ管理用!AJ550="事業終期_通常",OR(フラグ管理用!AA550&lt;18,フラグ管理用!AA550&gt;29)),"error",IF(AND(フラグ管理用!AJ550="事業終期_R3基金・R4",フラグ管理用!AA550&lt;18),"error","")))</f>
        <v/>
      </c>
      <c r="BH550" s="331" t="str">
        <f>IF(C550="","",IF(VLOOKUP(Z550,―!$X$2:$Y$31,2,FALSE)&lt;=VLOOKUP(AA550,―!$X$2:$Y$31,2,FALSE),"","error"))</f>
        <v/>
      </c>
      <c r="BI550" s="331" t="str">
        <f t="shared" si="160"/>
        <v/>
      </c>
      <c r="BJ550" s="331" t="str">
        <f t="shared" si="161"/>
        <v/>
      </c>
      <c r="BK550" s="331" t="str">
        <f t="shared" si="162"/>
        <v/>
      </c>
      <c r="BL550" s="331" t="str">
        <f>IF(C550="","",IF(AND(フラグ管理用!AK550="予算区分_地単_通常",フラグ管理用!AF550&gt;4),"error",IF(AND(フラグ管理用!AK550="予算区分_地単_協力金等",フラグ管理用!AF550&gt;9),"error",IF(AND(フラグ管理用!AK550="予算区分_補助",フラグ管理用!AF550&lt;9),"error",""))))</f>
        <v/>
      </c>
      <c r="BM550" s="346" t="str">
        <f>フラグ管理用!AO550</f>
        <v/>
      </c>
    </row>
    <row r="551" spans="1:65">
      <c r="A551" s="21">
        <v>530</v>
      </c>
      <c r="B551" s="38"/>
      <c r="C551" s="47"/>
      <c r="D551" s="47"/>
      <c r="E551" s="60"/>
      <c r="F551" s="69" t="str">
        <f>IF(C551="補",VLOOKUP(E551,'事業名一覧 '!$A$3:$C$55,3,FALSE),"")</f>
        <v/>
      </c>
      <c r="G551" s="84"/>
      <c r="H551" s="84"/>
      <c r="I551" s="84"/>
      <c r="J551" s="84"/>
      <c r="K551" s="84"/>
      <c r="L551" s="60"/>
      <c r="M551" s="134" t="str">
        <f t="shared" si="145"/>
        <v/>
      </c>
      <c r="N551" s="134" t="str">
        <f t="shared" si="146"/>
        <v/>
      </c>
      <c r="O551" s="150"/>
      <c r="P551" s="150"/>
      <c r="Q551" s="150"/>
      <c r="R551" s="150"/>
      <c r="S551" s="150"/>
      <c r="T551" s="150"/>
      <c r="U551" s="60"/>
      <c r="V551" s="84"/>
      <c r="W551" s="84"/>
      <c r="X551" s="84"/>
      <c r="Y551" s="47"/>
      <c r="Z551" s="47"/>
      <c r="AA551" s="47"/>
      <c r="AB551" s="217"/>
      <c r="AC551" s="217"/>
      <c r="AD551" s="60"/>
      <c r="AE551" s="60"/>
      <c r="AF551" s="236"/>
      <c r="AG551" s="255"/>
      <c r="AH551" s="277"/>
      <c r="AI551" s="289"/>
      <c r="AJ551" s="301" t="str">
        <f t="shared" si="147"/>
        <v/>
      </c>
      <c r="AK551" s="309" t="str">
        <f>IF(C551="","",IF(AND(フラグ管理用!B551=2,O551&gt;0),"error",IF(AND(フラグ管理用!B551=1,SUM(P551:R551)&gt;0),"error","")))</f>
        <v/>
      </c>
      <c r="AL551" s="317" t="str">
        <f t="shared" si="148"/>
        <v/>
      </c>
      <c r="AM551" s="325" t="str">
        <f t="shared" si="149"/>
        <v/>
      </c>
      <c r="AN551" s="331" t="str">
        <f>IF(C551="","",IF(フラグ管理用!AP551=1,"",IF(AND(フラグ管理用!C551=1,フラグ管理用!G551=1),"",IF(AND(フラグ管理用!C551=2,フラグ管理用!D551=1,フラグ管理用!G551=1),"",IF(AND(フラグ管理用!C551=2,フラグ管理用!D551=2),"","error")))))</f>
        <v/>
      </c>
      <c r="AO551" s="335" t="str">
        <f t="shared" si="150"/>
        <v/>
      </c>
      <c r="AP551" s="335" t="str">
        <f t="shared" si="151"/>
        <v/>
      </c>
      <c r="AQ551" s="335" t="str">
        <f>IF(C551="","",IF(AND(フラグ管理用!B551=1,フラグ管理用!I551&gt;0),"",IF(AND(フラグ管理用!B551=2,フラグ管理用!I551&gt;14),"","error")))</f>
        <v/>
      </c>
      <c r="AR551" s="335" t="str">
        <f>IF(C551="","",IF(PRODUCT(フラグ管理用!H551:J551)=0,"error",""))</f>
        <v/>
      </c>
      <c r="AS551" s="335" t="str">
        <f t="shared" si="152"/>
        <v/>
      </c>
      <c r="AT551" s="335" t="str">
        <f>IF(C551="","",IF(AND(フラグ管理用!G551=1,フラグ管理用!K551=1),"",IF(AND(フラグ管理用!G551=2,フラグ管理用!K551&gt;1),"","error")))</f>
        <v/>
      </c>
      <c r="AU551" s="335" t="str">
        <f>IF(C551="","",IF(AND(フラグ管理用!K551=10,ISBLANK(L551)=FALSE),"",IF(AND(フラグ管理用!K551&lt;10,ISBLANK(L551)=TRUE),"","error")))</f>
        <v/>
      </c>
      <c r="AV551" s="331" t="str">
        <f t="shared" si="153"/>
        <v/>
      </c>
      <c r="AW551" s="331" t="str">
        <f t="shared" si="154"/>
        <v/>
      </c>
      <c r="AX551" s="331" t="str">
        <f>IF(C551="","",IF(AND(フラグ管理用!D551=2,フラグ管理用!G551=1),IF(Q551&lt;&gt;0,"error",""),""))</f>
        <v/>
      </c>
      <c r="AY551" s="331" t="str">
        <f>IF(C551="","",IF(フラグ管理用!G551=2,IF(OR(O551&lt;&gt;0,P551&lt;&gt;0,R551&lt;&gt;0),"error",""),""))</f>
        <v/>
      </c>
      <c r="AZ551" s="331" t="str">
        <f t="shared" si="155"/>
        <v/>
      </c>
      <c r="BA551" s="331" t="str">
        <f t="shared" si="156"/>
        <v/>
      </c>
      <c r="BB551" s="331" t="str">
        <f t="shared" si="157"/>
        <v/>
      </c>
      <c r="BC551" s="331" t="str">
        <f>IF(C551="","",IF(フラグ管理用!Y551=2,IF(AND(フラグ管理用!C551=2,フラグ管理用!V551=1),"","error"),""))</f>
        <v/>
      </c>
      <c r="BD551" s="331" t="str">
        <f t="shared" si="158"/>
        <v/>
      </c>
      <c r="BE551" s="331" t="str">
        <f>IF(C551="","",IF(フラグ管理用!Z551=30,"error",IF(AND(フラグ管理用!AI551="事業始期_通常",フラグ管理用!Z551&lt;18),"error",IF(AND(フラグ管理用!AI551="事業始期_補助",フラグ管理用!Z551&lt;15),"error",""))))</f>
        <v/>
      </c>
      <c r="BF551" s="331" t="str">
        <f t="shared" si="159"/>
        <v/>
      </c>
      <c r="BG551" s="331" t="str">
        <f>IF(C551="","",IF(AND(フラグ管理用!AJ551="事業終期_通常",OR(フラグ管理用!AA551&lt;18,フラグ管理用!AA551&gt;29)),"error",IF(AND(フラグ管理用!AJ551="事業終期_R3基金・R4",フラグ管理用!AA551&lt;18),"error","")))</f>
        <v/>
      </c>
      <c r="BH551" s="331" t="str">
        <f>IF(C551="","",IF(VLOOKUP(Z551,―!$X$2:$Y$31,2,FALSE)&lt;=VLOOKUP(AA551,―!$X$2:$Y$31,2,FALSE),"","error"))</f>
        <v/>
      </c>
      <c r="BI551" s="331" t="str">
        <f t="shared" si="160"/>
        <v/>
      </c>
      <c r="BJ551" s="331" t="str">
        <f t="shared" si="161"/>
        <v/>
      </c>
      <c r="BK551" s="331" t="str">
        <f t="shared" si="162"/>
        <v/>
      </c>
      <c r="BL551" s="331" t="str">
        <f>IF(C551="","",IF(AND(フラグ管理用!AK551="予算区分_地単_通常",フラグ管理用!AF551&gt;4),"error",IF(AND(フラグ管理用!AK551="予算区分_地単_協力金等",フラグ管理用!AF551&gt;9),"error",IF(AND(フラグ管理用!AK551="予算区分_補助",フラグ管理用!AF551&lt;9),"error",""))))</f>
        <v/>
      </c>
      <c r="BM551" s="346" t="str">
        <f>フラグ管理用!AO551</f>
        <v/>
      </c>
    </row>
    <row r="552" spans="1:65">
      <c r="A552" s="21">
        <v>531</v>
      </c>
      <c r="B552" s="38"/>
      <c r="C552" s="47"/>
      <c r="D552" s="47"/>
      <c r="E552" s="60"/>
      <c r="F552" s="69" t="str">
        <f>IF(C552="補",VLOOKUP(E552,'事業名一覧 '!$A$3:$C$55,3,FALSE),"")</f>
        <v/>
      </c>
      <c r="G552" s="84"/>
      <c r="H552" s="84"/>
      <c r="I552" s="84"/>
      <c r="J552" s="84"/>
      <c r="K552" s="84"/>
      <c r="L552" s="60"/>
      <c r="M552" s="134" t="str">
        <f t="shared" si="145"/>
        <v/>
      </c>
      <c r="N552" s="134" t="str">
        <f t="shared" si="146"/>
        <v/>
      </c>
      <c r="O552" s="150"/>
      <c r="P552" s="150"/>
      <c r="Q552" s="150"/>
      <c r="R552" s="150"/>
      <c r="S552" s="150"/>
      <c r="T552" s="150"/>
      <c r="U552" s="60"/>
      <c r="V552" s="84"/>
      <c r="W552" s="84"/>
      <c r="X552" s="84"/>
      <c r="Y552" s="47"/>
      <c r="Z552" s="47"/>
      <c r="AA552" s="47"/>
      <c r="AB552" s="217"/>
      <c r="AC552" s="217"/>
      <c r="AD552" s="60"/>
      <c r="AE552" s="60"/>
      <c r="AF552" s="236"/>
      <c r="AG552" s="255"/>
      <c r="AH552" s="277"/>
      <c r="AI552" s="289"/>
      <c r="AJ552" s="301" t="str">
        <f t="shared" si="147"/>
        <v/>
      </c>
      <c r="AK552" s="309" t="str">
        <f>IF(C552="","",IF(AND(フラグ管理用!B552=2,O552&gt;0),"error",IF(AND(フラグ管理用!B552=1,SUM(P552:R552)&gt;0),"error","")))</f>
        <v/>
      </c>
      <c r="AL552" s="317" t="str">
        <f t="shared" si="148"/>
        <v/>
      </c>
      <c r="AM552" s="325" t="str">
        <f t="shared" si="149"/>
        <v/>
      </c>
      <c r="AN552" s="331" t="str">
        <f>IF(C552="","",IF(フラグ管理用!AP552=1,"",IF(AND(フラグ管理用!C552=1,フラグ管理用!G552=1),"",IF(AND(フラグ管理用!C552=2,フラグ管理用!D552=1,フラグ管理用!G552=1),"",IF(AND(フラグ管理用!C552=2,フラグ管理用!D552=2),"","error")))))</f>
        <v/>
      </c>
      <c r="AO552" s="335" t="str">
        <f t="shared" si="150"/>
        <v/>
      </c>
      <c r="AP552" s="335" t="str">
        <f t="shared" si="151"/>
        <v/>
      </c>
      <c r="AQ552" s="335" t="str">
        <f>IF(C552="","",IF(AND(フラグ管理用!B552=1,フラグ管理用!I552&gt;0),"",IF(AND(フラグ管理用!B552=2,フラグ管理用!I552&gt;14),"","error")))</f>
        <v/>
      </c>
      <c r="AR552" s="335" t="str">
        <f>IF(C552="","",IF(PRODUCT(フラグ管理用!H552:J552)=0,"error",""))</f>
        <v/>
      </c>
      <c r="AS552" s="335" t="str">
        <f t="shared" si="152"/>
        <v/>
      </c>
      <c r="AT552" s="335" t="str">
        <f>IF(C552="","",IF(AND(フラグ管理用!G552=1,フラグ管理用!K552=1),"",IF(AND(フラグ管理用!G552=2,フラグ管理用!K552&gt;1),"","error")))</f>
        <v/>
      </c>
      <c r="AU552" s="335" t="str">
        <f>IF(C552="","",IF(AND(フラグ管理用!K552=10,ISBLANK(L552)=FALSE),"",IF(AND(フラグ管理用!K552&lt;10,ISBLANK(L552)=TRUE),"","error")))</f>
        <v/>
      </c>
      <c r="AV552" s="331" t="str">
        <f t="shared" si="153"/>
        <v/>
      </c>
      <c r="AW552" s="331" t="str">
        <f t="shared" si="154"/>
        <v/>
      </c>
      <c r="AX552" s="331" t="str">
        <f>IF(C552="","",IF(AND(フラグ管理用!D552=2,フラグ管理用!G552=1),IF(Q552&lt;&gt;0,"error",""),""))</f>
        <v/>
      </c>
      <c r="AY552" s="331" t="str">
        <f>IF(C552="","",IF(フラグ管理用!G552=2,IF(OR(O552&lt;&gt;0,P552&lt;&gt;0,R552&lt;&gt;0),"error",""),""))</f>
        <v/>
      </c>
      <c r="AZ552" s="331" t="str">
        <f t="shared" si="155"/>
        <v/>
      </c>
      <c r="BA552" s="331" t="str">
        <f t="shared" si="156"/>
        <v/>
      </c>
      <c r="BB552" s="331" t="str">
        <f t="shared" si="157"/>
        <v/>
      </c>
      <c r="BC552" s="331" t="str">
        <f>IF(C552="","",IF(フラグ管理用!Y552=2,IF(AND(フラグ管理用!C552=2,フラグ管理用!V552=1),"","error"),""))</f>
        <v/>
      </c>
      <c r="BD552" s="331" t="str">
        <f t="shared" si="158"/>
        <v/>
      </c>
      <c r="BE552" s="331" t="str">
        <f>IF(C552="","",IF(フラグ管理用!Z552=30,"error",IF(AND(フラグ管理用!AI552="事業始期_通常",フラグ管理用!Z552&lt;18),"error",IF(AND(フラグ管理用!AI552="事業始期_補助",フラグ管理用!Z552&lt;15),"error",""))))</f>
        <v/>
      </c>
      <c r="BF552" s="331" t="str">
        <f t="shared" si="159"/>
        <v/>
      </c>
      <c r="BG552" s="331" t="str">
        <f>IF(C552="","",IF(AND(フラグ管理用!AJ552="事業終期_通常",OR(フラグ管理用!AA552&lt;18,フラグ管理用!AA552&gt;29)),"error",IF(AND(フラグ管理用!AJ552="事業終期_R3基金・R4",フラグ管理用!AA552&lt;18),"error","")))</f>
        <v/>
      </c>
      <c r="BH552" s="331" t="str">
        <f>IF(C552="","",IF(VLOOKUP(Z552,―!$X$2:$Y$31,2,FALSE)&lt;=VLOOKUP(AA552,―!$X$2:$Y$31,2,FALSE),"","error"))</f>
        <v/>
      </c>
      <c r="BI552" s="331" t="str">
        <f t="shared" si="160"/>
        <v/>
      </c>
      <c r="BJ552" s="331" t="str">
        <f t="shared" si="161"/>
        <v/>
      </c>
      <c r="BK552" s="331" t="str">
        <f t="shared" si="162"/>
        <v/>
      </c>
      <c r="BL552" s="331" t="str">
        <f>IF(C552="","",IF(AND(フラグ管理用!AK552="予算区分_地単_通常",フラグ管理用!AF552&gt;4),"error",IF(AND(フラグ管理用!AK552="予算区分_地単_協力金等",フラグ管理用!AF552&gt;9),"error",IF(AND(フラグ管理用!AK552="予算区分_補助",フラグ管理用!AF552&lt;9),"error",""))))</f>
        <v/>
      </c>
      <c r="BM552" s="346" t="str">
        <f>フラグ管理用!AO552</f>
        <v/>
      </c>
    </row>
    <row r="553" spans="1:65">
      <c r="A553" s="21">
        <v>532</v>
      </c>
      <c r="B553" s="38"/>
      <c r="C553" s="47"/>
      <c r="D553" s="47"/>
      <c r="E553" s="60"/>
      <c r="F553" s="69" t="str">
        <f>IF(C553="補",VLOOKUP(E553,'事業名一覧 '!$A$3:$C$55,3,FALSE),"")</f>
        <v/>
      </c>
      <c r="G553" s="84"/>
      <c r="H553" s="84"/>
      <c r="I553" s="84"/>
      <c r="J553" s="84"/>
      <c r="K553" s="84"/>
      <c r="L553" s="60"/>
      <c r="M553" s="134" t="str">
        <f t="shared" si="145"/>
        <v/>
      </c>
      <c r="N553" s="134" t="str">
        <f t="shared" si="146"/>
        <v/>
      </c>
      <c r="O553" s="150"/>
      <c r="P553" s="150"/>
      <c r="Q553" s="150"/>
      <c r="R553" s="150"/>
      <c r="S553" s="150"/>
      <c r="T553" s="150"/>
      <c r="U553" s="60"/>
      <c r="V553" s="84"/>
      <c r="W553" s="84"/>
      <c r="X553" s="84"/>
      <c r="Y553" s="47"/>
      <c r="Z553" s="47"/>
      <c r="AA553" s="47"/>
      <c r="AB553" s="217"/>
      <c r="AC553" s="217"/>
      <c r="AD553" s="60"/>
      <c r="AE553" s="60"/>
      <c r="AF553" s="236"/>
      <c r="AG553" s="255"/>
      <c r="AH553" s="277"/>
      <c r="AI553" s="289"/>
      <c r="AJ553" s="301" t="str">
        <f t="shared" si="147"/>
        <v/>
      </c>
      <c r="AK553" s="309" t="str">
        <f>IF(C553="","",IF(AND(フラグ管理用!B553=2,O553&gt;0),"error",IF(AND(フラグ管理用!B553=1,SUM(P553:R553)&gt;0),"error","")))</f>
        <v/>
      </c>
      <c r="AL553" s="317" t="str">
        <f t="shared" si="148"/>
        <v/>
      </c>
      <c r="AM553" s="325" t="str">
        <f t="shared" si="149"/>
        <v/>
      </c>
      <c r="AN553" s="331" t="str">
        <f>IF(C553="","",IF(フラグ管理用!AP553=1,"",IF(AND(フラグ管理用!C553=1,フラグ管理用!G553=1),"",IF(AND(フラグ管理用!C553=2,フラグ管理用!D553=1,フラグ管理用!G553=1),"",IF(AND(フラグ管理用!C553=2,フラグ管理用!D553=2),"","error")))))</f>
        <v/>
      </c>
      <c r="AO553" s="335" t="str">
        <f t="shared" si="150"/>
        <v/>
      </c>
      <c r="AP553" s="335" t="str">
        <f t="shared" si="151"/>
        <v/>
      </c>
      <c r="AQ553" s="335" t="str">
        <f>IF(C553="","",IF(AND(フラグ管理用!B553=1,フラグ管理用!I553&gt;0),"",IF(AND(フラグ管理用!B553=2,フラグ管理用!I553&gt;14),"","error")))</f>
        <v/>
      </c>
      <c r="AR553" s="335" t="str">
        <f>IF(C553="","",IF(PRODUCT(フラグ管理用!H553:J553)=0,"error",""))</f>
        <v/>
      </c>
      <c r="AS553" s="335" t="str">
        <f t="shared" si="152"/>
        <v/>
      </c>
      <c r="AT553" s="335" t="str">
        <f>IF(C553="","",IF(AND(フラグ管理用!G553=1,フラグ管理用!K553=1),"",IF(AND(フラグ管理用!G553=2,フラグ管理用!K553&gt;1),"","error")))</f>
        <v/>
      </c>
      <c r="AU553" s="335" t="str">
        <f>IF(C553="","",IF(AND(フラグ管理用!K553=10,ISBLANK(L553)=FALSE),"",IF(AND(フラグ管理用!K553&lt;10,ISBLANK(L553)=TRUE),"","error")))</f>
        <v/>
      </c>
      <c r="AV553" s="331" t="str">
        <f t="shared" si="153"/>
        <v/>
      </c>
      <c r="AW553" s="331" t="str">
        <f t="shared" si="154"/>
        <v/>
      </c>
      <c r="AX553" s="331" t="str">
        <f>IF(C553="","",IF(AND(フラグ管理用!D553=2,フラグ管理用!G553=1),IF(Q553&lt;&gt;0,"error",""),""))</f>
        <v/>
      </c>
      <c r="AY553" s="331" t="str">
        <f>IF(C553="","",IF(フラグ管理用!G553=2,IF(OR(O553&lt;&gt;0,P553&lt;&gt;0,R553&lt;&gt;0),"error",""),""))</f>
        <v/>
      </c>
      <c r="AZ553" s="331" t="str">
        <f t="shared" si="155"/>
        <v/>
      </c>
      <c r="BA553" s="331" t="str">
        <f t="shared" si="156"/>
        <v/>
      </c>
      <c r="BB553" s="331" t="str">
        <f t="shared" si="157"/>
        <v/>
      </c>
      <c r="BC553" s="331" t="str">
        <f>IF(C553="","",IF(フラグ管理用!Y553=2,IF(AND(フラグ管理用!C553=2,フラグ管理用!V553=1),"","error"),""))</f>
        <v/>
      </c>
      <c r="BD553" s="331" t="str">
        <f t="shared" si="158"/>
        <v/>
      </c>
      <c r="BE553" s="331" t="str">
        <f>IF(C553="","",IF(フラグ管理用!Z553=30,"error",IF(AND(フラグ管理用!AI553="事業始期_通常",フラグ管理用!Z553&lt;18),"error",IF(AND(フラグ管理用!AI553="事業始期_補助",フラグ管理用!Z553&lt;15),"error",""))))</f>
        <v/>
      </c>
      <c r="BF553" s="331" t="str">
        <f t="shared" si="159"/>
        <v/>
      </c>
      <c r="BG553" s="331" t="str">
        <f>IF(C553="","",IF(AND(フラグ管理用!AJ553="事業終期_通常",OR(フラグ管理用!AA553&lt;18,フラグ管理用!AA553&gt;29)),"error",IF(AND(フラグ管理用!AJ553="事業終期_R3基金・R4",フラグ管理用!AA553&lt;18),"error","")))</f>
        <v/>
      </c>
      <c r="BH553" s="331" t="str">
        <f>IF(C553="","",IF(VLOOKUP(Z553,―!$X$2:$Y$31,2,FALSE)&lt;=VLOOKUP(AA553,―!$X$2:$Y$31,2,FALSE),"","error"))</f>
        <v/>
      </c>
      <c r="BI553" s="331" t="str">
        <f t="shared" si="160"/>
        <v/>
      </c>
      <c r="BJ553" s="331" t="str">
        <f t="shared" si="161"/>
        <v/>
      </c>
      <c r="BK553" s="331" t="str">
        <f t="shared" si="162"/>
        <v/>
      </c>
      <c r="BL553" s="331" t="str">
        <f>IF(C553="","",IF(AND(フラグ管理用!AK553="予算区分_地単_通常",フラグ管理用!AF553&gt;4),"error",IF(AND(フラグ管理用!AK553="予算区分_地単_協力金等",フラグ管理用!AF553&gt;9),"error",IF(AND(フラグ管理用!AK553="予算区分_補助",フラグ管理用!AF553&lt;9),"error",""))))</f>
        <v/>
      </c>
      <c r="BM553" s="346" t="str">
        <f>フラグ管理用!AO553</f>
        <v/>
      </c>
    </row>
    <row r="554" spans="1:65">
      <c r="A554" s="21">
        <v>533</v>
      </c>
      <c r="B554" s="38"/>
      <c r="C554" s="47"/>
      <c r="D554" s="47"/>
      <c r="E554" s="60"/>
      <c r="F554" s="69" t="str">
        <f>IF(C554="補",VLOOKUP(E554,'事業名一覧 '!$A$3:$C$55,3,FALSE),"")</f>
        <v/>
      </c>
      <c r="G554" s="84"/>
      <c r="H554" s="84"/>
      <c r="I554" s="84"/>
      <c r="J554" s="84"/>
      <c r="K554" s="84"/>
      <c r="L554" s="60"/>
      <c r="M554" s="134" t="str">
        <f t="shared" si="145"/>
        <v/>
      </c>
      <c r="N554" s="134" t="str">
        <f t="shared" si="146"/>
        <v/>
      </c>
      <c r="O554" s="150"/>
      <c r="P554" s="150"/>
      <c r="Q554" s="150"/>
      <c r="R554" s="150"/>
      <c r="S554" s="150"/>
      <c r="T554" s="150"/>
      <c r="U554" s="60"/>
      <c r="V554" s="84"/>
      <c r="W554" s="84"/>
      <c r="X554" s="84"/>
      <c r="Y554" s="47"/>
      <c r="Z554" s="47"/>
      <c r="AA554" s="47"/>
      <c r="AB554" s="217"/>
      <c r="AC554" s="217"/>
      <c r="AD554" s="60"/>
      <c r="AE554" s="60"/>
      <c r="AF554" s="236"/>
      <c r="AG554" s="255"/>
      <c r="AH554" s="277"/>
      <c r="AI554" s="289"/>
      <c r="AJ554" s="301" t="str">
        <f t="shared" si="147"/>
        <v/>
      </c>
      <c r="AK554" s="309" t="str">
        <f>IF(C554="","",IF(AND(フラグ管理用!B554=2,O554&gt;0),"error",IF(AND(フラグ管理用!B554=1,SUM(P554:R554)&gt;0),"error","")))</f>
        <v/>
      </c>
      <c r="AL554" s="317" t="str">
        <f t="shared" si="148"/>
        <v/>
      </c>
      <c r="AM554" s="325" t="str">
        <f t="shared" si="149"/>
        <v/>
      </c>
      <c r="AN554" s="331" t="str">
        <f>IF(C554="","",IF(フラグ管理用!AP554=1,"",IF(AND(フラグ管理用!C554=1,フラグ管理用!G554=1),"",IF(AND(フラグ管理用!C554=2,フラグ管理用!D554=1,フラグ管理用!G554=1),"",IF(AND(フラグ管理用!C554=2,フラグ管理用!D554=2),"","error")))))</f>
        <v/>
      </c>
      <c r="AO554" s="335" t="str">
        <f t="shared" si="150"/>
        <v/>
      </c>
      <c r="AP554" s="335" t="str">
        <f t="shared" si="151"/>
        <v/>
      </c>
      <c r="AQ554" s="335" t="str">
        <f>IF(C554="","",IF(AND(フラグ管理用!B554=1,フラグ管理用!I554&gt;0),"",IF(AND(フラグ管理用!B554=2,フラグ管理用!I554&gt;14),"","error")))</f>
        <v/>
      </c>
      <c r="AR554" s="335" t="str">
        <f>IF(C554="","",IF(PRODUCT(フラグ管理用!H554:J554)=0,"error",""))</f>
        <v/>
      </c>
      <c r="AS554" s="335" t="str">
        <f t="shared" si="152"/>
        <v/>
      </c>
      <c r="AT554" s="335" t="str">
        <f>IF(C554="","",IF(AND(フラグ管理用!G554=1,フラグ管理用!K554=1),"",IF(AND(フラグ管理用!G554=2,フラグ管理用!K554&gt;1),"","error")))</f>
        <v/>
      </c>
      <c r="AU554" s="335" t="str">
        <f>IF(C554="","",IF(AND(フラグ管理用!K554=10,ISBLANK(L554)=FALSE),"",IF(AND(フラグ管理用!K554&lt;10,ISBLANK(L554)=TRUE),"","error")))</f>
        <v/>
      </c>
      <c r="AV554" s="331" t="str">
        <f t="shared" si="153"/>
        <v/>
      </c>
      <c r="AW554" s="331" t="str">
        <f t="shared" si="154"/>
        <v/>
      </c>
      <c r="AX554" s="331" t="str">
        <f>IF(C554="","",IF(AND(フラグ管理用!D554=2,フラグ管理用!G554=1),IF(Q554&lt;&gt;0,"error",""),""))</f>
        <v/>
      </c>
      <c r="AY554" s="331" t="str">
        <f>IF(C554="","",IF(フラグ管理用!G554=2,IF(OR(O554&lt;&gt;0,P554&lt;&gt;0,R554&lt;&gt;0),"error",""),""))</f>
        <v/>
      </c>
      <c r="AZ554" s="331" t="str">
        <f t="shared" si="155"/>
        <v/>
      </c>
      <c r="BA554" s="331" t="str">
        <f t="shared" si="156"/>
        <v/>
      </c>
      <c r="BB554" s="331" t="str">
        <f t="shared" si="157"/>
        <v/>
      </c>
      <c r="BC554" s="331" t="str">
        <f>IF(C554="","",IF(フラグ管理用!Y554=2,IF(AND(フラグ管理用!C554=2,フラグ管理用!V554=1),"","error"),""))</f>
        <v/>
      </c>
      <c r="BD554" s="331" t="str">
        <f t="shared" si="158"/>
        <v/>
      </c>
      <c r="BE554" s="331" t="str">
        <f>IF(C554="","",IF(フラグ管理用!Z554=30,"error",IF(AND(フラグ管理用!AI554="事業始期_通常",フラグ管理用!Z554&lt;18),"error",IF(AND(フラグ管理用!AI554="事業始期_補助",フラグ管理用!Z554&lt;15),"error",""))))</f>
        <v/>
      </c>
      <c r="BF554" s="331" t="str">
        <f t="shared" si="159"/>
        <v/>
      </c>
      <c r="BG554" s="331" t="str">
        <f>IF(C554="","",IF(AND(フラグ管理用!AJ554="事業終期_通常",OR(フラグ管理用!AA554&lt;18,フラグ管理用!AA554&gt;29)),"error",IF(AND(フラグ管理用!AJ554="事業終期_R3基金・R4",フラグ管理用!AA554&lt;18),"error","")))</f>
        <v/>
      </c>
      <c r="BH554" s="331" t="str">
        <f>IF(C554="","",IF(VLOOKUP(Z554,―!$X$2:$Y$31,2,FALSE)&lt;=VLOOKUP(AA554,―!$X$2:$Y$31,2,FALSE),"","error"))</f>
        <v/>
      </c>
      <c r="BI554" s="331" t="str">
        <f t="shared" si="160"/>
        <v/>
      </c>
      <c r="BJ554" s="331" t="str">
        <f t="shared" si="161"/>
        <v/>
      </c>
      <c r="BK554" s="331" t="str">
        <f t="shared" si="162"/>
        <v/>
      </c>
      <c r="BL554" s="331" t="str">
        <f>IF(C554="","",IF(AND(フラグ管理用!AK554="予算区分_地単_通常",フラグ管理用!AF554&gt;4),"error",IF(AND(フラグ管理用!AK554="予算区分_地単_協力金等",フラグ管理用!AF554&gt;9),"error",IF(AND(フラグ管理用!AK554="予算区分_補助",フラグ管理用!AF554&lt;9),"error",""))))</f>
        <v/>
      </c>
      <c r="BM554" s="346" t="str">
        <f>フラグ管理用!AO554</f>
        <v/>
      </c>
    </row>
    <row r="555" spans="1:65">
      <c r="A555" s="21">
        <v>534</v>
      </c>
      <c r="B555" s="38"/>
      <c r="C555" s="47"/>
      <c r="D555" s="47"/>
      <c r="E555" s="60"/>
      <c r="F555" s="69" t="str">
        <f>IF(C555="補",VLOOKUP(E555,'事業名一覧 '!$A$3:$C$55,3,FALSE),"")</f>
        <v/>
      </c>
      <c r="G555" s="84"/>
      <c r="H555" s="84"/>
      <c r="I555" s="84"/>
      <c r="J555" s="84"/>
      <c r="K555" s="84"/>
      <c r="L555" s="60"/>
      <c r="M555" s="134" t="str">
        <f t="shared" si="145"/>
        <v/>
      </c>
      <c r="N555" s="134" t="str">
        <f t="shared" si="146"/>
        <v/>
      </c>
      <c r="O555" s="150"/>
      <c r="P555" s="150"/>
      <c r="Q555" s="150"/>
      <c r="R555" s="150"/>
      <c r="S555" s="150"/>
      <c r="T555" s="150"/>
      <c r="U555" s="60"/>
      <c r="V555" s="84"/>
      <c r="W555" s="84"/>
      <c r="X555" s="84"/>
      <c r="Y555" s="47"/>
      <c r="Z555" s="47"/>
      <c r="AA555" s="47"/>
      <c r="AB555" s="217"/>
      <c r="AC555" s="217"/>
      <c r="AD555" s="60"/>
      <c r="AE555" s="60"/>
      <c r="AF555" s="236"/>
      <c r="AG555" s="255"/>
      <c r="AH555" s="277"/>
      <c r="AI555" s="289"/>
      <c r="AJ555" s="301" t="str">
        <f t="shared" si="147"/>
        <v/>
      </c>
      <c r="AK555" s="309" t="str">
        <f>IF(C555="","",IF(AND(フラグ管理用!B555=2,O555&gt;0),"error",IF(AND(フラグ管理用!B555=1,SUM(P555:R555)&gt;0),"error","")))</f>
        <v/>
      </c>
      <c r="AL555" s="317" t="str">
        <f t="shared" si="148"/>
        <v/>
      </c>
      <c r="AM555" s="325" t="str">
        <f t="shared" si="149"/>
        <v/>
      </c>
      <c r="AN555" s="331" t="str">
        <f>IF(C555="","",IF(フラグ管理用!AP555=1,"",IF(AND(フラグ管理用!C555=1,フラグ管理用!G555=1),"",IF(AND(フラグ管理用!C555=2,フラグ管理用!D555=1,フラグ管理用!G555=1),"",IF(AND(フラグ管理用!C555=2,フラグ管理用!D555=2),"","error")))))</f>
        <v/>
      </c>
      <c r="AO555" s="335" t="str">
        <f t="shared" si="150"/>
        <v/>
      </c>
      <c r="AP555" s="335" t="str">
        <f t="shared" si="151"/>
        <v/>
      </c>
      <c r="AQ555" s="335" t="str">
        <f>IF(C555="","",IF(AND(フラグ管理用!B555=1,フラグ管理用!I555&gt;0),"",IF(AND(フラグ管理用!B555=2,フラグ管理用!I555&gt;14),"","error")))</f>
        <v/>
      </c>
      <c r="AR555" s="335" t="str">
        <f>IF(C555="","",IF(PRODUCT(フラグ管理用!H555:J555)=0,"error",""))</f>
        <v/>
      </c>
      <c r="AS555" s="335" t="str">
        <f t="shared" si="152"/>
        <v/>
      </c>
      <c r="AT555" s="335" t="str">
        <f>IF(C555="","",IF(AND(フラグ管理用!G555=1,フラグ管理用!K555=1),"",IF(AND(フラグ管理用!G555=2,フラグ管理用!K555&gt;1),"","error")))</f>
        <v/>
      </c>
      <c r="AU555" s="335" t="str">
        <f>IF(C555="","",IF(AND(フラグ管理用!K555=10,ISBLANK(L555)=FALSE),"",IF(AND(フラグ管理用!K555&lt;10,ISBLANK(L555)=TRUE),"","error")))</f>
        <v/>
      </c>
      <c r="AV555" s="331" t="str">
        <f t="shared" si="153"/>
        <v/>
      </c>
      <c r="AW555" s="331" t="str">
        <f t="shared" si="154"/>
        <v/>
      </c>
      <c r="AX555" s="331" t="str">
        <f>IF(C555="","",IF(AND(フラグ管理用!D555=2,フラグ管理用!G555=1),IF(Q555&lt;&gt;0,"error",""),""))</f>
        <v/>
      </c>
      <c r="AY555" s="331" t="str">
        <f>IF(C555="","",IF(フラグ管理用!G555=2,IF(OR(O555&lt;&gt;0,P555&lt;&gt;0,R555&lt;&gt;0),"error",""),""))</f>
        <v/>
      </c>
      <c r="AZ555" s="331" t="str">
        <f t="shared" si="155"/>
        <v/>
      </c>
      <c r="BA555" s="331" t="str">
        <f t="shared" si="156"/>
        <v/>
      </c>
      <c r="BB555" s="331" t="str">
        <f t="shared" si="157"/>
        <v/>
      </c>
      <c r="BC555" s="331" t="str">
        <f>IF(C555="","",IF(フラグ管理用!Y555=2,IF(AND(フラグ管理用!C555=2,フラグ管理用!V555=1),"","error"),""))</f>
        <v/>
      </c>
      <c r="BD555" s="331" t="str">
        <f t="shared" si="158"/>
        <v/>
      </c>
      <c r="BE555" s="331" t="str">
        <f>IF(C555="","",IF(フラグ管理用!Z555=30,"error",IF(AND(フラグ管理用!AI555="事業始期_通常",フラグ管理用!Z555&lt;18),"error",IF(AND(フラグ管理用!AI555="事業始期_補助",フラグ管理用!Z555&lt;15),"error",""))))</f>
        <v/>
      </c>
      <c r="BF555" s="331" t="str">
        <f t="shared" si="159"/>
        <v/>
      </c>
      <c r="BG555" s="331" t="str">
        <f>IF(C555="","",IF(AND(フラグ管理用!AJ555="事業終期_通常",OR(フラグ管理用!AA555&lt;18,フラグ管理用!AA555&gt;29)),"error",IF(AND(フラグ管理用!AJ555="事業終期_R3基金・R4",フラグ管理用!AA555&lt;18),"error","")))</f>
        <v/>
      </c>
      <c r="BH555" s="331" t="str">
        <f>IF(C555="","",IF(VLOOKUP(Z555,―!$X$2:$Y$31,2,FALSE)&lt;=VLOOKUP(AA555,―!$X$2:$Y$31,2,FALSE),"","error"))</f>
        <v/>
      </c>
      <c r="BI555" s="331" t="str">
        <f t="shared" si="160"/>
        <v/>
      </c>
      <c r="BJ555" s="331" t="str">
        <f t="shared" si="161"/>
        <v/>
      </c>
      <c r="BK555" s="331" t="str">
        <f t="shared" si="162"/>
        <v/>
      </c>
      <c r="BL555" s="331" t="str">
        <f>IF(C555="","",IF(AND(フラグ管理用!AK555="予算区分_地単_通常",フラグ管理用!AF555&gt;4),"error",IF(AND(フラグ管理用!AK555="予算区分_地単_協力金等",フラグ管理用!AF555&gt;9),"error",IF(AND(フラグ管理用!AK555="予算区分_補助",フラグ管理用!AF555&lt;9),"error",""))))</f>
        <v/>
      </c>
      <c r="BM555" s="346" t="str">
        <f>フラグ管理用!AO555</f>
        <v/>
      </c>
    </row>
    <row r="556" spans="1:65">
      <c r="A556" s="21">
        <v>535</v>
      </c>
      <c r="B556" s="38"/>
      <c r="C556" s="47"/>
      <c r="D556" s="47"/>
      <c r="E556" s="60"/>
      <c r="F556" s="69" t="str">
        <f>IF(C556="補",VLOOKUP(E556,'事業名一覧 '!$A$3:$C$55,3,FALSE),"")</f>
        <v/>
      </c>
      <c r="G556" s="84"/>
      <c r="H556" s="84"/>
      <c r="I556" s="84"/>
      <c r="J556" s="84"/>
      <c r="K556" s="84"/>
      <c r="L556" s="60"/>
      <c r="M556" s="134" t="str">
        <f t="shared" si="145"/>
        <v/>
      </c>
      <c r="N556" s="134" t="str">
        <f t="shared" si="146"/>
        <v/>
      </c>
      <c r="O556" s="150"/>
      <c r="P556" s="150"/>
      <c r="Q556" s="150"/>
      <c r="R556" s="150"/>
      <c r="S556" s="150"/>
      <c r="T556" s="150"/>
      <c r="U556" s="60"/>
      <c r="V556" s="84"/>
      <c r="W556" s="84"/>
      <c r="X556" s="84"/>
      <c r="Y556" s="47"/>
      <c r="Z556" s="47"/>
      <c r="AA556" s="47"/>
      <c r="AB556" s="217"/>
      <c r="AC556" s="217"/>
      <c r="AD556" s="60"/>
      <c r="AE556" s="60"/>
      <c r="AF556" s="236"/>
      <c r="AG556" s="255"/>
      <c r="AH556" s="277"/>
      <c r="AI556" s="289"/>
      <c r="AJ556" s="301" t="str">
        <f t="shared" si="147"/>
        <v/>
      </c>
      <c r="AK556" s="309" t="str">
        <f>IF(C556="","",IF(AND(フラグ管理用!B556=2,O556&gt;0),"error",IF(AND(フラグ管理用!B556=1,SUM(P556:R556)&gt;0),"error","")))</f>
        <v/>
      </c>
      <c r="AL556" s="317" t="str">
        <f t="shared" si="148"/>
        <v/>
      </c>
      <c r="AM556" s="325" t="str">
        <f t="shared" si="149"/>
        <v/>
      </c>
      <c r="AN556" s="331" t="str">
        <f>IF(C556="","",IF(フラグ管理用!AP556=1,"",IF(AND(フラグ管理用!C556=1,フラグ管理用!G556=1),"",IF(AND(フラグ管理用!C556=2,フラグ管理用!D556=1,フラグ管理用!G556=1),"",IF(AND(フラグ管理用!C556=2,フラグ管理用!D556=2),"","error")))))</f>
        <v/>
      </c>
      <c r="AO556" s="335" t="str">
        <f t="shared" si="150"/>
        <v/>
      </c>
      <c r="AP556" s="335" t="str">
        <f t="shared" si="151"/>
        <v/>
      </c>
      <c r="AQ556" s="335" t="str">
        <f>IF(C556="","",IF(AND(フラグ管理用!B556=1,フラグ管理用!I556&gt;0),"",IF(AND(フラグ管理用!B556=2,フラグ管理用!I556&gt;14),"","error")))</f>
        <v/>
      </c>
      <c r="AR556" s="335" t="str">
        <f>IF(C556="","",IF(PRODUCT(フラグ管理用!H556:J556)=0,"error",""))</f>
        <v/>
      </c>
      <c r="AS556" s="335" t="str">
        <f t="shared" si="152"/>
        <v/>
      </c>
      <c r="AT556" s="335" t="str">
        <f>IF(C556="","",IF(AND(フラグ管理用!G556=1,フラグ管理用!K556=1),"",IF(AND(フラグ管理用!G556=2,フラグ管理用!K556&gt;1),"","error")))</f>
        <v/>
      </c>
      <c r="AU556" s="335" t="str">
        <f>IF(C556="","",IF(AND(フラグ管理用!K556=10,ISBLANK(L556)=FALSE),"",IF(AND(フラグ管理用!K556&lt;10,ISBLANK(L556)=TRUE),"","error")))</f>
        <v/>
      </c>
      <c r="AV556" s="331" t="str">
        <f t="shared" si="153"/>
        <v/>
      </c>
      <c r="AW556" s="331" t="str">
        <f t="shared" si="154"/>
        <v/>
      </c>
      <c r="AX556" s="331" t="str">
        <f>IF(C556="","",IF(AND(フラグ管理用!D556=2,フラグ管理用!G556=1),IF(Q556&lt;&gt;0,"error",""),""))</f>
        <v/>
      </c>
      <c r="AY556" s="331" t="str">
        <f>IF(C556="","",IF(フラグ管理用!G556=2,IF(OR(O556&lt;&gt;0,P556&lt;&gt;0,R556&lt;&gt;0),"error",""),""))</f>
        <v/>
      </c>
      <c r="AZ556" s="331" t="str">
        <f t="shared" si="155"/>
        <v/>
      </c>
      <c r="BA556" s="331" t="str">
        <f t="shared" si="156"/>
        <v/>
      </c>
      <c r="BB556" s="331" t="str">
        <f t="shared" si="157"/>
        <v/>
      </c>
      <c r="BC556" s="331" t="str">
        <f>IF(C556="","",IF(フラグ管理用!Y556=2,IF(AND(フラグ管理用!C556=2,フラグ管理用!V556=1),"","error"),""))</f>
        <v/>
      </c>
      <c r="BD556" s="331" t="str">
        <f t="shared" si="158"/>
        <v/>
      </c>
      <c r="BE556" s="331" t="str">
        <f>IF(C556="","",IF(フラグ管理用!Z556=30,"error",IF(AND(フラグ管理用!AI556="事業始期_通常",フラグ管理用!Z556&lt;18),"error",IF(AND(フラグ管理用!AI556="事業始期_補助",フラグ管理用!Z556&lt;15),"error",""))))</f>
        <v/>
      </c>
      <c r="BF556" s="331" t="str">
        <f t="shared" si="159"/>
        <v/>
      </c>
      <c r="BG556" s="331" t="str">
        <f>IF(C556="","",IF(AND(フラグ管理用!AJ556="事業終期_通常",OR(フラグ管理用!AA556&lt;18,フラグ管理用!AA556&gt;29)),"error",IF(AND(フラグ管理用!AJ556="事業終期_R3基金・R4",フラグ管理用!AA556&lt;18),"error","")))</f>
        <v/>
      </c>
      <c r="BH556" s="331" t="str">
        <f>IF(C556="","",IF(VLOOKUP(Z556,―!$X$2:$Y$31,2,FALSE)&lt;=VLOOKUP(AA556,―!$X$2:$Y$31,2,FALSE),"","error"))</f>
        <v/>
      </c>
      <c r="BI556" s="331" t="str">
        <f t="shared" si="160"/>
        <v/>
      </c>
      <c r="BJ556" s="331" t="str">
        <f t="shared" si="161"/>
        <v/>
      </c>
      <c r="BK556" s="331" t="str">
        <f t="shared" si="162"/>
        <v/>
      </c>
      <c r="BL556" s="331" t="str">
        <f>IF(C556="","",IF(AND(フラグ管理用!AK556="予算区分_地単_通常",フラグ管理用!AF556&gt;4),"error",IF(AND(フラグ管理用!AK556="予算区分_地単_協力金等",フラグ管理用!AF556&gt;9),"error",IF(AND(フラグ管理用!AK556="予算区分_補助",フラグ管理用!AF556&lt;9),"error",""))))</f>
        <v/>
      </c>
      <c r="BM556" s="346" t="str">
        <f>フラグ管理用!AO556</f>
        <v/>
      </c>
    </row>
    <row r="557" spans="1:65">
      <c r="A557" s="21">
        <v>536</v>
      </c>
      <c r="B557" s="38"/>
      <c r="C557" s="47"/>
      <c r="D557" s="47"/>
      <c r="E557" s="60"/>
      <c r="F557" s="69" t="str">
        <f>IF(C557="補",VLOOKUP(E557,'事業名一覧 '!$A$3:$C$55,3,FALSE),"")</f>
        <v/>
      </c>
      <c r="G557" s="84"/>
      <c r="H557" s="84"/>
      <c r="I557" s="84"/>
      <c r="J557" s="84"/>
      <c r="K557" s="84"/>
      <c r="L557" s="60"/>
      <c r="M557" s="134" t="str">
        <f t="shared" si="145"/>
        <v/>
      </c>
      <c r="N557" s="134" t="str">
        <f t="shared" si="146"/>
        <v/>
      </c>
      <c r="O557" s="150"/>
      <c r="P557" s="150"/>
      <c r="Q557" s="150"/>
      <c r="R557" s="150"/>
      <c r="S557" s="150"/>
      <c r="T557" s="150"/>
      <c r="U557" s="60"/>
      <c r="V557" s="84"/>
      <c r="W557" s="84"/>
      <c r="X557" s="84"/>
      <c r="Y557" s="47"/>
      <c r="Z557" s="47"/>
      <c r="AA557" s="47"/>
      <c r="AB557" s="217"/>
      <c r="AC557" s="217"/>
      <c r="AD557" s="60"/>
      <c r="AE557" s="60"/>
      <c r="AF557" s="236"/>
      <c r="AG557" s="255"/>
      <c r="AH557" s="277"/>
      <c r="AI557" s="289"/>
      <c r="AJ557" s="301" t="str">
        <f t="shared" si="147"/>
        <v/>
      </c>
      <c r="AK557" s="309" t="str">
        <f>IF(C557="","",IF(AND(フラグ管理用!B557=2,O557&gt;0),"error",IF(AND(フラグ管理用!B557=1,SUM(P557:R557)&gt;0),"error","")))</f>
        <v/>
      </c>
      <c r="AL557" s="317" t="str">
        <f t="shared" si="148"/>
        <v/>
      </c>
      <c r="AM557" s="325" t="str">
        <f t="shared" si="149"/>
        <v/>
      </c>
      <c r="AN557" s="331" t="str">
        <f>IF(C557="","",IF(フラグ管理用!AP557=1,"",IF(AND(フラグ管理用!C557=1,フラグ管理用!G557=1),"",IF(AND(フラグ管理用!C557=2,フラグ管理用!D557=1,フラグ管理用!G557=1),"",IF(AND(フラグ管理用!C557=2,フラグ管理用!D557=2),"","error")))))</f>
        <v/>
      </c>
      <c r="AO557" s="335" t="str">
        <f t="shared" si="150"/>
        <v/>
      </c>
      <c r="AP557" s="335" t="str">
        <f t="shared" si="151"/>
        <v/>
      </c>
      <c r="AQ557" s="335" t="str">
        <f>IF(C557="","",IF(AND(フラグ管理用!B557=1,フラグ管理用!I557&gt;0),"",IF(AND(フラグ管理用!B557=2,フラグ管理用!I557&gt;14),"","error")))</f>
        <v/>
      </c>
      <c r="AR557" s="335" t="str">
        <f>IF(C557="","",IF(PRODUCT(フラグ管理用!H557:J557)=0,"error",""))</f>
        <v/>
      </c>
      <c r="AS557" s="335" t="str">
        <f t="shared" si="152"/>
        <v/>
      </c>
      <c r="AT557" s="335" t="str">
        <f>IF(C557="","",IF(AND(フラグ管理用!G557=1,フラグ管理用!K557=1),"",IF(AND(フラグ管理用!G557=2,フラグ管理用!K557&gt;1),"","error")))</f>
        <v/>
      </c>
      <c r="AU557" s="335" t="str">
        <f>IF(C557="","",IF(AND(フラグ管理用!K557=10,ISBLANK(L557)=FALSE),"",IF(AND(フラグ管理用!K557&lt;10,ISBLANK(L557)=TRUE),"","error")))</f>
        <v/>
      </c>
      <c r="AV557" s="331" t="str">
        <f t="shared" si="153"/>
        <v/>
      </c>
      <c r="AW557" s="331" t="str">
        <f t="shared" si="154"/>
        <v/>
      </c>
      <c r="AX557" s="331" t="str">
        <f>IF(C557="","",IF(AND(フラグ管理用!D557=2,フラグ管理用!G557=1),IF(Q557&lt;&gt;0,"error",""),""))</f>
        <v/>
      </c>
      <c r="AY557" s="331" t="str">
        <f>IF(C557="","",IF(フラグ管理用!G557=2,IF(OR(O557&lt;&gt;0,P557&lt;&gt;0,R557&lt;&gt;0),"error",""),""))</f>
        <v/>
      </c>
      <c r="AZ557" s="331" t="str">
        <f t="shared" si="155"/>
        <v/>
      </c>
      <c r="BA557" s="331" t="str">
        <f t="shared" si="156"/>
        <v/>
      </c>
      <c r="BB557" s="331" t="str">
        <f t="shared" si="157"/>
        <v/>
      </c>
      <c r="BC557" s="331" t="str">
        <f>IF(C557="","",IF(フラグ管理用!Y557=2,IF(AND(フラグ管理用!C557=2,フラグ管理用!V557=1),"","error"),""))</f>
        <v/>
      </c>
      <c r="BD557" s="331" t="str">
        <f t="shared" si="158"/>
        <v/>
      </c>
      <c r="BE557" s="331" t="str">
        <f>IF(C557="","",IF(フラグ管理用!Z557=30,"error",IF(AND(フラグ管理用!AI557="事業始期_通常",フラグ管理用!Z557&lt;18),"error",IF(AND(フラグ管理用!AI557="事業始期_補助",フラグ管理用!Z557&lt;15),"error",""))))</f>
        <v/>
      </c>
      <c r="BF557" s="331" t="str">
        <f t="shared" si="159"/>
        <v/>
      </c>
      <c r="BG557" s="331" t="str">
        <f>IF(C557="","",IF(AND(フラグ管理用!AJ557="事業終期_通常",OR(フラグ管理用!AA557&lt;18,フラグ管理用!AA557&gt;29)),"error",IF(AND(フラグ管理用!AJ557="事業終期_R3基金・R4",フラグ管理用!AA557&lt;18),"error","")))</f>
        <v/>
      </c>
      <c r="BH557" s="331" t="str">
        <f>IF(C557="","",IF(VLOOKUP(Z557,―!$X$2:$Y$31,2,FALSE)&lt;=VLOOKUP(AA557,―!$X$2:$Y$31,2,FALSE),"","error"))</f>
        <v/>
      </c>
      <c r="BI557" s="331" t="str">
        <f t="shared" si="160"/>
        <v/>
      </c>
      <c r="BJ557" s="331" t="str">
        <f t="shared" si="161"/>
        <v/>
      </c>
      <c r="BK557" s="331" t="str">
        <f t="shared" si="162"/>
        <v/>
      </c>
      <c r="BL557" s="331" t="str">
        <f>IF(C557="","",IF(AND(フラグ管理用!AK557="予算区分_地単_通常",フラグ管理用!AF557&gt;4),"error",IF(AND(フラグ管理用!AK557="予算区分_地単_協力金等",フラグ管理用!AF557&gt;9),"error",IF(AND(フラグ管理用!AK557="予算区分_補助",フラグ管理用!AF557&lt;9),"error",""))))</f>
        <v/>
      </c>
      <c r="BM557" s="346" t="str">
        <f>フラグ管理用!AO557</f>
        <v/>
      </c>
    </row>
    <row r="558" spans="1:65">
      <c r="A558" s="21">
        <v>537</v>
      </c>
      <c r="B558" s="38"/>
      <c r="C558" s="47"/>
      <c r="D558" s="47"/>
      <c r="E558" s="60"/>
      <c r="F558" s="69" t="str">
        <f>IF(C558="補",VLOOKUP(E558,'事業名一覧 '!$A$3:$C$55,3,FALSE),"")</f>
        <v/>
      </c>
      <c r="G558" s="84"/>
      <c r="H558" s="84"/>
      <c r="I558" s="84"/>
      <c r="J558" s="84"/>
      <c r="K558" s="84"/>
      <c r="L558" s="60"/>
      <c r="M558" s="134" t="str">
        <f t="shared" si="145"/>
        <v/>
      </c>
      <c r="N558" s="134" t="str">
        <f t="shared" si="146"/>
        <v/>
      </c>
      <c r="O558" s="150"/>
      <c r="P558" s="150"/>
      <c r="Q558" s="150"/>
      <c r="R558" s="150"/>
      <c r="S558" s="150"/>
      <c r="T558" s="150"/>
      <c r="U558" s="60"/>
      <c r="V558" s="84"/>
      <c r="W558" s="84"/>
      <c r="X558" s="84"/>
      <c r="Y558" s="47"/>
      <c r="Z558" s="47"/>
      <c r="AA558" s="47"/>
      <c r="AB558" s="217"/>
      <c r="AC558" s="217"/>
      <c r="AD558" s="60"/>
      <c r="AE558" s="60"/>
      <c r="AF558" s="236"/>
      <c r="AG558" s="255"/>
      <c r="AH558" s="277"/>
      <c r="AI558" s="289"/>
      <c r="AJ558" s="301" t="str">
        <f t="shared" si="147"/>
        <v/>
      </c>
      <c r="AK558" s="309" t="str">
        <f>IF(C558="","",IF(AND(フラグ管理用!B558=2,O558&gt;0),"error",IF(AND(フラグ管理用!B558=1,SUM(P558:R558)&gt;0),"error","")))</f>
        <v/>
      </c>
      <c r="AL558" s="317" t="str">
        <f t="shared" si="148"/>
        <v/>
      </c>
      <c r="AM558" s="325" t="str">
        <f t="shared" si="149"/>
        <v/>
      </c>
      <c r="AN558" s="331" t="str">
        <f>IF(C558="","",IF(フラグ管理用!AP558=1,"",IF(AND(フラグ管理用!C558=1,フラグ管理用!G558=1),"",IF(AND(フラグ管理用!C558=2,フラグ管理用!D558=1,フラグ管理用!G558=1),"",IF(AND(フラグ管理用!C558=2,フラグ管理用!D558=2),"","error")))))</f>
        <v/>
      </c>
      <c r="AO558" s="335" t="str">
        <f t="shared" si="150"/>
        <v/>
      </c>
      <c r="AP558" s="335" t="str">
        <f t="shared" si="151"/>
        <v/>
      </c>
      <c r="AQ558" s="335" t="str">
        <f>IF(C558="","",IF(AND(フラグ管理用!B558=1,フラグ管理用!I558&gt;0),"",IF(AND(フラグ管理用!B558=2,フラグ管理用!I558&gt;14),"","error")))</f>
        <v/>
      </c>
      <c r="AR558" s="335" t="str">
        <f>IF(C558="","",IF(PRODUCT(フラグ管理用!H558:J558)=0,"error",""))</f>
        <v/>
      </c>
      <c r="AS558" s="335" t="str">
        <f t="shared" si="152"/>
        <v/>
      </c>
      <c r="AT558" s="335" t="str">
        <f>IF(C558="","",IF(AND(フラグ管理用!G558=1,フラグ管理用!K558=1),"",IF(AND(フラグ管理用!G558=2,フラグ管理用!K558&gt;1),"","error")))</f>
        <v/>
      </c>
      <c r="AU558" s="335" t="str">
        <f>IF(C558="","",IF(AND(フラグ管理用!K558=10,ISBLANK(L558)=FALSE),"",IF(AND(フラグ管理用!K558&lt;10,ISBLANK(L558)=TRUE),"","error")))</f>
        <v/>
      </c>
      <c r="AV558" s="331" t="str">
        <f t="shared" si="153"/>
        <v/>
      </c>
      <c r="AW558" s="331" t="str">
        <f t="shared" si="154"/>
        <v/>
      </c>
      <c r="AX558" s="331" t="str">
        <f>IF(C558="","",IF(AND(フラグ管理用!D558=2,フラグ管理用!G558=1),IF(Q558&lt;&gt;0,"error",""),""))</f>
        <v/>
      </c>
      <c r="AY558" s="331" t="str">
        <f>IF(C558="","",IF(フラグ管理用!G558=2,IF(OR(O558&lt;&gt;0,P558&lt;&gt;0,R558&lt;&gt;0),"error",""),""))</f>
        <v/>
      </c>
      <c r="AZ558" s="331" t="str">
        <f t="shared" si="155"/>
        <v/>
      </c>
      <c r="BA558" s="331" t="str">
        <f t="shared" si="156"/>
        <v/>
      </c>
      <c r="BB558" s="331" t="str">
        <f t="shared" si="157"/>
        <v/>
      </c>
      <c r="BC558" s="331" t="str">
        <f>IF(C558="","",IF(フラグ管理用!Y558=2,IF(AND(フラグ管理用!C558=2,フラグ管理用!V558=1),"","error"),""))</f>
        <v/>
      </c>
      <c r="BD558" s="331" t="str">
        <f t="shared" si="158"/>
        <v/>
      </c>
      <c r="BE558" s="331" t="str">
        <f>IF(C558="","",IF(フラグ管理用!Z558=30,"error",IF(AND(フラグ管理用!AI558="事業始期_通常",フラグ管理用!Z558&lt;18),"error",IF(AND(フラグ管理用!AI558="事業始期_補助",フラグ管理用!Z558&lt;15),"error",""))))</f>
        <v/>
      </c>
      <c r="BF558" s="331" t="str">
        <f t="shared" si="159"/>
        <v/>
      </c>
      <c r="BG558" s="331" t="str">
        <f>IF(C558="","",IF(AND(フラグ管理用!AJ558="事業終期_通常",OR(フラグ管理用!AA558&lt;18,フラグ管理用!AA558&gt;29)),"error",IF(AND(フラグ管理用!AJ558="事業終期_R3基金・R4",フラグ管理用!AA558&lt;18),"error","")))</f>
        <v/>
      </c>
      <c r="BH558" s="331" t="str">
        <f>IF(C558="","",IF(VLOOKUP(Z558,―!$X$2:$Y$31,2,FALSE)&lt;=VLOOKUP(AA558,―!$X$2:$Y$31,2,FALSE),"","error"))</f>
        <v/>
      </c>
      <c r="BI558" s="331" t="str">
        <f t="shared" si="160"/>
        <v/>
      </c>
      <c r="BJ558" s="331" t="str">
        <f t="shared" si="161"/>
        <v/>
      </c>
      <c r="BK558" s="331" t="str">
        <f t="shared" si="162"/>
        <v/>
      </c>
      <c r="BL558" s="331" t="str">
        <f>IF(C558="","",IF(AND(フラグ管理用!AK558="予算区分_地単_通常",フラグ管理用!AF558&gt;4),"error",IF(AND(フラグ管理用!AK558="予算区分_地単_協力金等",フラグ管理用!AF558&gt;9),"error",IF(AND(フラグ管理用!AK558="予算区分_補助",フラグ管理用!AF558&lt;9),"error",""))))</f>
        <v/>
      </c>
      <c r="BM558" s="346" t="str">
        <f>フラグ管理用!AO558</f>
        <v/>
      </c>
    </row>
    <row r="559" spans="1:65">
      <c r="A559" s="21">
        <v>538</v>
      </c>
      <c r="B559" s="38"/>
      <c r="C559" s="47"/>
      <c r="D559" s="47"/>
      <c r="E559" s="60"/>
      <c r="F559" s="69" t="str">
        <f>IF(C559="補",VLOOKUP(E559,'事業名一覧 '!$A$3:$C$55,3,FALSE),"")</f>
        <v/>
      </c>
      <c r="G559" s="84"/>
      <c r="H559" s="84"/>
      <c r="I559" s="84"/>
      <c r="J559" s="84"/>
      <c r="K559" s="84"/>
      <c r="L559" s="60"/>
      <c r="M559" s="134" t="str">
        <f t="shared" si="145"/>
        <v/>
      </c>
      <c r="N559" s="134" t="str">
        <f t="shared" si="146"/>
        <v/>
      </c>
      <c r="O559" s="150"/>
      <c r="P559" s="150"/>
      <c r="Q559" s="150"/>
      <c r="R559" s="150"/>
      <c r="S559" s="150"/>
      <c r="T559" s="150"/>
      <c r="U559" s="60"/>
      <c r="V559" s="84"/>
      <c r="W559" s="84"/>
      <c r="X559" s="84"/>
      <c r="Y559" s="47"/>
      <c r="Z559" s="47"/>
      <c r="AA559" s="47"/>
      <c r="AB559" s="217"/>
      <c r="AC559" s="217"/>
      <c r="AD559" s="60"/>
      <c r="AE559" s="60"/>
      <c r="AF559" s="236"/>
      <c r="AG559" s="255"/>
      <c r="AH559" s="277"/>
      <c r="AI559" s="289"/>
      <c r="AJ559" s="301" t="str">
        <f t="shared" si="147"/>
        <v/>
      </c>
      <c r="AK559" s="309" t="str">
        <f>IF(C559="","",IF(AND(フラグ管理用!B559=2,O559&gt;0),"error",IF(AND(フラグ管理用!B559=1,SUM(P559:R559)&gt;0),"error","")))</f>
        <v/>
      </c>
      <c r="AL559" s="317" t="str">
        <f t="shared" si="148"/>
        <v/>
      </c>
      <c r="AM559" s="325" t="str">
        <f t="shared" si="149"/>
        <v/>
      </c>
      <c r="AN559" s="331" t="str">
        <f>IF(C559="","",IF(フラグ管理用!AP559=1,"",IF(AND(フラグ管理用!C559=1,フラグ管理用!G559=1),"",IF(AND(フラグ管理用!C559=2,フラグ管理用!D559=1,フラグ管理用!G559=1),"",IF(AND(フラグ管理用!C559=2,フラグ管理用!D559=2),"","error")))))</f>
        <v/>
      </c>
      <c r="AO559" s="335" t="str">
        <f t="shared" si="150"/>
        <v/>
      </c>
      <c r="AP559" s="335" t="str">
        <f t="shared" si="151"/>
        <v/>
      </c>
      <c r="AQ559" s="335" t="str">
        <f>IF(C559="","",IF(AND(フラグ管理用!B559=1,フラグ管理用!I559&gt;0),"",IF(AND(フラグ管理用!B559=2,フラグ管理用!I559&gt;14),"","error")))</f>
        <v/>
      </c>
      <c r="AR559" s="335" t="str">
        <f>IF(C559="","",IF(PRODUCT(フラグ管理用!H559:J559)=0,"error",""))</f>
        <v/>
      </c>
      <c r="AS559" s="335" t="str">
        <f t="shared" si="152"/>
        <v/>
      </c>
      <c r="AT559" s="335" t="str">
        <f>IF(C559="","",IF(AND(フラグ管理用!G559=1,フラグ管理用!K559=1),"",IF(AND(フラグ管理用!G559=2,フラグ管理用!K559&gt;1),"","error")))</f>
        <v/>
      </c>
      <c r="AU559" s="335" t="str">
        <f>IF(C559="","",IF(AND(フラグ管理用!K559=10,ISBLANK(L559)=FALSE),"",IF(AND(フラグ管理用!K559&lt;10,ISBLANK(L559)=TRUE),"","error")))</f>
        <v/>
      </c>
      <c r="AV559" s="331" t="str">
        <f t="shared" si="153"/>
        <v/>
      </c>
      <c r="AW559" s="331" t="str">
        <f t="shared" si="154"/>
        <v/>
      </c>
      <c r="AX559" s="331" t="str">
        <f>IF(C559="","",IF(AND(フラグ管理用!D559=2,フラグ管理用!G559=1),IF(Q559&lt;&gt;0,"error",""),""))</f>
        <v/>
      </c>
      <c r="AY559" s="331" t="str">
        <f>IF(C559="","",IF(フラグ管理用!G559=2,IF(OR(O559&lt;&gt;0,P559&lt;&gt;0,R559&lt;&gt;0),"error",""),""))</f>
        <v/>
      </c>
      <c r="AZ559" s="331" t="str">
        <f t="shared" si="155"/>
        <v/>
      </c>
      <c r="BA559" s="331" t="str">
        <f t="shared" si="156"/>
        <v/>
      </c>
      <c r="BB559" s="331" t="str">
        <f t="shared" si="157"/>
        <v/>
      </c>
      <c r="BC559" s="331" t="str">
        <f>IF(C559="","",IF(フラグ管理用!Y559=2,IF(AND(フラグ管理用!C559=2,フラグ管理用!V559=1),"","error"),""))</f>
        <v/>
      </c>
      <c r="BD559" s="331" t="str">
        <f t="shared" si="158"/>
        <v/>
      </c>
      <c r="BE559" s="331" t="str">
        <f>IF(C559="","",IF(フラグ管理用!Z559=30,"error",IF(AND(フラグ管理用!AI559="事業始期_通常",フラグ管理用!Z559&lt;18),"error",IF(AND(フラグ管理用!AI559="事業始期_補助",フラグ管理用!Z559&lt;15),"error",""))))</f>
        <v/>
      </c>
      <c r="BF559" s="331" t="str">
        <f t="shared" si="159"/>
        <v/>
      </c>
      <c r="BG559" s="331" t="str">
        <f>IF(C559="","",IF(AND(フラグ管理用!AJ559="事業終期_通常",OR(フラグ管理用!AA559&lt;18,フラグ管理用!AA559&gt;29)),"error",IF(AND(フラグ管理用!AJ559="事業終期_R3基金・R4",フラグ管理用!AA559&lt;18),"error","")))</f>
        <v/>
      </c>
      <c r="BH559" s="331" t="str">
        <f>IF(C559="","",IF(VLOOKUP(Z559,―!$X$2:$Y$31,2,FALSE)&lt;=VLOOKUP(AA559,―!$X$2:$Y$31,2,FALSE),"","error"))</f>
        <v/>
      </c>
      <c r="BI559" s="331" t="str">
        <f t="shared" si="160"/>
        <v/>
      </c>
      <c r="BJ559" s="331" t="str">
        <f t="shared" si="161"/>
        <v/>
      </c>
      <c r="BK559" s="331" t="str">
        <f t="shared" si="162"/>
        <v/>
      </c>
      <c r="BL559" s="331" t="str">
        <f>IF(C559="","",IF(AND(フラグ管理用!AK559="予算区分_地単_通常",フラグ管理用!AF559&gt;4),"error",IF(AND(フラグ管理用!AK559="予算区分_地単_協力金等",フラグ管理用!AF559&gt;9),"error",IF(AND(フラグ管理用!AK559="予算区分_補助",フラグ管理用!AF559&lt;9),"error",""))))</f>
        <v/>
      </c>
      <c r="BM559" s="346" t="str">
        <f>フラグ管理用!AO559</f>
        <v/>
      </c>
    </row>
    <row r="560" spans="1:65">
      <c r="A560" s="21">
        <v>539</v>
      </c>
      <c r="B560" s="38"/>
      <c r="C560" s="47"/>
      <c r="D560" s="47"/>
      <c r="E560" s="60"/>
      <c r="F560" s="69" t="str">
        <f>IF(C560="補",VLOOKUP(E560,'事業名一覧 '!$A$3:$C$55,3,FALSE),"")</f>
        <v/>
      </c>
      <c r="G560" s="84"/>
      <c r="H560" s="84"/>
      <c r="I560" s="84"/>
      <c r="J560" s="84"/>
      <c r="K560" s="84"/>
      <c r="L560" s="60"/>
      <c r="M560" s="134" t="str">
        <f t="shared" si="145"/>
        <v/>
      </c>
      <c r="N560" s="134" t="str">
        <f t="shared" si="146"/>
        <v/>
      </c>
      <c r="O560" s="150"/>
      <c r="P560" s="150"/>
      <c r="Q560" s="150"/>
      <c r="R560" s="150"/>
      <c r="S560" s="150"/>
      <c r="T560" s="150"/>
      <c r="U560" s="60"/>
      <c r="V560" s="84"/>
      <c r="W560" s="84"/>
      <c r="X560" s="84"/>
      <c r="Y560" s="47"/>
      <c r="Z560" s="47"/>
      <c r="AA560" s="47"/>
      <c r="AB560" s="217"/>
      <c r="AC560" s="217"/>
      <c r="AD560" s="60"/>
      <c r="AE560" s="60"/>
      <c r="AF560" s="236"/>
      <c r="AG560" s="255"/>
      <c r="AH560" s="277"/>
      <c r="AI560" s="289"/>
      <c r="AJ560" s="301" t="str">
        <f t="shared" si="147"/>
        <v/>
      </c>
      <c r="AK560" s="309" t="str">
        <f>IF(C560="","",IF(AND(フラグ管理用!B560=2,O560&gt;0),"error",IF(AND(フラグ管理用!B560=1,SUM(P560:R560)&gt;0),"error","")))</f>
        <v/>
      </c>
      <c r="AL560" s="317" t="str">
        <f t="shared" si="148"/>
        <v/>
      </c>
      <c r="AM560" s="325" t="str">
        <f t="shared" si="149"/>
        <v/>
      </c>
      <c r="AN560" s="331" t="str">
        <f>IF(C560="","",IF(フラグ管理用!AP560=1,"",IF(AND(フラグ管理用!C560=1,フラグ管理用!G560=1),"",IF(AND(フラグ管理用!C560=2,フラグ管理用!D560=1,フラグ管理用!G560=1),"",IF(AND(フラグ管理用!C560=2,フラグ管理用!D560=2),"","error")))))</f>
        <v/>
      </c>
      <c r="AO560" s="335" t="str">
        <f t="shared" si="150"/>
        <v/>
      </c>
      <c r="AP560" s="335" t="str">
        <f t="shared" si="151"/>
        <v/>
      </c>
      <c r="AQ560" s="335" t="str">
        <f>IF(C560="","",IF(AND(フラグ管理用!B560=1,フラグ管理用!I560&gt;0),"",IF(AND(フラグ管理用!B560=2,フラグ管理用!I560&gt;14),"","error")))</f>
        <v/>
      </c>
      <c r="AR560" s="335" t="str">
        <f>IF(C560="","",IF(PRODUCT(フラグ管理用!H560:J560)=0,"error",""))</f>
        <v/>
      </c>
      <c r="AS560" s="335" t="str">
        <f t="shared" si="152"/>
        <v/>
      </c>
      <c r="AT560" s="335" t="str">
        <f>IF(C560="","",IF(AND(フラグ管理用!G560=1,フラグ管理用!K560=1),"",IF(AND(フラグ管理用!G560=2,フラグ管理用!K560&gt;1),"","error")))</f>
        <v/>
      </c>
      <c r="AU560" s="335" t="str">
        <f>IF(C560="","",IF(AND(フラグ管理用!K560=10,ISBLANK(L560)=FALSE),"",IF(AND(フラグ管理用!K560&lt;10,ISBLANK(L560)=TRUE),"","error")))</f>
        <v/>
      </c>
      <c r="AV560" s="331" t="str">
        <f t="shared" si="153"/>
        <v/>
      </c>
      <c r="AW560" s="331" t="str">
        <f t="shared" si="154"/>
        <v/>
      </c>
      <c r="AX560" s="331" t="str">
        <f>IF(C560="","",IF(AND(フラグ管理用!D560=2,フラグ管理用!G560=1),IF(Q560&lt;&gt;0,"error",""),""))</f>
        <v/>
      </c>
      <c r="AY560" s="331" t="str">
        <f>IF(C560="","",IF(フラグ管理用!G560=2,IF(OR(O560&lt;&gt;0,P560&lt;&gt;0,R560&lt;&gt;0),"error",""),""))</f>
        <v/>
      </c>
      <c r="AZ560" s="331" t="str">
        <f t="shared" si="155"/>
        <v/>
      </c>
      <c r="BA560" s="331" t="str">
        <f t="shared" si="156"/>
        <v/>
      </c>
      <c r="BB560" s="331" t="str">
        <f t="shared" si="157"/>
        <v/>
      </c>
      <c r="BC560" s="331" t="str">
        <f>IF(C560="","",IF(フラグ管理用!Y560=2,IF(AND(フラグ管理用!C560=2,フラグ管理用!V560=1),"","error"),""))</f>
        <v/>
      </c>
      <c r="BD560" s="331" t="str">
        <f t="shared" si="158"/>
        <v/>
      </c>
      <c r="BE560" s="331" t="str">
        <f>IF(C560="","",IF(フラグ管理用!Z560=30,"error",IF(AND(フラグ管理用!AI560="事業始期_通常",フラグ管理用!Z560&lt;18),"error",IF(AND(フラグ管理用!AI560="事業始期_補助",フラグ管理用!Z560&lt;15),"error",""))))</f>
        <v/>
      </c>
      <c r="BF560" s="331" t="str">
        <f t="shared" si="159"/>
        <v/>
      </c>
      <c r="BG560" s="331" t="str">
        <f>IF(C560="","",IF(AND(フラグ管理用!AJ560="事業終期_通常",OR(フラグ管理用!AA560&lt;18,フラグ管理用!AA560&gt;29)),"error",IF(AND(フラグ管理用!AJ560="事業終期_R3基金・R4",フラグ管理用!AA560&lt;18),"error","")))</f>
        <v/>
      </c>
      <c r="BH560" s="331" t="str">
        <f>IF(C560="","",IF(VLOOKUP(Z560,―!$X$2:$Y$31,2,FALSE)&lt;=VLOOKUP(AA560,―!$X$2:$Y$31,2,FALSE),"","error"))</f>
        <v/>
      </c>
      <c r="BI560" s="331" t="str">
        <f t="shared" si="160"/>
        <v/>
      </c>
      <c r="BJ560" s="331" t="str">
        <f t="shared" si="161"/>
        <v/>
      </c>
      <c r="BK560" s="331" t="str">
        <f t="shared" si="162"/>
        <v/>
      </c>
      <c r="BL560" s="331" t="str">
        <f>IF(C560="","",IF(AND(フラグ管理用!AK560="予算区分_地単_通常",フラグ管理用!AF560&gt;4),"error",IF(AND(フラグ管理用!AK560="予算区分_地単_協力金等",フラグ管理用!AF560&gt;9),"error",IF(AND(フラグ管理用!AK560="予算区分_補助",フラグ管理用!AF560&lt;9),"error",""))))</f>
        <v/>
      </c>
      <c r="BM560" s="346" t="str">
        <f>フラグ管理用!AO560</f>
        <v/>
      </c>
    </row>
    <row r="561" spans="1:65">
      <c r="A561" s="21">
        <v>540</v>
      </c>
      <c r="B561" s="38"/>
      <c r="C561" s="47"/>
      <c r="D561" s="47"/>
      <c r="E561" s="60"/>
      <c r="F561" s="69" t="str">
        <f>IF(C561="補",VLOOKUP(E561,'事業名一覧 '!$A$3:$C$55,3,FALSE),"")</f>
        <v/>
      </c>
      <c r="G561" s="84"/>
      <c r="H561" s="84"/>
      <c r="I561" s="84"/>
      <c r="J561" s="84"/>
      <c r="K561" s="84"/>
      <c r="L561" s="60"/>
      <c r="M561" s="134" t="str">
        <f t="shared" si="145"/>
        <v/>
      </c>
      <c r="N561" s="134" t="str">
        <f t="shared" si="146"/>
        <v/>
      </c>
      <c r="O561" s="150"/>
      <c r="P561" s="150"/>
      <c r="Q561" s="150"/>
      <c r="R561" s="150"/>
      <c r="S561" s="150"/>
      <c r="T561" s="150"/>
      <c r="U561" s="60"/>
      <c r="V561" s="84"/>
      <c r="W561" s="84"/>
      <c r="X561" s="84"/>
      <c r="Y561" s="47"/>
      <c r="Z561" s="47"/>
      <c r="AA561" s="47"/>
      <c r="AB561" s="217"/>
      <c r="AC561" s="217"/>
      <c r="AD561" s="60"/>
      <c r="AE561" s="60"/>
      <c r="AF561" s="236"/>
      <c r="AG561" s="255"/>
      <c r="AH561" s="277"/>
      <c r="AI561" s="289"/>
      <c r="AJ561" s="301" t="str">
        <f t="shared" si="147"/>
        <v/>
      </c>
      <c r="AK561" s="309" t="str">
        <f>IF(C561="","",IF(AND(フラグ管理用!B561=2,O561&gt;0),"error",IF(AND(フラグ管理用!B561=1,SUM(P561:R561)&gt;0),"error","")))</f>
        <v/>
      </c>
      <c r="AL561" s="317" t="str">
        <f t="shared" si="148"/>
        <v/>
      </c>
      <c r="AM561" s="325" t="str">
        <f t="shared" si="149"/>
        <v/>
      </c>
      <c r="AN561" s="331" t="str">
        <f>IF(C561="","",IF(フラグ管理用!AP561=1,"",IF(AND(フラグ管理用!C561=1,フラグ管理用!G561=1),"",IF(AND(フラグ管理用!C561=2,フラグ管理用!D561=1,フラグ管理用!G561=1),"",IF(AND(フラグ管理用!C561=2,フラグ管理用!D561=2),"","error")))))</f>
        <v/>
      </c>
      <c r="AO561" s="335" t="str">
        <f t="shared" si="150"/>
        <v/>
      </c>
      <c r="AP561" s="335" t="str">
        <f t="shared" si="151"/>
        <v/>
      </c>
      <c r="AQ561" s="335" t="str">
        <f>IF(C561="","",IF(AND(フラグ管理用!B561=1,フラグ管理用!I561&gt;0),"",IF(AND(フラグ管理用!B561=2,フラグ管理用!I561&gt;14),"","error")))</f>
        <v/>
      </c>
      <c r="AR561" s="335" t="str">
        <f>IF(C561="","",IF(PRODUCT(フラグ管理用!H561:J561)=0,"error",""))</f>
        <v/>
      </c>
      <c r="AS561" s="335" t="str">
        <f t="shared" si="152"/>
        <v/>
      </c>
      <c r="AT561" s="335" t="str">
        <f>IF(C561="","",IF(AND(フラグ管理用!G561=1,フラグ管理用!K561=1),"",IF(AND(フラグ管理用!G561=2,フラグ管理用!K561&gt;1),"","error")))</f>
        <v/>
      </c>
      <c r="AU561" s="335" t="str">
        <f>IF(C561="","",IF(AND(フラグ管理用!K561=10,ISBLANK(L561)=FALSE),"",IF(AND(フラグ管理用!K561&lt;10,ISBLANK(L561)=TRUE),"","error")))</f>
        <v/>
      </c>
      <c r="AV561" s="331" t="str">
        <f t="shared" si="153"/>
        <v/>
      </c>
      <c r="AW561" s="331" t="str">
        <f t="shared" si="154"/>
        <v/>
      </c>
      <c r="AX561" s="331" t="str">
        <f>IF(C561="","",IF(AND(フラグ管理用!D561=2,フラグ管理用!G561=1),IF(Q561&lt;&gt;0,"error",""),""))</f>
        <v/>
      </c>
      <c r="AY561" s="331" t="str">
        <f>IF(C561="","",IF(フラグ管理用!G561=2,IF(OR(O561&lt;&gt;0,P561&lt;&gt;0,R561&lt;&gt;0),"error",""),""))</f>
        <v/>
      </c>
      <c r="AZ561" s="331" t="str">
        <f t="shared" si="155"/>
        <v/>
      </c>
      <c r="BA561" s="331" t="str">
        <f t="shared" si="156"/>
        <v/>
      </c>
      <c r="BB561" s="331" t="str">
        <f t="shared" si="157"/>
        <v/>
      </c>
      <c r="BC561" s="331" t="str">
        <f>IF(C561="","",IF(フラグ管理用!Y561=2,IF(AND(フラグ管理用!C561=2,フラグ管理用!V561=1),"","error"),""))</f>
        <v/>
      </c>
      <c r="BD561" s="331" t="str">
        <f t="shared" si="158"/>
        <v/>
      </c>
      <c r="BE561" s="331" t="str">
        <f>IF(C561="","",IF(フラグ管理用!Z561=30,"error",IF(AND(フラグ管理用!AI561="事業始期_通常",フラグ管理用!Z561&lt;18),"error",IF(AND(フラグ管理用!AI561="事業始期_補助",フラグ管理用!Z561&lt;15),"error",""))))</f>
        <v/>
      </c>
      <c r="BF561" s="331" t="str">
        <f t="shared" si="159"/>
        <v/>
      </c>
      <c r="BG561" s="331" t="str">
        <f>IF(C561="","",IF(AND(フラグ管理用!AJ561="事業終期_通常",OR(フラグ管理用!AA561&lt;18,フラグ管理用!AA561&gt;29)),"error",IF(AND(フラグ管理用!AJ561="事業終期_R3基金・R4",フラグ管理用!AA561&lt;18),"error","")))</f>
        <v/>
      </c>
      <c r="BH561" s="331" t="str">
        <f>IF(C561="","",IF(VLOOKUP(Z561,―!$X$2:$Y$31,2,FALSE)&lt;=VLOOKUP(AA561,―!$X$2:$Y$31,2,FALSE),"","error"))</f>
        <v/>
      </c>
      <c r="BI561" s="331" t="str">
        <f t="shared" si="160"/>
        <v/>
      </c>
      <c r="BJ561" s="331" t="str">
        <f t="shared" si="161"/>
        <v/>
      </c>
      <c r="BK561" s="331" t="str">
        <f t="shared" si="162"/>
        <v/>
      </c>
      <c r="BL561" s="331" t="str">
        <f>IF(C561="","",IF(AND(フラグ管理用!AK561="予算区分_地単_通常",フラグ管理用!AF561&gt;4),"error",IF(AND(フラグ管理用!AK561="予算区分_地単_協力金等",フラグ管理用!AF561&gt;9),"error",IF(AND(フラグ管理用!AK561="予算区分_補助",フラグ管理用!AF561&lt;9),"error",""))))</f>
        <v/>
      </c>
      <c r="BM561" s="346" t="str">
        <f>フラグ管理用!AO561</f>
        <v/>
      </c>
    </row>
    <row r="562" spans="1:65">
      <c r="A562" s="21">
        <v>541</v>
      </c>
      <c r="B562" s="38"/>
      <c r="C562" s="47"/>
      <c r="D562" s="47"/>
      <c r="E562" s="60"/>
      <c r="F562" s="69" t="str">
        <f>IF(C562="補",VLOOKUP(E562,'事業名一覧 '!$A$3:$C$55,3,FALSE),"")</f>
        <v/>
      </c>
      <c r="G562" s="84"/>
      <c r="H562" s="84"/>
      <c r="I562" s="84"/>
      <c r="J562" s="84"/>
      <c r="K562" s="84"/>
      <c r="L562" s="60"/>
      <c r="M562" s="134" t="str">
        <f t="shared" si="145"/>
        <v/>
      </c>
      <c r="N562" s="134" t="str">
        <f t="shared" si="146"/>
        <v/>
      </c>
      <c r="O562" s="150"/>
      <c r="P562" s="150"/>
      <c r="Q562" s="150"/>
      <c r="R562" s="150"/>
      <c r="S562" s="150"/>
      <c r="T562" s="150"/>
      <c r="U562" s="60"/>
      <c r="V562" s="84"/>
      <c r="W562" s="84"/>
      <c r="X562" s="84"/>
      <c r="Y562" s="47"/>
      <c r="Z562" s="47"/>
      <c r="AA562" s="47"/>
      <c r="AB562" s="217"/>
      <c r="AC562" s="217"/>
      <c r="AD562" s="60"/>
      <c r="AE562" s="60"/>
      <c r="AF562" s="236"/>
      <c r="AG562" s="255"/>
      <c r="AH562" s="277"/>
      <c r="AI562" s="289"/>
      <c r="AJ562" s="301" t="str">
        <f t="shared" si="147"/>
        <v/>
      </c>
      <c r="AK562" s="309" t="str">
        <f>IF(C562="","",IF(AND(フラグ管理用!B562=2,O562&gt;0),"error",IF(AND(フラグ管理用!B562=1,SUM(P562:R562)&gt;0),"error","")))</f>
        <v/>
      </c>
      <c r="AL562" s="317" t="str">
        <f t="shared" si="148"/>
        <v/>
      </c>
      <c r="AM562" s="325" t="str">
        <f t="shared" si="149"/>
        <v/>
      </c>
      <c r="AN562" s="331" t="str">
        <f>IF(C562="","",IF(フラグ管理用!AP562=1,"",IF(AND(フラグ管理用!C562=1,フラグ管理用!G562=1),"",IF(AND(フラグ管理用!C562=2,フラグ管理用!D562=1,フラグ管理用!G562=1),"",IF(AND(フラグ管理用!C562=2,フラグ管理用!D562=2),"","error")))))</f>
        <v/>
      </c>
      <c r="AO562" s="335" t="str">
        <f t="shared" si="150"/>
        <v/>
      </c>
      <c r="AP562" s="335" t="str">
        <f t="shared" si="151"/>
        <v/>
      </c>
      <c r="AQ562" s="335" t="str">
        <f>IF(C562="","",IF(AND(フラグ管理用!B562=1,フラグ管理用!I562&gt;0),"",IF(AND(フラグ管理用!B562=2,フラグ管理用!I562&gt;14),"","error")))</f>
        <v/>
      </c>
      <c r="AR562" s="335" t="str">
        <f>IF(C562="","",IF(PRODUCT(フラグ管理用!H562:J562)=0,"error",""))</f>
        <v/>
      </c>
      <c r="AS562" s="335" t="str">
        <f t="shared" si="152"/>
        <v/>
      </c>
      <c r="AT562" s="335" t="str">
        <f>IF(C562="","",IF(AND(フラグ管理用!G562=1,フラグ管理用!K562=1),"",IF(AND(フラグ管理用!G562=2,フラグ管理用!K562&gt;1),"","error")))</f>
        <v/>
      </c>
      <c r="AU562" s="335" t="str">
        <f>IF(C562="","",IF(AND(フラグ管理用!K562=10,ISBLANK(L562)=FALSE),"",IF(AND(フラグ管理用!K562&lt;10,ISBLANK(L562)=TRUE),"","error")))</f>
        <v/>
      </c>
      <c r="AV562" s="331" t="str">
        <f t="shared" si="153"/>
        <v/>
      </c>
      <c r="AW562" s="331" t="str">
        <f t="shared" si="154"/>
        <v/>
      </c>
      <c r="AX562" s="331" t="str">
        <f>IF(C562="","",IF(AND(フラグ管理用!D562=2,フラグ管理用!G562=1),IF(Q562&lt;&gt;0,"error",""),""))</f>
        <v/>
      </c>
      <c r="AY562" s="331" t="str">
        <f>IF(C562="","",IF(フラグ管理用!G562=2,IF(OR(O562&lt;&gt;0,P562&lt;&gt;0,R562&lt;&gt;0),"error",""),""))</f>
        <v/>
      </c>
      <c r="AZ562" s="331" t="str">
        <f t="shared" si="155"/>
        <v/>
      </c>
      <c r="BA562" s="331" t="str">
        <f t="shared" si="156"/>
        <v/>
      </c>
      <c r="BB562" s="331" t="str">
        <f t="shared" si="157"/>
        <v/>
      </c>
      <c r="BC562" s="331" t="str">
        <f>IF(C562="","",IF(フラグ管理用!Y562=2,IF(AND(フラグ管理用!C562=2,フラグ管理用!V562=1),"","error"),""))</f>
        <v/>
      </c>
      <c r="BD562" s="331" t="str">
        <f t="shared" si="158"/>
        <v/>
      </c>
      <c r="BE562" s="331" t="str">
        <f>IF(C562="","",IF(フラグ管理用!Z562=30,"error",IF(AND(フラグ管理用!AI562="事業始期_通常",フラグ管理用!Z562&lt;18),"error",IF(AND(フラグ管理用!AI562="事業始期_補助",フラグ管理用!Z562&lt;15),"error",""))))</f>
        <v/>
      </c>
      <c r="BF562" s="331" t="str">
        <f t="shared" si="159"/>
        <v/>
      </c>
      <c r="BG562" s="331" t="str">
        <f>IF(C562="","",IF(AND(フラグ管理用!AJ562="事業終期_通常",OR(フラグ管理用!AA562&lt;18,フラグ管理用!AA562&gt;29)),"error",IF(AND(フラグ管理用!AJ562="事業終期_R3基金・R4",フラグ管理用!AA562&lt;18),"error","")))</f>
        <v/>
      </c>
      <c r="BH562" s="331" t="str">
        <f>IF(C562="","",IF(VLOOKUP(Z562,―!$X$2:$Y$31,2,FALSE)&lt;=VLOOKUP(AA562,―!$X$2:$Y$31,2,FALSE),"","error"))</f>
        <v/>
      </c>
      <c r="BI562" s="331" t="str">
        <f t="shared" si="160"/>
        <v/>
      </c>
      <c r="BJ562" s="331" t="str">
        <f t="shared" si="161"/>
        <v/>
      </c>
      <c r="BK562" s="331" t="str">
        <f t="shared" si="162"/>
        <v/>
      </c>
      <c r="BL562" s="331" t="str">
        <f>IF(C562="","",IF(AND(フラグ管理用!AK562="予算区分_地単_通常",フラグ管理用!AF562&gt;4),"error",IF(AND(フラグ管理用!AK562="予算区分_地単_協力金等",フラグ管理用!AF562&gt;9),"error",IF(AND(フラグ管理用!AK562="予算区分_補助",フラグ管理用!AF562&lt;9),"error",""))))</f>
        <v/>
      </c>
      <c r="BM562" s="346" t="str">
        <f>フラグ管理用!AO562</f>
        <v/>
      </c>
    </row>
    <row r="563" spans="1:65">
      <c r="A563" s="21">
        <v>542</v>
      </c>
      <c r="B563" s="38"/>
      <c r="C563" s="47"/>
      <c r="D563" s="47"/>
      <c r="E563" s="60"/>
      <c r="F563" s="69" t="str">
        <f>IF(C563="補",VLOOKUP(E563,'事業名一覧 '!$A$3:$C$55,3,FALSE),"")</f>
        <v/>
      </c>
      <c r="G563" s="84"/>
      <c r="H563" s="84"/>
      <c r="I563" s="84"/>
      <c r="J563" s="84"/>
      <c r="K563" s="84"/>
      <c r="L563" s="60"/>
      <c r="M563" s="134" t="str">
        <f t="shared" si="145"/>
        <v/>
      </c>
      <c r="N563" s="134" t="str">
        <f t="shared" si="146"/>
        <v/>
      </c>
      <c r="O563" s="150"/>
      <c r="P563" s="150"/>
      <c r="Q563" s="150"/>
      <c r="R563" s="150"/>
      <c r="S563" s="150"/>
      <c r="T563" s="150"/>
      <c r="U563" s="60"/>
      <c r="V563" s="84"/>
      <c r="W563" s="84"/>
      <c r="X563" s="84"/>
      <c r="Y563" s="47"/>
      <c r="Z563" s="47"/>
      <c r="AA563" s="47"/>
      <c r="AB563" s="217"/>
      <c r="AC563" s="217"/>
      <c r="AD563" s="60"/>
      <c r="AE563" s="60"/>
      <c r="AF563" s="236"/>
      <c r="AG563" s="255"/>
      <c r="AH563" s="277"/>
      <c r="AI563" s="289"/>
      <c r="AJ563" s="301" t="str">
        <f t="shared" si="147"/>
        <v/>
      </c>
      <c r="AK563" s="309" t="str">
        <f>IF(C563="","",IF(AND(フラグ管理用!B563=2,O563&gt;0),"error",IF(AND(フラグ管理用!B563=1,SUM(P563:R563)&gt;0),"error","")))</f>
        <v/>
      </c>
      <c r="AL563" s="317" t="str">
        <f t="shared" si="148"/>
        <v/>
      </c>
      <c r="AM563" s="325" t="str">
        <f t="shared" si="149"/>
        <v/>
      </c>
      <c r="AN563" s="331" t="str">
        <f>IF(C563="","",IF(フラグ管理用!AP563=1,"",IF(AND(フラグ管理用!C563=1,フラグ管理用!G563=1),"",IF(AND(フラグ管理用!C563=2,フラグ管理用!D563=1,フラグ管理用!G563=1),"",IF(AND(フラグ管理用!C563=2,フラグ管理用!D563=2),"","error")))))</f>
        <v/>
      </c>
      <c r="AO563" s="335" t="str">
        <f t="shared" si="150"/>
        <v/>
      </c>
      <c r="AP563" s="335" t="str">
        <f t="shared" si="151"/>
        <v/>
      </c>
      <c r="AQ563" s="335" t="str">
        <f>IF(C563="","",IF(AND(フラグ管理用!B563=1,フラグ管理用!I563&gt;0),"",IF(AND(フラグ管理用!B563=2,フラグ管理用!I563&gt;14),"","error")))</f>
        <v/>
      </c>
      <c r="AR563" s="335" t="str">
        <f>IF(C563="","",IF(PRODUCT(フラグ管理用!H563:J563)=0,"error",""))</f>
        <v/>
      </c>
      <c r="AS563" s="335" t="str">
        <f t="shared" si="152"/>
        <v/>
      </c>
      <c r="AT563" s="335" t="str">
        <f>IF(C563="","",IF(AND(フラグ管理用!G563=1,フラグ管理用!K563=1),"",IF(AND(フラグ管理用!G563=2,フラグ管理用!K563&gt;1),"","error")))</f>
        <v/>
      </c>
      <c r="AU563" s="335" t="str">
        <f>IF(C563="","",IF(AND(フラグ管理用!K563=10,ISBLANK(L563)=FALSE),"",IF(AND(フラグ管理用!K563&lt;10,ISBLANK(L563)=TRUE),"","error")))</f>
        <v/>
      </c>
      <c r="AV563" s="331" t="str">
        <f t="shared" si="153"/>
        <v/>
      </c>
      <c r="AW563" s="331" t="str">
        <f t="shared" si="154"/>
        <v/>
      </c>
      <c r="AX563" s="331" t="str">
        <f>IF(C563="","",IF(AND(フラグ管理用!D563=2,フラグ管理用!G563=1),IF(Q563&lt;&gt;0,"error",""),""))</f>
        <v/>
      </c>
      <c r="AY563" s="331" t="str">
        <f>IF(C563="","",IF(フラグ管理用!G563=2,IF(OR(O563&lt;&gt;0,P563&lt;&gt;0,R563&lt;&gt;0),"error",""),""))</f>
        <v/>
      </c>
      <c r="AZ563" s="331" t="str">
        <f t="shared" si="155"/>
        <v/>
      </c>
      <c r="BA563" s="331" t="str">
        <f t="shared" si="156"/>
        <v/>
      </c>
      <c r="BB563" s="331" t="str">
        <f t="shared" si="157"/>
        <v/>
      </c>
      <c r="BC563" s="331" t="str">
        <f>IF(C563="","",IF(フラグ管理用!Y563=2,IF(AND(フラグ管理用!C563=2,フラグ管理用!V563=1),"","error"),""))</f>
        <v/>
      </c>
      <c r="BD563" s="331" t="str">
        <f t="shared" si="158"/>
        <v/>
      </c>
      <c r="BE563" s="331" t="str">
        <f>IF(C563="","",IF(フラグ管理用!Z563=30,"error",IF(AND(フラグ管理用!AI563="事業始期_通常",フラグ管理用!Z563&lt;18),"error",IF(AND(フラグ管理用!AI563="事業始期_補助",フラグ管理用!Z563&lt;15),"error",""))))</f>
        <v/>
      </c>
      <c r="BF563" s="331" t="str">
        <f t="shared" si="159"/>
        <v/>
      </c>
      <c r="BG563" s="331" t="str">
        <f>IF(C563="","",IF(AND(フラグ管理用!AJ563="事業終期_通常",OR(フラグ管理用!AA563&lt;18,フラグ管理用!AA563&gt;29)),"error",IF(AND(フラグ管理用!AJ563="事業終期_R3基金・R4",フラグ管理用!AA563&lt;18),"error","")))</f>
        <v/>
      </c>
      <c r="BH563" s="331" t="str">
        <f>IF(C563="","",IF(VLOOKUP(Z563,―!$X$2:$Y$31,2,FALSE)&lt;=VLOOKUP(AA563,―!$X$2:$Y$31,2,FALSE),"","error"))</f>
        <v/>
      </c>
      <c r="BI563" s="331" t="str">
        <f t="shared" si="160"/>
        <v/>
      </c>
      <c r="BJ563" s="331" t="str">
        <f t="shared" si="161"/>
        <v/>
      </c>
      <c r="BK563" s="331" t="str">
        <f t="shared" si="162"/>
        <v/>
      </c>
      <c r="BL563" s="331" t="str">
        <f>IF(C563="","",IF(AND(フラグ管理用!AK563="予算区分_地単_通常",フラグ管理用!AF563&gt;4),"error",IF(AND(フラグ管理用!AK563="予算区分_地単_協力金等",フラグ管理用!AF563&gt;9),"error",IF(AND(フラグ管理用!AK563="予算区分_補助",フラグ管理用!AF563&lt;9),"error",""))))</f>
        <v/>
      </c>
      <c r="BM563" s="346" t="str">
        <f>フラグ管理用!AO563</f>
        <v/>
      </c>
    </row>
    <row r="564" spans="1:65">
      <c r="A564" s="21">
        <v>543</v>
      </c>
      <c r="B564" s="38"/>
      <c r="C564" s="47"/>
      <c r="D564" s="47"/>
      <c r="E564" s="60"/>
      <c r="F564" s="69" t="str">
        <f>IF(C564="補",VLOOKUP(E564,'事業名一覧 '!$A$3:$C$55,3,FALSE),"")</f>
        <v/>
      </c>
      <c r="G564" s="84"/>
      <c r="H564" s="84"/>
      <c r="I564" s="84"/>
      <c r="J564" s="84"/>
      <c r="K564" s="84"/>
      <c r="L564" s="60"/>
      <c r="M564" s="134" t="str">
        <f t="shared" si="145"/>
        <v/>
      </c>
      <c r="N564" s="134" t="str">
        <f t="shared" si="146"/>
        <v/>
      </c>
      <c r="O564" s="150"/>
      <c r="P564" s="150"/>
      <c r="Q564" s="150"/>
      <c r="R564" s="150"/>
      <c r="S564" s="150"/>
      <c r="T564" s="150"/>
      <c r="U564" s="60"/>
      <c r="V564" s="84"/>
      <c r="W564" s="84"/>
      <c r="X564" s="84"/>
      <c r="Y564" s="47"/>
      <c r="Z564" s="47"/>
      <c r="AA564" s="47"/>
      <c r="AB564" s="217"/>
      <c r="AC564" s="217"/>
      <c r="AD564" s="60"/>
      <c r="AE564" s="60"/>
      <c r="AF564" s="236"/>
      <c r="AG564" s="255"/>
      <c r="AH564" s="277"/>
      <c r="AI564" s="289"/>
      <c r="AJ564" s="301" t="str">
        <f t="shared" si="147"/>
        <v/>
      </c>
      <c r="AK564" s="309" t="str">
        <f>IF(C564="","",IF(AND(フラグ管理用!B564=2,O564&gt;0),"error",IF(AND(フラグ管理用!B564=1,SUM(P564:R564)&gt;0),"error","")))</f>
        <v/>
      </c>
      <c r="AL564" s="317" t="str">
        <f t="shared" si="148"/>
        <v/>
      </c>
      <c r="AM564" s="325" t="str">
        <f t="shared" si="149"/>
        <v/>
      </c>
      <c r="AN564" s="331" t="str">
        <f>IF(C564="","",IF(フラグ管理用!AP564=1,"",IF(AND(フラグ管理用!C564=1,フラグ管理用!G564=1),"",IF(AND(フラグ管理用!C564=2,フラグ管理用!D564=1,フラグ管理用!G564=1),"",IF(AND(フラグ管理用!C564=2,フラグ管理用!D564=2),"","error")))))</f>
        <v/>
      </c>
      <c r="AO564" s="335" t="str">
        <f t="shared" si="150"/>
        <v/>
      </c>
      <c r="AP564" s="335" t="str">
        <f t="shared" si="151"/>
        <v/>
      </c>
      <c r="AQ564" s="335" t="str">
        <f>IF(C564="","",IF(AND(フラグ管理用!B564=1,フラグ管理用!I564&gt;0),"",IF(AND(フラグ管理用!B564=2,フラグ管理用!I564&gt;14),"","error")))</f>
        <v/>
      </c>
      <c r="AR564" s="335" t="str">
        <f>IF(C564="","",IF(PRODUCT(フラグ管理用!H564:J564)=0,"error",""))</f>
        <v/>
      </c>
      <c r="AS564" s="335" t="str">
        <f t="shared" si="152"/>
        <v/>
      </c>
      <c r="AT564" s="335" t="str">
        <f>IF(C564="","",IF(AND(フラグ管理用!G564=1,フラグ管理用!K564=1),"",IF(AND(フラグ管理用!G564=2,フラグ管理用!K564&gt;1),"","error")))</f>
        <v/>
      </c>
      <c r="AU564" s="335" t="str">
        <f>IF(C564="","",IF(AND(フラグ管理用!K564=10,ISBLANK(L564)=FALSE),"",IF(AND(フラグ管理用!K564&lt;10,ISBLANK(L564)=TRUE),"","error")))</f>
        <v/>
      </c>
      <c r="AV564" s="331" t="str">
        <f t="shared" si="153"/>
        <v/>
      </c>
      <c r="AW564" s="331" t="str">
        <f t="shared" si="154"/>
        <v/>
      </c>
      <c r="AX564" s="331" t="str">
        <f>IF(C564="","",IF(AND(フラグ管理用!D564=2,フラグ管理用!G564=1),IF(Q564&lt;&gt;0,"error",""),""))</f>
        <v/>
      </c>
      <c r="AY564" s="331" t="str">
        <f>IF(C564="","",IF(フラグ管理用!G564=2,IF(OR(O564&lt;&gt;0,P564&lt;&gt;0,R564&lt;&gt;0),"error",""),""))</f>
        <v/>
      </c>
      <c r="AZ564" s="331" t="str">
        <f t="shared" si="155"/>
        <v/>
      </c>
      <c r="BA564" s="331" t="str">
        <f t="shared" si="156"/>
        <v/>
      </c>
      <c r="BB564" s="331" t="str">
        <f t="shared" si="157"/>
        <v/>
      </c>
      <c r="BC564" s="331" t="str">
        <f>IF(C564="","",IF(フラグ管理用!Y564=2,IF(AND(フラグ管理用!C564=2,フラグ管理用!V564=1),"","error"),""))</f>
        <v/>
      </c>
      <c r="BD564" s="331" t="str">
        <f t="shared" si="158"/>
        <v/>
      </c>
      <c r="BE564" s="331" t="str">
        <f>IF(C564="","",IF(フラグ管理用!Z564=30,"error",IF(AND(フラグ管理用!AI564="事業始期_通常",フラグ管理用!Z564&lt;18),"error",IF(AND(フラグ管理用!AI564="事業始期_補助",フラグ管理用!Z564&lt;15),"error",""))))</f>
        <v/>
      </c>
      <c r="BF564" s="331" t="str">
        <f t="shared" si="159"/>
        <v/>
      </c>
      <c r="BG564" s="331" t="str">
        <f>IF(C564="","",IF(AND(フラグ管理用!AJ564="事業終期_通常",OR(フラグ管理用!AA564&lt;18,フラグ管理用!AA564&gt;29)),"error",IF(AND(フラグ管理用!AJ564="事業終期_R3基金・R4",フラグ管理用!AA564&lt;18),"error","")))</f>
        <v/>
      </c>
      <c r="BH564" s="331" t="str">
        <f>IF(C564="","",IF(VLOOKUP(Z564,―!$X$2:$Y$31,2,FALSE)&lt;=VLOOKUP(AA564,―!$X$2:$Y$31,2,FALSE),"","error"))</f>
        <v/>
      </c>
      <c r="BI564" s="331" t="str">
        <f t="shared" si="160"/>
        <v/>
      </c>
      <c r="BJ564" s="331" t="str">
        <f t="shared" si="161"/>
        <v/>
      </c>
      <c r="BK564" s="331" t="str">
        <f t="shared" si="162"/>
        <v/>
      </c>
      <c r="BL564" s="331" t="str">
        <f>IF(C564="","",IF(AND(フラグ管理用!AK564="予算区分_地単_通常",フラグ管理用!AF564&gt;4),"error",IF(AND(フラグ管理用!AK564="予算区分_地単_協力金等",フラグ管理用!AF564&gt;9),"error",IF(AND(フラグ管理用!AK564="予算区分_補助",フラグ管理用!AF564&lt;9),"error",""))))</f>
        <v/>
      </c>
      <c r="BM564" s="346" t="str">
        <f>フラグ管理用!AO564</f>
        <v/>
      </c>
    </row>
    <row r="565" spans="1:65">
      <c r="A565" s="21">
        <v>544</v>
      </c>
      <c r="B565" s="38"/>
      <c r="C565" s="47"/>
      <c r="D565" s="47"/>
      <c r="E565" s="60"/>
      <c r="F565" s="69" t="str">
        <f>IF(C565="補",VLOOKUP(E565,'事業名一覧 '!$A$3:$C$55,3,FALSE),"")</f>
        <v/>
      </c>
      <c r="G565" s="84"/>
      <c r="H565" s="84"/>
      <c r="I565" s="84"/>
      <c r="J565" s="84"/>
      <c r="K565" s="84"/>
      <c r="L565" s="60"/>
      <c r="M565" s="134" t="str">
        <f t="shared" si="145"/>
        <v/>
      </c>
      <c r="N565" s="134" t="str">
        <f t="shared" si="146"/>
        <v/>
      </c>
      <c r="O565" s="150"/>
      <c r="P565" s="150"/>
      <c r="Q565" s="150"/>
      <c r="R565" s="150"/>
      <c r="S565" s="150"/>
      <c r="T565" s="150"/>
      <c r="U565" s="60"/>
      <c r="V565" s="84"/>
      <c r="W565" s="84"/>
      <c r="X565" s="84"/>
      <c r="Y565" s="47"/>
      <c r="Z565" s="47"/>
      <c r="AA565" s="47"/>
      <c r="AB565" s="217"/>
      <c r="AC565" s="217"/>
      <c r="AD565" s="60"/>
      <c r="AE565" s="60"/>
      <c r="AF565" s="236"/>
      <c r="AG565" s="255"/>
      <c r="AH565" s="277"/>
      <c r="AI565" s="289"/>
      <c r="AJ565" s="301" t="str">
        <f t="shared" si="147"/>
        <v/>
      </c>
      <c r="AK565" s="309" t="str">
        <f>IF(C565="","",IF(AND(フラグ管理用!B565=2,O565&gt;0),"error",IF(AND(フラグ管理用!B565=1,SUM(P565:R565)&gt;0),"error","")))</f>
        <v/>
      </c>
      <c r="AL565" s="317" t="str">
        <f t="shared" si="148"/>
        <v/>
      </c>
      <c r="AM565" s="325" t="str">
        <f t="shared" si="149"/>
        <v/>
      </c>
      <c r="AN565" s="331" t="str">
        <f>IF(C565="","",IF(フラグ管理用!AP565=1,"",IF(AND(フラグ管理用!C565=1,フラグ管理用!G565=1),"",IF(AND(フラグ管理用!C565=2,フラグ管理用!D565=1,フラグ管理用!G565=1),"",IF(AND(フラグ管理用!C565=2,フラグ管理用!D565=2),"","error")))))</f>
        <v/>
      </c>
      <c r="AO565" s="335" t="str">
        <f t="shared" si="150"/>
        <v/>
      </c>
      <c r="AP565" s="335" t="str">
        <f t="shared" si="151"/>
        <v/>
      </c>
      <c r="AQ565" s="335" t="str">
        <f>IF(C565="","",IF(AND(フラグ管理用!B565=1,フラグ管理用!I565&gt;0),"",IF(AND(フラグ管理用!B565=2,フラグ管理用!I565&gt;14),"","error")))</f>
        <v/>
      </c>
      <c r="AR565" s="335" t="str">
        <f>IF(C565="","",IF(PRODUCT(フラグ管理用!H565:J565)=0,"error",""))</f>
        <v/>
      </c>
      <c r="AS565" s="335" t="str">
        <f t="shared" si="152"/>
        <v/>
      </c>
      <c r="AT565" s="335" t="str">
        <f>IF(C565="","",IF(AND(フラグ管理用!G565=1,フラグ管理用!K565=1),"",IF(AND(フラグ管理用!G565=2,フラグ管理用!K565&gt;1),"","error")))</f>
        <v/>
      </c>
      <c r="AU565" s="335" t="str">
        <f>IF(C565="","",IF(AND(フラグ管理用!K565=10,ISBLANK(L565)=FALSE),"",IF(AND(フラグ管理用!K565&lt;10,ISBLANK(L565)=TRUE),"","error")))</f>
        <v/>
      </c>
      <c r="AV565" s="331" t="str">
        <f t="shared" si="153"/>
        <v/>
      </c>
      <c r="AW565" s="331" t="str">
        <f t="shared" si="154"/>
        <v/>
      </c>
      <c r="AX565" s="331" t="str">
        <f>IF(C565="","",IF(AND(フラグ管理用!D565=2,フラグ管理用!G565=1),IF(Q565&lt;&gt;0,"error",""),""))</f>
        <v/>
      </c>
      <c r="AY565" s="331" t="str">
        <f>IF(C565="","",IF(フラグ管理用!G565=2,IF(OR(O565&lt;&gt;0,P565&lt;&gt;0,R565&lt;&gt;0),"error",""),""))</f>
        <v/>
      </c>
      <c r="AZ565" s="331" t="str">
        <f t="shared" si="155"/>
        <v/>
      </c>
      <c r="BA565" s="331" t="str">
        <f t="shared" si="156"/>
        <v/>
      </c>
      <c r="BB565" s="331" t="str">
        <f t="shared" si="157"/>
        <v/>
      </c>
      <c r="BC565" s="331" t="str">
        <f>IF(C565="","",IF(フラグ管理用!Y565=2,IF(AND(フラグ管理用!C565=2,フラグ管理用!V565=1),"","error"),""))</f>
        <v/>
      </c>
      <c r="BD565" s="331" t="str">
        <f t="shared" si="158"/>
        <v/>
      </c>
      <c r="BE565" s="331" t="str">
        <f>IF(C565="","",IF(フラグ管理用!Z565=30,"error",IF(AND(フラグ管理用!AI565="事業始期_通常",フラグ管理用!Z565&lt;18),"error",IF(AND(フラグ管理用!AI565="事業始期_補助",フラグ管理用!Z565&lt;15),"error",""))))</f>
        <v/>
      </c>
      <c r="BF565" s="331" t="str">
        <f t="shared" si="159"/>
        <v/>
      </c>
      <c r="BG565" s="331" t="str">
        <f>IF(C565="","",IF(AND(フラグ管理用!AJ565="事業終期_通常",OR(フラグ管理用!AA565&lt;18,フラグ管理用!AA565&gt;29)),"error",IF(AND(フラグ管理用!AJ565="事業終期_R3基金・R4",フラグ管理用!AA565&lt;18),"error","")))</f>
        <v/>
      </c>
      <c r="BH565" s="331" t="str">
        <f>IF(C565="","",IF(VLOOKUP(Z565,―!$X$2:$Y$31,2,FALSE)&lt;=VLOOKUP(AA565,―!$X$2:$Y$31,2,FALSE),"","error"))</f>
        <v/>
      </c>
      <c r="BI565" s="331" t="str">
        <f t="shared" si="160"/>
        <v/>
      </c>
      <c r="BJ565" s="331" t="str">
        <f t="shared" si="161"/>
        <v/>
      </c>
      <c r="BK565" s="331" t="str">
        <f t="shared" si="162"/>
        <v/>
      </c>
      <c r="BL565" s="331" t="str">
        <f>IF(C565="","",IF(AND(フラグ管理用!AK565="予算区分_地単_通常",フラグ管理用!AF565&gt;4),"error",IF(AND(フラグ管理用!AK565="予算区分_地単_協力金等",フラグ管理用!AF565&gt;9),"error",IF(AND(フラグ管理用!AK565="予算区分_補助",フラグ管理用!AF565&lt;9),"error",""))))</f>
        <v/>
      </c>
      <c r="BM565" s="346" t="str">
        <f>フラグ管理用!AO565</f>
        <v/>
      </c>
    </row>
    <row r="566" spans="1:65">
      <c r="A566" s="21">
        <v>545</v>
      </c>
      <c r="B566" s="38"/>
      <c r="C566" s="47"/>
      <c r="D566" s="47"/>
      <c r="E566" s="60"/>
      <c r="F566" s="69" t="str">
        <f>IF(C566="補",VLOOKUP(E566,'事業名一覧 '!$A$3:$C$55,3,FALSE),"")</f>
        <v/>
      </c>
      <c r="G566" s="84"/>
      <c r="H566" s="84"/>
      <c r="I566" s="84"/>
      <c r="J566" s="84"/>
      <c r="K566" s="84"/>
      <c r="L566" s="60"/>
      <c r="M566" s="134" t="str">
        <f t="shared" si="145"/>
        <v/>
      </c>
      <c r="N566" s="134" t="str">
        <f t="shared" si="146"/>
        <v/>
      </c>
      <c r="O566" s="150"/>
      <c r="P566" s="150"/>
      <c r="Q566" s="150"/>
      <c r="R566" s="150"/>
      <c r="S566" s="150"/>
      <c r="T566" s="150"/>
      <c r="U566" s="60"/>
      <c r="V566" s="84"/>
      <c r="W566" s="84"/>
      <c r="X566" s="84"/>
      <c r="Y566" s="47"/>
      <c r="Z566" s="47"/>
      <c r="AA566" s="47"/>
      <c r="AB566" s="217"/>
      <c r="AC566" s="217"/>
      <c r="AD566" s="60"/>
      <c r="AE566" s="60"/>
      <c r="AF566" s="236"/>
      <c r="AG566" s="255"/>
      <c r="AH566" s="277"/>
      <c r="AI566" s="289"/>
      <c r="AJ566" s="301" t="str">
        <f t="shared" si="147"/>
        <v/>
      </c>
      <c r="AK566" s="309" t="str">
        <f>IF(C566="","",IF(AND(フラグ管理用!B566=2,O566&gt;0),"error",IF(AND(フラグ管理用!B566=1,SUM(P566:R566)&gt;0),"error","")))</f>
        <v/>
      </c>
      <c r="AL566" s="317" t="str">
        <f t="shared" si="148"/>
        <v/>
      </c>
      <c r="AM566" s="325" t="str">
        <f t="shared" si="149"/>
        <v/>
      </c>
      <c r="AN566" s="331" t="str">
        <f>IF(C566="","",IF(フラグ管理用!AP566=1,"",IF(AND(フラグ管理用!C566=1,フラグ管理用!G566=1),"",IF(AND(フラグ管理用!C566=2,フラグ管理用!D566=1,フラグ管理用!G566=1),"",IF(AND(フラグ管理用!C566=2,フラグ管理用!D566=2),"","error")))))</f>
        <v/>
      </c>
      <c r="AO566" s="335" t="str">
        <f t="shared" si="150"/>
        <v/>
      </c>
      <c r="AP566" s="335" t="str">
        <f t="shared" si="151"/>
        <v/>
      </c>
      <c r="AQ566" s="335" t="str">
        <f>IF(C566="","",IF(AND(フラグ管理用!B566=1,フラグ管理用!I566&gt;0),"",IF(AND(フラグ管理用!B566=2,フラグ管理用!I566&gt;14),"","error")))</f>
        <v/>
      </c>
      <c r="AR566" s="335" t="str">
        <f>IF(C566="","",IF(PRODUCT(フラグ管理用!H566:J566)=0,"error",""))</f>
        <v/>
      </c>
      <c r="AS566" s="335" t="str">
        <f t="shared" si="152"/>
        <v/>
      </c>
      <c r="AT566" s="335" t="str">
        <f>IF(C566="","",IF(AND(フラグ管理用!G566=1,フラグ管理用!K566=1),"",IF(AND(フラグ管理用!G566=2,フラグ管理用!K566&gt;1),"","error")))</f>
        <v/>
      </c>
      <c r="AU566" s="335" t="str">
        <f>IF(C566="","",IF(AND(フラグ管理用!K566=10,ISBLANK(L566)=FALSE),"",IF(AND(フラグ管理用!K566&lt;10,ISBLANK(L566)=TRUE),"","error")))</f>
        <v/>
      </c>
      <c r="AV566" s="331" t="str">
        <f t="shared" si="153"/>
        <v/>
      </c>
      <c r="AW566" s="331" t="str">
        <f t="shared" si="154"/>
        <v/>
      </c>
      <c r="AX566" s="331" t="str">
        <f>IF(C566="","",IF(AND(フラグ管理用!D566=2,フラグ管理用!G566=1),IF(Q566&lt;&gt;0,"error",""),""))</f>
        <v/>
      </c>
      <c r="AY566" s="331" t="str">
        <f>IF(C566="","",IF(フラグ管理用!G566=2,IF(OR(O566&lt;&gt;0,P566&lt;&gt;0,R566&lt;&gt;0),"error",""),""))</f>
        <v/>
      </c>
      <c r="AZ566" s="331" t="str">
        <f t="shared" si="155"/>
        <v/>
      </c>
      <c r="BA566" s="331" t="str">
        <f t="shared" si="156"/>
        <v/>
      </c>
      <c r="BB566" s="331" t="str">
        <f t="shared" si="157"/>
        <v/>
      </c>
      <c r="BC566" s="331" t="str">
        <f>IF(C566="","",IF(フラグ管理用!Y566=2,IF(AND(フラグ管理用!C566=2,フラグ管理用!V566=1),"","error"),""))</f>
        <v/>
      </c>
      <c r="BD566" s="331" t="str">
        <f t="shared" si="158"/>
        <v/>
      </c>
      <c r="BE566" s="331" t="str">
        <f>IF(C566="","",IF(フラグ管理用!Z566=30,"error",IF(AND(フラグ管理用!AI566="事業始期_通常",フラグ管理用!Z566&lt;18),"error",IF(AND(フラグ管理用!AI566="事業始期_補助",フラグ管理用!Z566&lt;15),"error",""))))</f>
        <v/>
      </c>
      <c r="BF566" s="331" t="str">
        <f t="shared" si="159"/>
        <v/>
      </c>
      <c r="BG566" s="331" t="str">
        <f>IF(C566="","",IF(AND(フラグ管理用!AJ566="事業終期_通常",OR(フラグ管理用!AA566&lt;18,フラグ管理用!AA566&gt;29)),"error",IF(AND(フラグ管理用!AJ566="事業終期_R3基金・R4",フラグ管理用!AA566&lt;18),"error","")))</f>
        <v/>
      </c>
      <c r="BH566" s="331" t="str">
        <f>IF(C566="","",IF(VLOOKUP(Z566,―!$X$2:$Y$31,2,FALSE)&lt;=VLOOKUP(AA566,―!$X$2:$Y$31,2,FALSE),"","error"))</f>
        <v/>
      </c>
      <c r="BI566" s="331" t="str">
        <f t="shared" si="160"/>
        <v/>
      </c>
      <c r="BJ566" s="331" t="str">
        <f t="shared" si="161"/>
        <v/>
      </c>
      <c r="BK566" s="331" t="str">
        <f t="shared" si="162"/>
        <v/>
      </c>
      <c r="BL566" s="331" t="str">
        <f>IF(C566="","",IF(AND(フラグ管理用!AK566="予算区分_地単_通常",フラグ管理用!AF566&gt;4),"error",IF(AND(フラグ管理用!AK566="予算区分_地単_協力金等",フラグ管理用!AF566&gt;9),"error",IF(AND(フラグ管理用!AK566="予算区分_補助",フラグ管理用!AF566&lt;9),"error",""))))</f>
        <v/>
      </c>
      <c r="BM566" s="346" t="str">
        <f>フラグ管理用!AO566</f>
        <v/>
      </c>
    </row>
    <row r="567" spans="1:65">
      <c r="A567" s="21">
        <v>546</v>
      </c>
      <c r="B567" s="38"/>
      <c r="C567" s="47"/>
      <c r="D567" s="47"/>
      <c r="E567" s="60"/>
      <c r="F567" s="69" t="str">
        <f>IF(C567="補",VLOOKUP(E567,'事業名一覧 '!$A$3:$C$55,3,FALSE),"")</f>
        <v/>
      </c>
      <c r="G567" s="84"/>
      <c r="H567" s="84"/>
      <c r="I567" s="84"/>
      <c r="J567" s="84"/>
      <c r="K567" s="84"/>
      <c r="L567" s="60"/>
      <c r="M567" s="134" t="str">
        <f t="shared" si="145"/>
        <v/>
      </c>
      <c r="N567" s="134" t="str">
        <f t="shared" si="146"/>
        <v/>
      </c>
      <c r="O567" s="150"/>
      <c r="P567" s="150"/>
      <c r="Q567" s="150"/>
      <c r="R567" s="150"/>
      <c r="S567" s="150"/>
      <c r="T567" s="150"/>
      <c r="U567" s="60"/>
      <c r="V567" s="84"/>
      <c r="W567" s="84"/>
      <c r="X567" s="84"/>
      <c r="Y567" s="47"/>
      <c r="Z567" s="47"/>
      <c r="AA567" s="47"/>
      <c r="AB567" s="217"/>
      <c r="AC567" s="217"/>
      <c r="AD567" s="60"/>
      <c r="AE567" s="60"/>
      <c r="AF567" s="236"/>
      <c r="AG567" s="255"/>
      <c r="AH567" s="277"/>
      <c r="AI567" s="289"/>
      <c r="AJ567" s="301" t="str">
        <f t="shared" si="147"/>
        <v/>
      </c>
      <c r="AK567" s="309" t="str">
        <f>IF(C567="","",IF(AND(フラグ管理用!B567=2,O567&gt;0),"error",IF(AND(フラグ管理用!B567=1,SUM(P567:R567)&gt;0),"error","")))</f>
        <v/>
      </c>
      <c r="AL567" s="317" t="str">
        <f t="shared" si="148"/>
        <v/>
      </c>
      <c r="AM567" s="325" t="str">
        <f t="shared" si="149"/>
        <v/>
      </c>
      <c r="AN567" s="331" t="str">
        <f>IF(C567="","",IF(フラグ管理用!AP567=1,"",IF(AND(フラグ管理用!C567=1,フラグ管理用!G567=1),"",IF(AND(フラグ管理用!C567=2,フラグ管理用!D567=1,フラグ管理用!G567=1),"",IF(AND(フラグ管理用!C567=2,フラグ管理用!D567=2),"","error")))))</f>
        <v/>
      </c>
      <c r="AO567" s="335" t="str">
        <f t="shared" si="150"/>
        <v/>
      </c>
      <c r="AP567" s="335" t="str">
        <f t="shared" si="151"/>
        <v/>
      </c>
      <c r="AQ567" s="335" t="str">
        <f>IF(C567="","",IF(AND(フラグ管理用!B567=1,フラグ管理用!I567&gt;0),"",IF(AND(フラグ管理用!B567=2,フラグ管理用!I567&gt;14),"","error")))</f>
        <v/>
      </c>
      <c r="AR567" s="335" t="str">
        <f>IF(C567="","",IF(PRODUCT(フラグ管理用!H567:J567)=0,"error",""))</f>
        <v/>
      </c>
      <c r="AS567" s="335" t="str">
        <f t="shared" si="152"/>
        <v/>
      </c>
      <c r="AT567" s="335" t="str">
        <f>IF(C567="","",IF(AND(フラグ管理用!G567=1,フラグ管理用!K567=1),"",IF(AND(フラグ管理用!G567=2,フラグ管理用!K567&gt;1),"","error")))</f>
        <v/>
      </c>
      <c r="AU567" s="335" t="str">
        <f>IF(C567="","",IF(AND(フラグ管理用!K567=10,ISBLANK(L567)=FALSE),"",IF(AND(フラグ管理用!K567&lt;10,ISBLANK(L567)=TRUE),"","error")))</f>
        <v/>
      </c>
      <c r="AV567" s="331" t="str">
        <f t="shared" si="153"/>
        <v/>
      </c>
      <c r="AW567" s="331" t="str">
        <f t="shared" si="154"/>
        <v/>
      </c>
      <c r="AX567" s="331" t="str">
        <f>IF(C567="","",IF(AND(フラグ管理用!D567=2,フラグ管理用!G567=1),IF(Q567&lt;&gt;0,"error",""),""))</f>
        <v/>
      </c>
      <c r="AY567" s="331" t="str">
        <f>IF(C567="","",IF(フラグ管理用!G567=2,IF(OR(O567&lt;&gt;0,P567&lt;&gt;0,R567&lt;&gt;0),"error",""),""))</f>
        <v/>
      </c>
      <c r="AZ567" s="331" t="str">
        <f t="shared" si="155"/>
        <v/>
      </c>
      <c r="BA567" s="331" t="str">
        <f t="shared" si="156"/>
        <v/>
      </c>
      <c r="BB567" s="331" t="str">
        <f t="shared" si="157"/>
        <v/>
      </c>
      <c r="BC567" s="331" t="str">
        <f>IF(C567="","",IF(フラグ管理用!Y567=2,IF(AND(フラグ管理用!C567=2,フラグ管理用!V567=1),"","error"),""))</f>
        <v/>
      </c>
      <c r="BD567" s="331" t="str">
        <f t="shared" si="158"/>
        <v/>
      </c>
      <c r="BE567" s="331" t="str">
        <f>IF(C567="","",IF(フラグ管理用!Z567=30,"error",IF(AND(フラグ管理用!AI567="事業始期_通常",フラグ管理用!Z567&lt;18),"error",IF(AND(フラグ管理用!AI567="事業始期_補助",フラグ管理用!Z567&lt;15),"error",""))))</f>
        <v/>
      </c>
      <c r="BF567" s="331" t="str">
        <f t="shared" si="159"/>
        <v/>
      </c>
      <c r="BG567" s="331" t="str">
        <f>IF(C567="","",IF(AND(フラグ管理用!AJ567="事業終期_通常",OR(フラグ管理用!AA567&lt;18,フラグ管理用!AA567&gt;29)),"error",IF(AND(フラグ管理用!AJ567="事業終期_R3基金・R4",フラグ管理用!AA567&lt;18),"error","")))</f>
        <v/>
      </c>
      <c r="BH567" s="331" t="str">
        <f>IF(C567="","",IF(VLOOKUP(Z567,―!$X$2:$Y$31,2,FALSE)&lt;=VLOOKUP(AA567,―!$X$2:$Y$31,2,FALSE),"","error"))</f>
        <v/>
      </c>
      <c r="BI567" s="331" t="str">
        <f t="shared" si="160"/>
        <v/>
      </c>
      <c r="BJ567" s="331" t="str">
        <f t="shared" si="161"/>
        <v/>
      </c>
      <c r="BK567" s="331" t="str">
        <f t="shared" si="162"/>
        <v/>
      </c>
      <c r="BL567" s="331" t="str">
        <f>IF(C567="","",IF(AND(フラグ管理用!AK567="予算区分_地単_通常",フラグ管理用!AF567&gt;4),"error",IF(AND(フラグ管理用!AK567="予算区分_地単_協力金等",フラグ管理用!AF567&gt;9),"error",IF(AND(フラグ管理用!AK567="予算区分_補助",フラグ管理用!AF567&lt;9),"error",""))))</f>
        <v/>
      </c>
      <c r="BM567" s="346" t="str">
        <f>フラグ管理用!AO567</f>
        <v/>
      </c>
    </row>
    <row r="568" spans="1:65">
      <c r="A568" s="21">
        <v>547</v>
      </c>
      <c r="B568" s="38"/>
      <c r="C568" s="47"/>
      <c r="D568" s="47"/>
      <c r="E568" s="60"/>
      <c r="F568" s="69" t="str">
        <f>IF(C568="補",VLOOKUP(E568,'事業名一覧 '!$A$3:$C$55,3,FALSE),"")</f>
        <v/>
      </c>
      <c r="G568" s="84"/>
      <c r="H568" s="84"/>
      <c r="I568" s="84"/>
      <c r="J568" s="84"/>
      <c r="K568" s="84"/>
      <c r="L568" s="60"/>
      <c r="M568" s="134" t="str">
        <f t="shared" si="145"/>
        <v/>
      </c>
      <c r="N568" s="134" t="str">
        <f t="shared" si="146"/>
        <v/>
      </c>
      <c r="O568" s="150"/>
      <c r="P568" s="150"/>
      <c r="Q568" s="150"/>
      <c r="R568" s="150"/>
      <c r="S568" s="150"/>
      <c r="T568" s="150"/>
      <c r="U568" s="60"/>
      <c r="V568" s="84"/>
      <c r="W568" s="84"/>
      <c r="X568" s="84"/>
      <c r="Y568" s="47"/>
      <c r="Z568" s="47"/>
      <c r="AA568" s="47"/>
      <c r="AB568" s="217"/>
      <c r="AC568" s="217"/>
      <c r="AD568" s="60"/>
      <c r="AE568" s="60"/>
      <c r="AF568" s="236"/>
      <c r="AG568" s="255"/>
      <c r="AH568" s="277"/>
      <c r="AI568" s="289"/>
      <c r="AJ568" s="301" t="str">
        <f t="shared" si="147"/>
        <v/>
      </c>
      <c r="AK568" s="309" t="str">
        <f>IF(C568="","",IF(AND(フラグ管理用!B568=2,O568&gt;0),"error",IF(AND(フラグ管理用!B568=1,SUM(P568:R568)&gt;0),"error","")))</f>
        <v/>
      </c>
      <c r="AL568" s="317" t="str">
        <f t="shared" si="148"/>
        <v/>
      </c>
      <c r="AM568" s="325" t="str">
        <f t="shared" si="149"/>
        <v/>
      </c>
      <c r="AN568" s="331" t="str">
        <f>IF(C568="","",IF(フラグ管理用!AP568=1,"",IF(AND(フラグ管理用!C568=1,フラグ管理用!G568=1),"",IF(AND(フラグ管理用!C568=2,フラグ管理用!D568=1,フラグ管理用!G568=1),"",IF(AND(フラグ管理用!C568=2,フラグ管理用!D568=2),"","error")))))</f>
        <v/>
      </c>
      <c r="AO568" s="335" t="str">
        <f t="shared" si="150"/>
        <v/>
      </c>
      <c r="AP568" s="335" t="str">
        <f t="shared" si="151"/>
        <v/>
      </c>
      <c r="AQ568" s="335" t="str">
        <f>IF(C568="","",IF(AND(フラグ管理用!B568=1,フラグ管理用!I568&gt;0),"",IF(AND(フラグ管理用!B568=2,フラグ管理用!I568&gt;14),"","error")))</f>
        <v/>
      </c>
      <c r="AR568" s="335" t="str">
        <f>IF(C568="","",IF(PRODUCT(フラグ管理用!H568:J568)=0,"error",""))</f>
        <v/>
      </c>
      <c r="AS568" s="335" t="str">
        <f t="shared" si="152"/>
        <v/>
      </c>
      <c r="AT568" s="335" t="str">
        <f>IF(C568="","",IF(AND(フラグ管理用!G568=1,フラグ管理用!K568=1),"",IF(AND(フラグ管理用!G568=2,フラグ管理用!K568&gt;1),"","error")))</f>
        <v/>
      </c>
      <c r="AU568" s="335" t="str">
        <f>IF(C568="","",IF(AND(フラグ管理用!K568=10,ISBLANK(L568)=FALSE),"",IF(AND(フラグ管理用!K568&lt;10,ISBLANK(L568)=TRUE),"","error")))</f>
        <v/>
      </c>
      <c r="AV568" s="331" t="str">
        <f t="shared" si="153"/>
        <v/>
      </c>
      <c r="AW568" s="331" t="str">
        <f t="shared" si="154"/>
        <v/>
      </c>
      <c r="AX568" s="331" t="str">
        <f>IF(C568="","",IF(AND(フラグ管理用!D568=2,フラグ管理用!G568=1),IF(Q568&lt;&gt;0,"error",""),""))</f>
        <v/>
      </c>
      <c r="AY568" s="331" t="str">
        <f>IF(C568="","",IF(フラグ管理用!G568=2,IF(OR(O568&lt;&gt;0,P568&lt;&gt;0,R568&lt;&gt;0),"error",""),""))</f>
        <v/>
      </c>
      <c r="AZ568" s="331" t="str">
        <f t="shared" si="155"/>
        <v/>
      </c>
      <c r="BA568" s="331" t="str">
        <f t="shared" si="156"/>
        <v/>
      </c>
      <c r="BB568" s="331" t="str">
        <f t="shared" si="157"/>
        <v/>
      </c>
      <c r="BC568" s="331" t="str">
        <f>IF(C568="","",IF(フラグ管理用!Y568=2,IF(AND(フラグ管理用!C568=2,フラグ管理用!V568=1),"","error"),""))</f>
        <v/>
      </c>
      <c r="BD568" s="331" t="str">
        <f t="shared" si="158"/>
        <v/>
      </c>
      <c r="BE568" s="331" t="str">
        <f>IF(C568="","",IF(フラグ管理用!Z568=30,"error",IF(AND(フラグ管理用!AI568="事業始期_通常",フラグ管理用!Z568&lt;18),"error",IF(AND(フラグ管理用!AI568="事業始期_補助",フラグ管理用!Z568&lt;15),"error",""))))</f>
        <v/>
      </c>
      <c r="BF568" s="331" t="str">
        <f t="shared" si="159"/>
        <v/>
      </c>
      <c r="BG568" s="331" t="str">
        <f>IF(C568="","",IF(AND(フラグ管理用!AJ568="事業終期_通常",OR(フラグ管理用!AA568&lt;18,フラグ管理用!AA568&gt;29)),"error",IF(AND(フラグ管理用!AJ568="事業終期_R3基金・R4",フラグ管理用!AA568&lt;18),"error","")))</f>
        <v/>
      </c>
      <c r="BH568" s="331" t="str">
        <f>IF(C568="","",IF(VLOOKUP(Z568,―!$X$2:$Y$31,2,FALSE)&lt;=VLOOKUP(AA568,―!$X$2:$Y$31,2,FALSE),"","error"))</f>
        <v/>
      </c>
      <c r="BI568" s="331" t="str">
        <f t="shared" si="160"/>
        <v/>
      </c>
      <c r="BJ568" s="331" t="str">
        <f t="shared" si="161"/>
        <v/>
      </c>
      <c r="BK568" s="331" t="str">
        <f t="shared" si="162"/>
        <v/>
      </c>
      <c r="BL568" s="331" t="str">
        <f>IF(C568="","",IF(AND(フラグ管理用!AK568="予算区分_地単_通常",フラグ管理用!AF568&gt;4),"error",IF(AND(フラグ管理用!AK568="予算区分_地単_協力金等",フラグ管理用!AF568&gt;9),"error",IF(AND(フラグ管理用!AK568="予算区分_補助",フラグ管理用!AF568&lt;9),"error",""))))</f>
        <v/>
      </c>
      <c r="BM568" s="346" t="str">
        <f>フラグ管理用!AO568</f>
        <v/>
      </c>
    </row>
    <row r="569" spans="1:65">
      <c r="A569" s="21">
        <v>548</v>
      </c>
      <c r="B569" s="38"/>
      <c r="C569" s="47"/>
      <c r="D569" s="47"/>
      <c r="E569" s="60"/>
      <c r="F569" s="69" t="str">
        <f>IF(C569="補",VLOOKUP(E569,'事業名一覧 '!$A$3:$C$55,3,FALSE),"")</f>
        <v/>
      </c>
      <c r="G569" s="84"/>
      <c r="H569" s="84"/>
      <c r="I569" s="84"/>
      <c r="J569" s="84"/>
      <c r="K569" s="84"/>
      <c r="L569" s="60"/>
      <c r="M569" s="134" t="str">
        <f t="shared" si="145"/>
        <v/>
      </c>
      <c r="N569" s="134" t="str">
        <f t="shared" si="146"/>
        <v/>
      </c>
      <c r="O569" s="150"/>
      <c r="P569" s="150"/>
      <c r="Q569" s="150"/>
      <c r="R569" s="150"/>
      <c r="S569" s="150"/>
      <c r="T569" s="150"/>
      <c r="U569" s="60"/>
      <c r="V569" s="84"/>
      <c r="W569" s="84"/>
      <c r="X569" s="84"/>
      <c r="Y569" s="47"/>
      <c r="Z569" s="47"/>
      <c r="AA569" s="47"/>
      <c r="AB569" s="217"/>
      <c r="AC569" s="217"/>
      <c r="AD569" s="60"/>
      <c r="AE569" s="60"/>
      <c r="AF569" s="236"/>
      <c r="AG569" s="255"/>
      <c r="AH569" s="277"/>
      <c r="AI569" s="289"/>
      <c r="AJ569" s="301" t="str">
        <f t="shared" si="147"/>
        <v/>
      </c>
      <c r="AK569" s="309" t="str">
        <f>IF(C569="","",IF(AND(フラグ管理用!B569=2,O569&gt;0),"error",IF(AND(フラグ管理用!B569=1,SUM(P569:R569)&gt;0),"error","")))</f>
        <v/>
      </c>
      <c r="AL569" s="317" t="str">
        <f t="shared" si="148"/>
        <v/>
      </c>
      <c r="AM569" s="325" t="str">
        <f t="shared" si="149"/>
        <v/>
      </c>
      <c r="AN569" s="331" t="str">
        <f>IF(C569="","",IF(フラグ管理用!AP569=1,"",IF(AND(フラグ管理用!C569=1,フラグ管理用!G569=1),"",IF(AND(フラグ管理用!C569=2,フラグ管理用!D569=1,フラグ管理用!G569=1),"",IF(AND(フラグ管理用!C569=2,フラグ管理用!D569=2),"","error")))))</f>
        <v/>
      </c>
      <c r="AO569" s="335" t="str">
        <f t="shared" si="150"/>
        <v/>
      </c>
      <c r="AP569" s="335" t="str">
        <f t="shared" si="151"/>
        <v/>
      </c>
      <c r="AQ569" s="335" t="str">
        <f>IF(C569="","",IF(AND(フラグ管理用!B569=1,フラグ管理用!I569&gt;0),"",IF(AND(フラグ管理用!B569=2,フラグ管理用!I569&gt;14),"","error")))</f>
        <v/>
      </c>
      <c r="AR569" s="335" t="str">
        <f>IF(C569="","",IF(PRODUCT(フラグ管理用!H569:J569)=0,"error",""))</f>
        <v/>
      </c>
      <c r="AS569" s="335" t="str">
        <f t="shared" si="152"/>
        <v/>
      </c>
      <c r="AT569" s="335" t="str">
        <f>IF(C569="","",IF(AND(フラグ管理用!G569=1,フラグ管理用!K569=1),"",IF(AND(フラグ管理用!G569=2,フラグ管理用!K569&gt;1),"","error")))</f>
        <v/>
      </c>
      <c r="AU569" s="335" t="str">
        <f>IF(C569="","",IF(AND(フラグ管理用!K569=10,ISBLANK(L569)=FALSE),"",IF(AND(フラグ管理用!K569&lt;10,ISBLANK(L569)=TRUE),"","error")))</f>
        <v/>
      </c>
      <c r="AV569" s="331" t="str">
        <f t="shared" si="153"/>
        <v/>
      </c>
      <c r="AW569" s="331" t="str">
        <f t="shared" si="154"/>
        <v/>
      </c>
      <c r="AX569" s="331" t="str">
        <f>IF(C569="","",IF(AND(フラグ管理用!D569=2,フラグ管理用!G569=1),IF(Q569&lt;&gt;0,"error",""),""))</f>
        <v/>
      </c>
      <c r="AY569" s="331" t="str">
        <f>IF(C569="","",IF(フラグ管理用!G569=2,IF(OR(O569&lt;&gt;0,P569&lt;&gt;0,R569&lt;&gt;0),"error",""),""))</f>
        <v/>
      </c>
      <c r="AZ569" s="331" t="str">
        <f t="shared" si="155"/>
        <v/>
      </c>
      <c r="BA569" s="331" t="str">
        <f t="shared" si="156"/>
        <v/>
      </c>
      <c r="BB569" s="331" t="str">
        <f t="shared" si="157"/>
        <v/>
      </c>
      <c r="BC569" s="331" t="str">
        <f>IF(C569="","",IF(フラグ管理用!Y569=2,IF(AND(フラグ管理用!C569=2,フラグ管理用!V569=1),"","error"),""))</f>
        <v/>
      </c>
      <c r="BD569" s="331" t="str">
        <f t="shared" si="158"/>
        <v/>
      </c>
      <c r="BE569" s="331" t="str">
        <f>IF(C569="","",IF(フラグ管理用!Z569=30,"error",IF(AND(フラグ管理用!AI569="事業始期_通常",フラグ管理用!Z569&lt;18),"error",IF(AND(フラグ管理用!AI569="事業始期_補助",フラグ管理用!Z569&lt;15),"error",""))))</f>
        <v/>
      </c>
      <c r="BF569" s="331" t="str">
        <f t="shared" si="159"/>
        <v/>
      </c>
      <c r="BG569" s="331" t="str">
        <f>IF(C569="","",IF(AND(フラグ管理用!AJ569="事業終期_通常",OR(フラグ管理用!AA569&lt;18,フラグ管理用!AA569&gt;29)),"error",IF(AND(フラグ管理用!AJ569="事業終期_R3基金・R4",フラグ管理用!AA569&lt;18),"error","")))</f>
        <v/>
      </c>
      <c r="BH569" s="331" t="str">
        <f>IF(C569="","",IF(VLOOKUP(Z569,―!$X$2:$Y$31,2,FALSE)&lt;=VLOOKUP(AA569,―!$X$2:$Y$31,2,FALSE),"","error"))</f>
        <v/>
      </c>
      <c r="BI569" s="331" t="str">
        <f t="shared" si="160"/>
        <v/>
      </c>
      <c r="BJ569" s="331" t="str">
        <f t="shared" si="161"/>
        <v/>
      </c>
      <c r="BK569" s="331" t="str">
        <f t="shared" si="162"/>
        <v/>
      </c>
      <c r="BL569" s="331" t="str">
        <f>IF(C569="","",IF(AND(フラグ管理用!AK569="予算区分_地単_通常",フラグ管理用!AF569&gt;4),"error",IF(AND(フラグ管理用!AK569="予算区分_地単_協力金等",フラグ管理用!AF569&gt;9),"error",IF(AND(フラグ管理用!AK569="予算区分_補助",フラグ管理用!AF569&lt;9),"error",""))))</f>
        <v/>
      </c>
      <c r="BM569" s="346" t="str">
        <f>フラグ管理用!AO569</f>
        <v/>
      </c>
    </row>
    <row r="570" spans="1:65">
      <c r="A570" s="21">
        <v>549</v>
      </c>
      <c r="B570" s="38"/>
      <c r="C570" s="47"/>
      <c r="D570" s="47"/>
      <c r="E570" s="60"/>
      <c r="F570" s="69" t="str">
        <f>IF(C570="補",VLOOKUP(E570,'事業名一覧 '!$A$3:$C$55,3,FALSE),"")</f>
        <v/>
      </c>
      <c r="G570" s="84"/>
      <c r="H570" s="84"/>
      <c r="I570" s="84"/>
      <c r="J570" s="84"/>
      <c r="K570" s="84"/>
      <c r="L570" s="60"/>
      <c r="M570" s="134" t="str">
        <f t="shared" si="145"/>
        <v/>
      </c>
      <c r="N570" s="134" t="str">
        <f t="shared" si="146"/>
        <v/>
      </c>
      <c r="O570" s="150"/>
      <c r="P570" s="150"/>
      <c r="Q570" s="150"/>
      <c r="R570" s="150"/>
      <c r="S570" s="150"/>
      <c r="T570" s="150"/>
      <c r="U570" s="60"/>
      <c r="V570" s="84"/>
      <c r="W570" s="84"/>
      <c r="X570" s="84"/>
      <c r="Y570" s="47"/>
      <c r="Z570" s="47"/>
      <c r="AA570" s="47"/>
      <c r="AB570" s="217"/>
      <c r="AC570" s="217"/>
      <c r="AD570" s="60"/>
      <c r="AE570" s="60"/>
      <c r="AF570" s="236"/>
      <c r="AG570" s="255"/>
      <c r="AH570" s="277"/>
      <c r="AI570" s="289"/>
      <c r="AJ570" s="301" t="str">
        <f t="shared" si="147"/>
        <v/>
      </c>
      <c r="AK570" s="309" t="str">
        <f>IF(C570="","",IF(AND(フラグ管理用!B570=2,O570&gt;0),"error",IF(AND(フラグ管理用!B570=1,SUM(P570:R570)&gt;0),"error","")))</f>
        <v/>
      </c>
      <c r="AL570" s="317" t="str">
        <f t="shared" si="148"/>
        <v/>
      </c>
      <c r="AM570" s="325" t="str">
        <f t="shared" si="149"/>
        <v/>
      </c>
      <c r="AN570" s="331" t="str">
        <f>IF(C570="","",IF(フラグ管理用!AP570=1,"",IF(AND(フラグ管理用!C570=1,フラグ管理用!G570=1),"",IF(AND(フラグ管理用!C570=2,フラグ管理用!D570=1,フラグ管理用!G570=1),"",IF(AND(フラグ管理用!C570=2,フラグ管理用!D570=2),"","error")))))</f>
        <v/>
      </c>
      <c r="AO570" s="335" t="str">
        <f t="shared" si="150"/>
        <v/>
      </c>
      <c r="AP570" s="335" t="str">
        <f t="shared" si="151"/>
        <v/>
      </c>
      <c r="AQ570" s="335" t="str">
        <f>IF(C570="","",IF(AND(フラグ管理用!B570=1,フラグ管理用!I570&gt;0),"",IF(AND(フラグ管理用!B570=2,フラグ管理用!I570&gt;14),"","error")))</f>
        <v/>
      </c>
      <c r="AR570" s="335" t="str">
        <f>IF(C570="","",IF(PRODUCT(フラグ管理用!H570:J570)=0,"error",""))</f>
        <v/>
      </c>
      <c r="AS570" s="335" t="str">
        <f t="shared" si="152"/>
        <v/>
      </c>
      <c r="AT570" s="335" t="str">
        <f>IF(C570="","",IF(AND(フラグ管理用!G570=1,フラグ管理用!K570=1),"",IF(AND(フラグ管理用!G570=2,フラグ管理用!K570&gt;1),"","error")))</f>
        <v/>
      </c>
      <c r="AU570" s="335" t="str">
        <f>IF(C570="","",IF(AND(フラグ管理用!K570=10,ISBLANK(L570)=FALSE),"",IF(AND(フラグ管理用!K570&lt;10,ISBLANK(L570)=TRUE),"","error")))</f>
        <v/>
      </c>
      <c r="AV570" s="331" t="str">
        <f t="shared" si="153"/>
        <v/>
      </c>
      <c r="AW570" s="331" t="str">
        <f t="shared" si="154"/>
        <v/>
      </c>
      <c r="AX570" s="331" t="str">
        <f>IF(C570="","",IF(AND(フラグ管理用!D570=2,フラグ管理用!G570=1),IF(Q570&lt;&gt;0,"error",""),""))</f>
        <v/>
      </c>
      <c r="AY570" s="331" t="str">
        <f>IF(C570="","",IF(フラグ管理用!G570=2,IF(OR(O570&lt;&gt;0,P570&lt;&gt;0,R570&lt;&gt;0),"error",""),""))</f>
        <v/>
      </c>
      <c r="AZ570" s="331" t="str">
        <f t="shared" si="155"/>
        <v/>
      </c>
      <c r="BA570" s="331" t="str">
        <f t="shared" si="156"/>
        <v/>
      </c>
      <c r="BB570" s="331" t="str">
        <f t="shared" si="157"/>
        <v/>
      </c>
      <c r="BC570" s="331" t="str">
        <f>IF(C570="","",IF(フラグ管理用!Y570=2,IF(AND(フラグ管理用!C570=2,フラグ管理用!V570=1),"","error"),""))</f>
        <v/>
      </c>
      <c r="BD570" s="331" t="str">
        <f t="shared" si="158"/>
        <v/>
      </c>
      <c r="BE570" s="331" t="str">
        <f>IF(C570="","",IF(フラグ管理用!Z570=30,"error",IF(AND(フラグ管理用!AI570="事業始期_通常",フラグ管理用!Z570&lt;18),"error",IF(AND(フラグ管理用!AI570="事業始期_補助",フラグ管理用!Z570&lt;15),"error",""))))</f>
        <v/>
      </c>
      <c r="BF570" s="331" t="str">
        <f t="shared" si="159"/>
        <v/>
      </c>
      <c r="BG570" s="331" t="str">
        <f>IF(C570="","",IF(AND(フラグ管理用!AJ570="事業終期_通常",OR(フラグ管理用!AA570&lt;18,フラグ管理用!AA570&gt;29)),"error",IF(AND(フラグ管理用!AJ570="事業終期_R3基金・R4",フラグ管理用!AA570&lt;18),"error","")))</f>
        <v/>
      </c>
      <c r="BH570" s="331" t="str">
        <f>IF(C570="","",IF(VLOOKUP(Z570,―!$X$2:$Y$31,2,FALSE)&lt;=VLOOKUP(AA570,―!$X$2:$Y$31,2,FALSE),"","error"))</f>
        <v/>
      </c>
      <c r="BI570" s="331" t="str">
        <f t="shared" si="160"/>
        <v/>
      </c>
      <c r="BJ570" s="331" t="str">
        <f t="shared" si="161"/>
        <v/>
      </c>
      <c r="BK570" s="331" t="str">
        <f t="shared" si="162"/>
        <v/>
      </c>
      <c r="BL570" s="331" t="str">
        <f>IF(C570="","",IF(AND(フラグ管理用!AK570="予算区分_地単_通常",フラグ管理用!AF570&gt;4),"error",IF(AND(フラグ管理用!AK570="予算区分_地単_協力金等",フラグ管理用!AF570&gt;9),"error",IF(AND(フラグ管理用!AK570="予算区分_補助",フラグ管理用!AF570&lt;9),"error",""))))</f>
        <v/>
      </c>
      <c r="BM570" s="346" t="str">
        <f>フラグ管理用!AO570</f>
        <v/>
      </c>
    </row>
    <row r="571" spans="1:65">
      <c r="A571" s="21">
        <v>550</v>
      </c>
      <c r="B571" s="38"/>
      <c r="C571" s="47"/>
      <c r="D571" s="47"/>
      <c r="E571" s="60"/>
      <c r="F571" s="69" t="str">
        <f>IF(C571="補",VLOOKUP(E571,'事業名一覧 '!$A$3:$C$55,3,FALSE),"")</f>
        <v/>
      </c>
      <c r="G571" s="84"/>
      <c r="H571" s="84"/>
      <c r="I571" s="84"/>
      <c r="J571" s="84"/>
      <c r="K571" s="84"/>
      <c r="L571" s="60"/>
      <c r="M571" s="134" t="str">
        <f t="shared" si="145"/>
        <v/>
      </c>
      <c r="N571" s="134" t="str">
        <f t="shared" si="146"/>
        <v/>
      </c>
      <c r="O571" s="150"/>
      <c r="P571" s="150"/>
      <c r="Q571" s="150"/>
      <c r="R571" s="150"/>
      <c r="S571" s="150"/>
      <c r="T571" s="150"/>
      <c r="U571" s="60"/>
      <c r="V571" s="84"/>
      <c r="W571" s="84"/>
      <c r="X571" s="84"/>
      <c r="Y571" s="47"/>
      <c r="Z571" s="47"/>
      <c r="AA571" s="47"/>
      <c r="AB571" s="217"/>
      <c r="AC571" s="217"/>
      <c r="AD571" s="60"/>
      <c r="AE571" s="60"/>
      <c r="AF571" s="236"/>
      <c r="AG571" s="255"/>
      <c r="AH571" s="277"/>
      <c r="AI571" s="289"/>
      <c r="AJ571" s="301" t="str">
        <f t="shared" si="147"/>
        <v/>
      </c>
      <c r="AK571" s="309" t="str">
        <f>IF(C571="","",IF(AND(フラグ管理用!B571=2,O571&gt;0),"error",IF(AND(フラグ管理用!B571=1,SUM(P571:R571)&gt;0),"error","")))</f>
        <v/>
      </c>
      <c r="AL571" s="317" t="str">
        <f t="shared" si="148"/>
        <v/>
      </c>
      <c r="AM571" s="325" t="str">
        <f t="shared" si="149"/>
        <v/>
      </c>
      <c r="AN571" s="331" t="str">
        <f>IF(C571="","",IF(フラグ管理用!AP571=1,"",IF(AND(フラグ管理用!C571=1,フラグ管理用!G571=1),"",IF(AND(フラグ管理用!C571=2,フラグ管理用!D571=1,フラグ管理用!G571=1),"",IF(AND(フラグ管理用!C571=2,フラグ管理用!D571=2),"","error")))))</f>
        <v/>
      </c>
      <c r="AO571" s="335" t="str">
        <f t="shared" si="150"/>
        <v/>
      </c>
      <c r="AP571" s="335" t="str">
        <f t="shared" si="151"/>
        <v/>
      </c>
      <c r="AQ571" s="335" t="str">
        <f>IF(C571="","",IF(AND(フラグ管理用!B571=1,フラグ管理用!I571&gt;0),"",IF(AND(フラグ管理用!B571=2,フラグ管理用!I571&gt;14),"","error")))</f>
        <v/>
      </c>
      <c r="AR571" s="335" t="str">
        <f>IF(C571="","",IF(PRODUCT(フラグ管理用!H571:J571)=0,"error",""))</f>
        <v/>
      </c>
      <c r="AS571" s="335" t="str">
        <f t="shared" si="152"/>
        <v/>
      </c>
      <c r="AT571" s="335" t="str">
        <f>IF(C571="","",IF(AND(フラグ管理用!G571=1,フラグ管理用!K571=1),"",IF(AND(フラグ管理用!G571=2,フラグ管理用!K571&gt;1),"","error")))</f>
        <v/>
      </c>
      <c r="AU571" s="335" t="str">
        <f>IF(C571="","",IF(AND(フラグ管理用!K571=10,ISBLANK(L571)=FALSE),"",IF(AND(フラグ管理用!K571&lt;10,ISBLANK(L571)=TRUE),"","error")))</f>
        <v/>
      </c>
      <c r="AV571" s="331" t="str">
        <f t="shared" si="153"/>
        <v/>
      </c>
      <c r="AW571" s="331" t="str">
        <f t="shared" si="154"/>
        <v/>
      </c>
      <c r="AX571" s="331" t="str">
        <f>IF(C571="","",IF(AND(フラグ管理用!D571=2,フラグ管理用!G571=1),IF(Q571&lt;&gt;0,"error",""),""))</f>
        <v/>
      </c>
      <c r="AY571" s="331" t="str">
        <f>IF(C571="","",IF(フラグ管理用!G571=2,IF(OR(O571&lt;&gt;0,P571&lt;&gt;0,R571&lt;&gt;0),"error",""),""))</f>
        <v/>
      </c>
      <c r="AZ571" s="331" t="str">
        <f t="shared" si="155"/>
        <v/>
      </c>
      <c r="BA571" s="331" t="str">
        <f t="shared" si="156"/>
        <v/>
      </c>
      <c r="BB571" s="331" t="str">
        <f t="shared" si="157"/>
        <v/>
      </c>
      <c r="BC571" s="331" t="str">
        <f>IF(C571="","",IF(フラグ管理用!Y571=2,IF(AND(フラグ管理用!C571=2,フラグ管理用!V571=1),"","error"),""))</f>
        <v/>
      </c>
      <c r="BD571" s="331" t="str">
        <f t="shared" si="158"/>
        <v/>
      </c>
      <c r="BE571" s="331" t="str">
        <f>IF(C571="","",IF(フラグ管理用!Z571=30,"error",IF(AND(フラグ管理用!AI571="事業始期_通常",フラグ管理用!Z571&lt;18),"error",IF(AND(フラグ管理用!AI571="事業始期_補助",フラグ管理用!Z571&lt;15),"error",""))))</f>
        <v/>
      </c>
      <c r="BF571" s="331" t="str">
        <f t="shared" si="159"/>
        <v/>
      </c>
      <c r="BG571" s="331" t="str">
        <f>IF(C571="","",IF(AND(フラグ管理用!AJ571="事業終期_通常",OR(フラグ管理用!AA571&lt;18,フラグ管理用!AA571&gt;29)),"error",IF(AND(フラグ管理用!AJ571="事業終期_R3基金・R4",フラグ管理用!AA571&lt;18),"error","")))</f>
        <v/>
      </c>
      <c r="BH571" s="331" t="str">
        <f>IF(C571="","",IF(VLOOKUP(Z571,―!$X$2:$Y$31,2,FALSE)&lt;=VLOOKUP(AA571,―!$X$2:$Y$31,2,FALSE),"","error"))</f>
        <v/>
      </c>
      <c r="BI571" s="331" t="str">
        <f t="shared" si="160"/>
        <v/>
      </c>
      <c r="BJ571" s="331" t="str">
        <f t="shared" si="161"/>
        <v/>
      </c>
      <c r="BK571" s="331" t="str">
        <f t="shared" si="162"/>
        <v/>
      </c>
      <c r="BL571" s="331" t="str">
        <f>IF(C571="","",IF(AND(フラグ管理用!AK571="予算区分_地単_通常",フラグ管理用!AF571&gt;4),"error",IF(AND(フラグ管理用!AK571="予算区分_地単_協力金等",フラグ管理用!AF571&gt;9),"error",IF(AND(フラグ管理用!AK571="予算区分_補助",フラグ管理用!AF571&lt;9),"error",""))))</f>
        <v/>
      </c>
      <c r="BM571" s="346" t="str">
        <f>フラグ管理用!AO571</f>
        <v/>
      </c>
    </row>
    <row r="572" spans="1:65">
      <c r="A572" s="21">
        <v>551</v>
      </c>
      <c r="B572" s="38"/>
      <c r="C572" s="47"/>
      <c r="D572" s="47"/>
      <c r="E572" s="60"/>
      <c r="F572" s="69" t="str">
        <f>IF(C572="補",VLOOKUP(E572,'事業名一覧 '!$A$3:$C$55,3,FALSE),"")</f>
        <v/>
      </c>
      <c r="G572" s="84"/>
      <c r="H572" s="84"/>
      <c r="I572" s="84"/>
      <c r="J572" s="84"/>
      <c r="K572" s="84"/>
      <c r="L572" s="60"/>
      <c r="M572" s="134" t="str">
        <f t="shared" si="145"/>
        <v/>
      </c>
      <c r="N572" s="134" t="str">
        <f t="shared" si="146"/>
        <v/>
      </c>
      <c r="O572" s="150"/>
      <c r="P572" s="150"/>
      <c r="Q572" s="150"/>
      <c r="R572" s="150"/>
      <c r="S572" s="150"/>
      <c r="T572" s="150"/>
      <c r="U572" s="60"/>
      <c r="V572" s="84"/>
      <c r="W572" s="84"/>
      <c r="X572" s="84"/>
      <c r="Y572" s="47"/>
      <c r="Z572" s="47"/>
      <c r="AA572" s="47"/>
      <c r="AB572" s="217"/>
      <c r="AC572" s="217"/>
      <c r="AD572" s="60"/>
      <c r="AE572" s="60"/>
      <c r="AF572" s="236"/>
      <c r="AG572" s="255"/>
      <c r="AH572" s="277"/>
      <c r="AI572" s="289"/>
      <c r="AJ572" s="301" t="str">
        <f t="shared" si="147"/>
        <v/>
      </c>
      <c r="AK572" s="309" t="str">
        <f>IF(C572="","",IF(AND(フラグ管理用!B572=2,O572&gt;0),"error",IF(AND(フラグ管理用!B572=1,SUM(P572:R572)&gt;0),"error","")))</f>
        <v/>
      </c>
      <c r="AL572" s="317" t="str">
        <f t="shared" si="148"/>
        <v/>
      </c>
      <c r="AM572" s="325" t="str">
        <f t="shared" si="149"/>
        <v/>
      </c>
      <c r="AN572" s="331" t="str">
        <f>IF(C572="","",IF(フラグ管理用!AP572=1,"",IF(AND(フラグ管理用!C572=1,フラグ管理用!G572=1),"",IF(AND(フラグ管理用!C572=2,フラグ管理用!D572=1,フラグ管理用!G572=1),"",IF(AND(フラグ管理用!C572=2,フラグ管理用!D572=2),"","error")))))</f>
        <v/>
      </c>
      <c r="AO572" s="335" t="str">
        <f t="shared" si="150"/>
        <v/>
      </c>
      <c r="AP572" s="335" t="str">
        <f t="shared" si="151"/>
        <v/>
      </c>
      <c r="AQ572" s="335" t="str">
        <f>IF(C572="","",IF(AND(フラグ管理用!B572=1,フラグ管理用!I572&gt;0),"",IF(AND(フラグ管理用!B572=2,フラグ管理用!I572&gt;14),"","error")))</f>
        <v/>
      </c>
      <c r="AR572" s="335" t="str">
        <f>IF(C572="","",IF(PRODUCT(フラグ管理用!H572:J572)=0,"error",""))</f>
        <v/>
      </c>
      <c r="AS572" s="335" t="str">
        <f t="shared" si="152"/>
        <v/>
      </c>
      <c r="AT572" s="335" t="str">
        <f>IF(C572="","",IF(AND(フラグ管理用!G572=1,フラグ管理用!K572=1),"",IF(AND(フラグ管理用!G572=2,フラグ管理用!K572&gt;1),"","error")))</f>
        <v/>
      </c>
      <c r="AU572" s="335" t="str">
        <f>IF(C572="","",IF(AND(フラグ管理用!K572=10,ISBLANK(L572)=FALSE),"",IF(AND(フラグ管理用!K572&lt;10,ISBLANK(L572)=TRUE),"","error")))</f>
        <v/>
      </c>
      <c r="AV572" s="331" t="str">
        <f t="shared" si="153"/>
        <v/>
      </c>
      <c r="AW572" s="331" t="str">
        <f t="shared" si="154"/>
        <v/>
      </c>
      <c r="AX572" s="331" t="str">
        <f>IF(C572="","",IF(AND(フラグ管理用!D572=2,フラグ管理用!G572=1),IF(Q572&lt;&gt;0,"error",""),""))</f>
        <v/>
      </c>
      <c r="AY572" s="331" t="str">
        <f>IF(C572="","",IF(フラグ管理用!G572=2,IF(OR(O572&lt;&gt;0,P572&lt;&gt;0,R572&lt;&gt;0),"error",""),""))</f>
        <v/>
      </c>
      <c r="AZ572" s="331" t="str">
        <f t="shared" si="155"/>
        <v/>
      </c>
      <c r="BA572" s="331" t="str">
        <f t="shared" si="156"/>
        <v/>
      </c>
      <c r="BB572" s="331" t="str">
        <f t="shared" si="157"/>
        <v/>
      </c>
      <c r="BC572" s="331" t="str">
        <f>IF(C572="","",IF(フラグ管理用!Y572=2,IF(AND(フラグ管理用!C572=2,フラグ管理用!V572=1),"","error"),""))</f>
        <v/>
      </c>
      <c r="BD572" s="331" t="str">
        <f t="shared" si="158"/>
        <v/>
      </c>
      <c r="BE572" s="331" t="str">
        <f>IF(C572="","",IF(フラグ管理用!Z572=30,"error",IF(AND(フラグ管理用!AI572="事業始期_通常",フラグ管理用!Z572&lt;18),"error",IF(AND(フラグ管理用!AI572="事業始期_補助",フラグ管理用!Z572&lt;15),"error",""))))</f>
        <v/>
      </c>
      <c r="BF572" s="331" t="str">
        <f t="shared" si="159"/>
        <v/>
      </c>
      <c r="BG572" s="331" t="str">
        <f>IF(C572="","",IF(AND(フラグ管理用!AJ572="事業終期_通常",OR(フラグ管理用!AA572&lt;18,フラグ管理用!AA572&gt;29)),"error",IF(AND(フラグ管理用!AJ572="事業終期_R3基金・R4",フラグ管理用!AA572&lt;18),"error","")))</f>
        <v/>
      </c>
      <c r="BH572" s="331" t="str">
        <f>IF(C572="","",IF(VLOOKUP(Z572,―!$X$2:$Y$31,2,FALSE)&lt;=VLOOKUP(AA572,―!$X$2:$Y$31,2,FALSE),"","error"))</f>
        <v/>
      </c>
      <c r="BI572" s="331" t="str">
        <f t="shared" si="160"/>
        <v/>
      </c>
      <c r="BJ572" s="331" t="str">
        <f t="shared" si="161"/>
        <v/>
      </c>
      <c r="BK572" s="331" t="str">
        <f t="shared" si="162"/>
        <v/>
      </c>
      <c r="BL572" s="331" t="str">
        <f>IF(C572="","",IF(AND(フラグ管理用!AK572="予算区分_地単_通常",フラグ管理用!AF572&gt;4),"error",IF(AND(フラグ管理用!AK572="予算区分_地単_協力金等",フラグ管理用!AF572&gt;9),"error",IF(AND(フラグ管理用!AK572="予算区分_補助",フラグ管理用!AF572&lt;9),"error",""))))</f>
        <v/>
      </c>
      <c r="BM572" s="346" t="str">
        <f>フラグ管理用!AO572</f>
        <v/>
      </c>
    </row>
    <row r="573" spans="1:65">
      <c r="A573" s="21">
        <v>552</v>
      </c>
      <c r="B573" s="38"/>
      <c r="C573" s="47"/>
      <c r="D573" s="47"/>
      <c r="E573" s="60"/>
      <c r="F573" s="69" t="str">
        <f>IF(C573="補",VLOOKUP(E573,'事業名一覧 '!$A$3:$C$55,3,FALSE),"")</f>
        <v/>
      </c>
      <c r="G573" s="84"/>
      <c r="H573" s="84"/>
      <c r="I573" s="84"/>
      <c r="J573" s="84"/>
      <c r="K573" s="84"/>
      <c r="L573" s="60"/>
      <c r="M573" s="134" t="str">
        <f t="shared" si="145"/>
        <v/>
      </c>
      <c r="N573" s="134" t="str">
        <f t="shared" si="146"/>
        <v/>
      </c>
      <c r="O573" s="150"/>
      <c r="P573" s="150"/>
      <c r="Q573" s="150"/>
      <c r="R573" s="150"/>
      <c r="S573" s="150"/>
      <c r="T573" s="150"/>
      <c r="U573" s="60"/>
      <c r="V573" s="84"/>
      <c r="W573" s="84"/>
      <c r="X573" s="84"/>
      <c r="Y573" s="47"/>
      <c r="Z573" s="47"/>
      <c r="AA573" s="47"/>
      <c r="AB573" s="217"/>
      <c r="AC573" s="217"/>
      <c r="AD573" s="60"/>
      <c r="AE573" s="60"/>
      <c r="AF573" s="236"/>
      <c r="AG573" s="255"/>
      <c r="AH573" s="277"/>
      <c r="AI573" s="289"/>
      <c r="AJ573" s="301" t="str">
        <f t="shared" si="147"/>
        <v/>
      </c>
      <c r="AK573" s="309" t="str">
        <f>IF(C573="","",IF(AND(フラグ管理用!B573=2,O573&gt;0),"error",IF(AND(フラグ管理用!B573=1,SUM(P573:R573)&gt;0),"error","")))</f>
        <v/>
      </c>
      <c r="AL573" s="317" t="str">
        <f t="shared" si="148"/>
        <v/>
      </c>
      <c r="AM573" s="325" t="str">
        <f t="shared" si="149"/>
        <v/>
      </c>
      <c r="AN573" s="331" t="str">
        <f>IF(C573="","",IF(フラグ管理用!AP573=1,"",IF(AND(フラグ管理用!C573=1,フラグ管理用!G573=1),"",IF(AND(フラグ管理用!C573=2,フラグ管理用!D573=1,フラグ管理用!G573=1),"",IF(AND(フラグ管理用!C573=2,フラグ管理用!D573=2),"","error")))))</f>
        <v/>
      </c>
      <c r="AO573" s="335" t="str">
        <f t="shared" si="150"/>
        <v/>
      </c>
      <c r="AP573" s="335" t="str">
        <f t="shared" si="151"/>
        <v/>
      </c>
      <c r="AQ573" s="335" t="str">
        <f>IF(C573="","",IF(AND(フラグ管理用!B573=1,フラグ管理用!I573&gt;0),"",IF(AND(フラグ管理用!B573=2,フラグ管理用!I573&gt;14),"","error")))</f>
        <v/>
      </c>
      <c r="AR573" s="335" t="str">
        <f>IF(C573="","",IF(PRODUCT(フラグ管理用!H573:J573)=0,"error",""))</f>
        <v/>
      </c>
      <c r="AS573" s="335" t="str">
        <f t="shared" si="152"/>
        <v/>
      </c>
      <c r="AT573" s="335" t="str">
        <f>IF(C573="","",IF(AND(フラグ管理用!G573=1,フラグ管理用!K573=1),"",IF(AND(フラグ管理用!G573=2,フラグ管理用!K573&gt;1),"","error")))</f>
        <v/>
      </c>
      <c r="AU573" s="335" t="str">
        <f>IF(C573="","",IF(AND(フラグ管理用!K573=10,ISBLANK(L573)=FALSE),"",IF(AND(フラグ管理用!K573&lt;10,ISBLANK(L573)=TRUE),"","error")))</f>
        <v/>
      </c>
      <c r="AV573" s="331" t="str">
        <f t="shared" si="153"/>
        <v/>
      </c>
      <c r="AW573" s="331" t="str">
        <f t="shared" si="154"/>
        <v/>
      </c>
      <c r="AX573" s="331" t="str">
        <f>IF(C573="","",IF(AND(フラグ管理用!D573=2,フラグ管理用!G573=1),IF(Q573&lt;&gt;0,"error",""),""))</f>
        <v/>
      </c>
      <c r="AY573" s="331" t="str">
        <f>IF(C573="","",IF(フラグ管理用!G573=2,IF(OR(O573&lt;&gt;0,P573&lt;&gt;0,R573&lt;&gt;0),"error",""),""))</f>
        <v/>
      </c>
      <c r="AZ573" s="331" t="str">
        <f t="shared" si="155"/>
        <v/>
      </c>
      <c r="BA573" s="331" t="str">
        <f t="shared" si="156"/>
        <v/>
      </c>
      <c r="BB573" s="331" t="str">
        <f t="shared" si="157"/>
        <v/>
      </c>
      <c r="BC573" s="331" t="str">
        <f>IF(C573="","",IF(フラグ管理用!Y573=2,IF(AND(フラグ管理用!C573=2,フラグ管理用!V573=1),"","error"),""))</f>
        <v/>
      </c>
      <c r="BD573" s="331" t="str">
        <f t="shared" si="158"/>
        <v/>
      </c>
      <c r="BE573" s="331" t="str">
        <f>IF(C573="","",IF(フラグ管理用!Z573=30,"error",IF(AND(フラグ管理用!AI573="事業始期_通常",フラグ管理用!Z573&lt;18),"error",IF(AND(フラグ管理用!AI573="事業始期_補助",フラグ管理用!Z573&lt;15),"error",""))))</f>
        <v/>
      </c>
      <c r="BF573" s="331" t="str">
        <f t="shared" si="159"/>
        <v/>
      </c>
      <c r="BG573" s="331" t="str">
        <f>IF(C573="","",IF(AND(フラグ管理用!AJ573="事業終期_通常",OR(フラグ管理用!AA573&lt;18,フラグ管理用!AA573&gt;29)),"error",IF(AND(フラグ管理用!AJ573="事業終期_R3基金・R4",フラグ管理用!AA573&lt;18),"error","")))</f>
        <v/>
      </c>
      <c r="BH573" s="331" t="str">
        <f>IF(C573="","",IF(VLOOKUP(Z573,―!$X$2:$Y$31,2,FALSE)&lt;=VLOOKUP(AA573,―!$X$2:$Y$31,2,FALSE),"","error"))</f>
        <v/>
      </c>
      <c r="BI573" s="331" t="str">
        <f t="shared" si="160"/>
        <v/>
      </c>
      <c r="BJ573" s="331" t="str">
        <f t="shared" si="161"/>
        <v/>
      </c>
      <c r="BK573" s="331" t="str">
        <f t="shared" si="162"/>
        <v/>
      </c>
      <c r="BL573" s="331" t="str">
        <f>IF(C573="","",IF(AND(フラグ管理用!AK573="予算区分_地単_通常",フラグ管理用!AF573&gt;4),"error",IF(AND(フラグ管理用!AK573="予算区分_地単_協力金等",フラグ管理用!AF573&gt;9),"error",IF(AND(フラグ管理用!AK573="予算区分_補助",フラグ管理用!AF573&lt;9),"error",""))))</f>
        <v/>
      </c>
      <c r="BM573" s="346" t="str">
        <f>フラグ管理用!AO573</f>
        <v/>
      </c>
    </row>
    <row r="574" spans="1:65">
      <c r="A574" s="21">
        <v>553</v>
      </c>
      <c r="B574" s="38"/>
      <c r="C574" s="47"/>
      <c r="D574" s="47"/>
      <c r="E574" s="60"/>
      <c r="F574" s="69" t="str">
        <f>IF(C574="補",VLOOKUP(E574,'事業名一覧 '!$A$3:$C$55,3,FALSE),"")</f>
        <v/>
      </c>
      <c r="G574" s="84"/>
      <c r="H574" s="84"/>
      <c r="I574" s="84"/>
      <c r="J574" s="84"/>
      <c r="K574" s="84"/>
      <c r="L574" s="60"/>
      <c r="M574" s="134" t="str">
        <f t="shared" si="145"/>
        <v/>
      </c>
      <c r="N574" s="134" t="str">
        <f t="shared" si="146"/>
        <v/>
      </c>
      <c r="O574" s="150"/>
      <c r="P574" s="150"/>
      <c r="Q574" s="150"/>
      <c r="R574" s="150"/>
      <c r="S574" s="150"/>
      <c r="T574" s="150"/>
      <c r="U574" s="60"/>
      <c r="V574" s="84"/>
      <c r="W574" s="84"/>
      <c r="X574" s="84"/>
      <c r="Y574" s="47"/>
      <c r="Z574" s="47"/>
      <c r="AA574" s="47"/>
      <c r="AB574" s="217"/>
      <c r="AC574" s="217"/>
      <c r="AD574" s="60"/>
      <c r="AE574" s="60"/>
      <c r="AF574" s="236"/>
      <c r="AG574" s="255"/>
      <c r="AH574" s="277"/>
      <c r="AI574" s="289"/>
      <c r="AJ574" s="301" t="str">
        <f t="shared" si="147"/>
        <v/>
      </c>
      <c r="AK574" s="309" t="str">
        <f>IF(C574="","",IF(AND(フラグ管理用!B574=2,O574&gt;0),"error",IF(AND(フラグ管理用!B574=1,SUM(P574:R574)&gt;0),"error","")))</f>
        <v/>
      </c>
      <c r="AL574" s="317" t="str">
        <f t="shared" si="148"/>
        <v/>
      </c>
      <c r="AM574" s="325" t="str">
        <f t="shared" si="149"/>
        <v/>
      </c>
      <c r="AN574" s="331" t="str">
        <f>IF(C574="","",IF(フラグ管理用!AP574=1,"",IF(AND(フラグ管理用!C574=1,フラグ管理用!G574=1),"",IF(AND(フラグ管理用!C574=2,フラグ管理用!D574=1,フラグ管理用!G574=1),"",IF(AND(フラグ管理用!C574=2,フラグ管理用!D574=2),"","error")))))</f>
        <v/>
      </c>
      <c r="AO574" s="335" t="str">
        <f t="shared" si="150"/>
        <v/>
      </c>
      <c r="AP574" s="335" t="str">
        <f t="shared" si="151"/>
        <v/>
      </c>
      <c r="AQ574" s="335" t="str">
        <f>IF(C574="","",IF(AND(フラグ管理用!B574=1,フラグ管理用!I574&gt;0),"",IF(AND(フラグ管理用!B574=2,フラグ管理用!I574&gt;14),"","error")))</f>
        <v/>
      </c>
      <c r="AR574" s="335" t="str">
        <f>IF(C574="","",IF(PRODUCT(フラグ管理用!H574:J574)=0,"error",""))</f>
        <v/>
      </c>
      <c r="AS574" s="335" t="str">
        <f t="shared" si="152"/>
        <v/>
      </c>
      <c r="AT574" s="335" t="str">
        <f>IF(C574="","",IF(AND(フラグ管理用!G574=1,フラグ管理用!K574=1),"",IF(AND(フラグ管理用!G574=2,フラグ管理用!K574&gt;1),"","error")))</f>
        <v/>
      </c>
      <c r="AU574" s="335" t="str">
        <f>IF(C574="","",IF(AND(フラグ管理用!K574=10,ISBLANK(L574)=FALSE),"",IF(AND(フラグ管理用!K574&lt;10,ISBLANK(L574)=TRUE),"","error")))</f>
        <v/>
      </c>
      <c r="AV574" s="331" t="str">
        <f t="shared" si="153"/>
        <v/>
      </c>
      <c r="AW574" s="331" t="str">
        <f t="shared" si="154"/>
        <v/>
      </c>
      <c r="AX574" s="331" t="str">
        <f>IF(C574="","",IF(AND(フラグ管理用!D574=2,フラグ管理用!G574=1),IF(Q574&lt;&gt;0,"error",""),""))</f>
        <v/>
      </c>
      <c r="AY574" s="331" t="str">
        <f>IF(C574="","",IF(フラグ管理用!G574=2,IF(OR(O574&lt;&gt;0,P574&lt;&gt;0,R574&lt;&gt;0),"error",""),""))</f>
        <v/>
      </c>
      <c r="AZ574" s="331" t="str">
        <f t="shared" si="155"/>
        <v/>
      </c>
      <c r="BA574" s="331" t="str">
        <f t="shared" si="156"/>
        <v/>
      </c>
      <c r="BB574" s="331" t="str">
        <f t="shared" si="157"/>
        <v/>
      </c>
      <c r="BC574" s="331" t="str">
        <f>IF(C574="","",IF(フラグ管理用!Y574=2,IF(AND(フラグ管理用!C574=2,フラグ管理用!V574=1),"","error"),""))</f>
        <v/>
      </c>
      <c r="BD574" s="331" t="str">
        <f t="shared" si="158"/>
        <v/>
      </c>
      <c r="BE574" s="331" t="str">
        <f>IF(C574="","",IF(フラグ管理用!Z574=30,"error",IF(AND(フラグ管理用!AI574="事業始期_通常",フラグ管理用!Z574&lt;18),"error",IF(AND(フラグ管理用!AI574="事業始期_補助",フラグ管理用!Z574&lt;15),"error",""))))</f>
        <v/>
      </c>
      <c r="BF574" s="331" t="str">
        <f t="shared" si="159"/>
        <v/>
      </c>
      <c r="BG574" s="331" t="str">
        <f>IF(C574="","",IF(AND(フラグ管理用!AJ574="事業終期_通常",OR(フラグ管理用!AA574&lt;18,フラグ管理用!AA574&gt;29)),"error",IF(AND(フラグ管理用!AJ574="事業終期_R3基金・R4",フラグ管理用!AA574&lt;18),"error","")))</f>
        <v/>
      </c>
      <c r="BH574" s="331" t="str">
        <f>IF(C574="","",IF(VLOOKUP(Z574,―!$X$2:$Y$31,2,FALSE)&lt;=VLOOKUP(AA574,―!$X$2:$Y$31,2,FALSE),"","error"))</f>
        <v/>
      </c>
      <c r="BI574" s="331" t="str">
        <f t="shared" si="160"/>
        <v/>
      </c>
      <c r="BJ574" s="331" t="str">
        <f t="shared" si="161"/>
        <v/>
      </c>
      <c r="BK574" s="331" t="str">
        <f t="shared" si="162"/>
        <v/>
      </c>
      <c r="BL574" s="331" t="str">
        <f>IF(C574="","",IF(AND(フラグ管理用!AK574="予算区分_地単_通常",フラグ管理用!AF574&gt;4),"error",IF(AND(フラグ管理用!AK574="予算区分_地単_協力金等",フラグ管理用!AF574&gt;9),"error",IF(AND(フラグ管理用!AK574="予算区分_補助",フラグ管理用!AF574&lt;9),"error",""))))</f>
        <v/>
      </c>
      <c r="BM574" s="346" t="str">
        <f>フラグ管理用!AO574</f>
        <v/>
      </c>
    </row>
    <row r="575" spans="1:65">
      <c r="A575" s="21">
        <v>554</v>
      </c>
      <c r="B575" s="38"/>
      <c r="C575" s="47"/>
      <c r="D575" s="47"/>
      <c r="E575" s="60"/>
      <c r="F575" s="69" t="str">
        <f>IF(C575="補",VLOOKUP(E575,'事業名一覧 '!$A$3:$C$55,3,FALSE),"")</f>
        <v/>
      </c>
      <c r="G575" s="84"/>
      <c r="H575" s="84"/>
      <c r="I575" s="84"/>
      <c r="J575" s="84"/>
      <c r="K575" s="84"/>
      <c r="L575" s="60"/>
      <c r="M575" s="134" t="str">
        <f t="shared" si="145"/>
        <v/>
      </c>
      <c r="N575" s="134" t="str">
        <f t="shared" si="146"/>
        <v/>
      </c>
      <c r="O575" s="150"/>
      <c r="P575" s="150"/>
      <c r="Q575" s="150"/>
      <c r="R575" s="150"/>
      <c r="S575" s="150"/>
      <c r="T575" s="150"/>
      <c r="U575" s="60"/>
      <c r="V575" s="84"/>
      <c r="W575" s="84"/>
      <c r="X575" s="84"/>
      <c r="Y575" s="47"/>
      <c r="Z575" s="47"/>
      <c r="AA575" s="47"/>
      <c r="AB575" s="217"/>
      <c r="AC575" s="217"/>
      <c r="AD575" s="60"/>
      <c r="AE575" s="60"/>
      <c r="AF575" s="236"/>
      <c r="AG575" s="255"/>
      <c r="AH575" s="277"/>
      <c r="AI575" s="289"/>
      <c r="AJ575" s="301" t="str">
        <f t="shared" si="147"/>
        <v/>
      </c>
      <c r="AK575" s="309" t="str">
        <f>IF(C575="","",IF(AND(フラグ管理用!B575=2,O575&gt;0),"error",IF(AND(フラグ管理用!B575=1,SUM(P575:R575)&gt;0),"error","")))</f>
        <v/>
      </c>
      <c r="AL575" s="317" t="str">
        <f t="shared" si="148"/>
        <v/>
      </c>
      <c r="AM575" s="325" t="str">
        <f t="shared" si="149"/>
        <v/>
      </c>
      <c r="AN575" s="331" t="str">
        <f>IF(C575="","",IF(フラグ管理用!AP575=1,"",IF(AND(フラグ管理用!C575=1,フラグ管理用!G575=1),"",IF(AND(フラグ管理用!C575=2,フラグ管理用!D575=1,フラグ管理用!G575=1),"",IF(AND(フラグ管理用!C575=2,フラグ管理用!D575=2),"","error")))))</f>
        <v/>
      </c>
      <c r="AO575" s="335" t="str">
        <f t="shared" si="150"/>
        <v/>
      </c>
      <c r="AP575" s="335" t="str">
        <f t="shared" si="151"/>
        <v/>
      </c>
      <c r="AQ575" s="335" t="str">
        <f>IF(C575="","",IF(AND(フラグ管理用!B575=1,フラグ管理用!I575&gt;0),"",IF(AND(フラグ管理用!B575=2,フラグ管理用!I575&gt;14),"","error")))</f>
        <v/>
      </c>
      <c r="AR575" s="335" t="str">
        <f>IF(C575="","",IF(PRODUCT(フラグ管理用!H575:J575)=0,"error",""))</f>
        <v/>
      </c>
      <c r="AS575" s="335" t="str">
        <f t="shared" si="152"/>
        <v/>
      </c>
      <c r="AT575" s="335" t="str">
        <f>IF(C575="","",IF(AND(フラグ管理用!G575=1,フラグ管理用!K575=1),"",IF(AND(フラグ管理用!G575=2,フラグ管理用!K575&gt;1),"","error")))</f>
        <v/>
      </c>
      <c r="AU575" s="335" t="str">
        <f>IF(C575="","",IF(AND(フラグ管理用!K575=10,ISBLANK(L575)=FALSE),"",IF(AND(フラグ管理用!K575&lt;10,ISBLANK(L575)=TRUE),"","error")))</f>
        <v/>
      </c>
      <c r="AV575" s="331" t="str">
        <f t="shared" si="153"/>
        <v/>
      </c>
      <c r="AW575" s="331" t="str">
        <f t="shared" si="154"/>
        <v/>
      </c>
      <c r="AX575" s="331" t="str">
        <f>IF(C575="","",IF(AND(フラグ管理用!D575=2,フラグ管理用!G575=1),IF(Q575&lt;&gt;0,"error",""),""))</f>
        <v/>
      </c>
      <c r="AY575" s="331" t="str">
        <f>IF(C575="","",IF(フラグ管理用!G575=2,IF(OR(O575&lt;&gt;0,P575&lt;&gt;0,R575&lt;&gt;0),"error",""),""))</f>
        <v/>
      </c>
      <c r="AZ575" s="331" t="str">
        <f t="shared" si="155"/>
        <v/>
      </c>
      <c r="BA575" s="331" t="str">
        <f t="shared" si="156"/>
        <v/>
      </c>
      <c r="BB575" s="331" t="str">
        <f t="shared" si="157"/>
        <v/>
      </c>
      <c r="BC575" s="331" t="str">
        <f>IF(C575="","",IF(フラグ管理用!Y575=2,IF(AND(フラグ管理用!C575=2,フラグ管理用!V575=1),"","error"),""))</f>
        <v/>
      </c>
      <c r="BD575" s="331" t="str">
        <f t="shared" si="158"/>
        <v/>
      </c>
      <c r="BE575" s="331" t="str">
        <f>IF(C575="","",IF(フラグ管理用!Z575=30,"error",IF(AND(フラグ管理用!AI575="事業始期_通常",フラグ管理用!Z575&lt;18),"error",IF(AND(フラグ管理用!AI575="事業始期_補助",フラグ管理用!Z575&lt;15),"error",""))))</f>
        <v/>
      </c>
      <c r="BF575" s="331" t="str">
        <f t="shared" si="159"/>
        <v/>
      </c>
      <c r="BG575" s="331" t="str">
        <f>IF(C575="","",IF(AND(フラグ管理用!AJ575="事業終期_通常",OR(フラグ管理用!AA575&lt;18,フラグ管理用!AA575&gt;29)),"error",IF(AND(フラグ管理用!AJ575="事業終期_R3基金・R4",フラグ管理用!AA575&lt;18),"error","")))</f>
        <v/>
      </c>
      <c r="BH575" s="331" t="str">
        <f>IF(C575="","",IF(VLOOKUP(Z575,―!$X$2:$Y$31,2,FALSE)&lt;=VLOOKUP(AA575,―!$X$2:$Y$31,2,FALSE),"","error"))</f>
        <v/>
      </c>
      <c r="BI575" s="331" t="str">
        <f t="shared" si="160"/>
        <v/>
      </c>
      <c r="BJ575" s="331" t="str">
        <f t="shared" si="161"/>
        <v/>
      </c>
      <c r="BK575" s="331" t="str">
        <f t="shared" si="162"/>
        <v/>
      </c>
      <c r="BL575" s="331" t="str">
        <f>IF(C575="","",IF(AND(フラグ管理用!AK575="予算区分_地単_通常",フラグ管理用!AF575&gt;4),"error",IF(AND(フラグ管理用!AK575="予算区分_地単_協力金等",フラグ管理用!AF575&gt;9),"error",IF(AND(フラグ管理用!AK575="予算区分_補助",フラグ管理用!AF575&lt;9),"error",""))))</f>
        <v/>
      </c>
      <c r="BM575" s="346" t="str">
        <f>フラグ管理用!AO575</f>
        <v/>
      </c>
    </row>
    <row r="576" spans="1:65">
      <c r="A576" s="21">
        <v>555</v>
      </c>
      <c r="B576" s="38"/>
      <c r="C576" s="47"/>
      <c r="D576" s="47"/>
      <c r="E576" s="60"/>
      <c r="F576" s="69" t="str">
        <f>IF(C576="補",VLOOKUP(E576,'事業名一覧 '!$A$3:$C$55,3,FALSE),"")</f>
        <v/>
      </c>
      <c r="G576" s="84"/>
      <c r="H576" s="84"/>
      <c r="I576" s="84"/>
      <c r="J576" s="84"/>
      <c r="K576" s="84"/>
      <c r="L576" s="60"/>
      <c r="M576" s="134" t="str">
        <f t="shared" si="145"/>
        <v/>
      </c>
      <c r="N576" s="134" t="str">
        <f t="shared" si="146"/>
        <v/>
      </c>
      <c r="O576" s="150"/>
      <c r="P576" s="150"/>
      <c r="Q576" s="150"/>
      <c r="R576" s="150"/>
      <c r="S576" s="150"/>
      <c r="T576" s="150"/>
      <c r="U576" s="60"/>
      <c r="V576" s="84"/>
      <c r="W576" s="84"/>
      <c r="X576" s="84"/>
      <c r="Y576" s="47"/>
      <c r="Z576" s="47"/>
      <c r="AA576" s="47"/>
      <c r="AB576" s="217"/>
      <c r="AC576" s="217"/>
      <c r="AD576" s="60"/>
      <c r="AE576" s="60"/>
      <c r="AF576" s="236"/>
      <c r="AG576" s="255"/>
      <c r="AH576" s="277"/>
      <c r="AI576" s="289"/>
      <c r="AJ576" s="301" t="str">
        <f t="shared" si="147"/>
        <v/>
      </c>
      <c r="AK576" s="309" t="str">
        <f>IF(C576="","",IF(AND(フラグ管理用!B576=2,O576&gt;0),"error",IF(AND(フラグ管理用!B576=1,SUM(P576:R576)&gt;0),"error","")))</f>
        <v/>
      </c>
      <c r="AL576" s="317" t="str">
        <f t="shared" si="148"/>
        <v/>
      </c>
      <c r="AM576" s="325" t="str">
        <f t="shared" si="149"/>
        <v/>
      </c>
      <c r="AN576" s="331" t="str">
        <f>IF(C576="","",IF(フラグ管理用!AP576=1,"",IF(AND(フラグ管理用!C576=1,フラグ管理用!G576=1),"",IF(AND(フラグ管理用!C576=2,フラグ管理用!D576=1,フラグ管理用!G576=1),"",IF(AND(フラグ管理用!C576=2,フラグ管理用!D576=2),"","error")))))</f>
        <v/>
      </c>
      <c r="AO576" s="335" t="str">
        <f t="shared" si="150"/>
        <v/>
      </c>
      <c r="AP576" s="335" t="str">
        <f t="shared" si="151"/>
        <v/>
      </c>
      <c r="AQ576" s="335" t="str">
        <f>IF(C576="","",IF(AND(フラグ管理用!B576=1,フラグ管理用!I576&gt;0),"",IF(AND(フラグ管理用!B576=2,フラグ管理用!I576&gt;14),"","error")))</f>
        <v/>
      </c>
      <c r="AR576" s="335" t="str">
        <f>IF(C576="","",IF(PRODUCT(フラグ管理用!H576:J576)=0,"error",""))</f>
        <v/>
      </c>
      <c r="AS576" s="335" t="str">
        <f t="shared" si="152"/>
        <v/>
      </c>
      <c r="AT576" s="335" t="str">
        <f>IF(C576="","",IF(AND(フラグ管理用!G576=1,フラグ管理用!K576=1),"",IF(AND(フラグ管理用!G576=2,フラグ管理用!K576&gt;1),"","error")))</f>
        <v/>
      </c>
      <c r="AU576" s="335" t="str">
        <f>IF(C576="","",IF(AND(フラグ管理用!K576=10,ISBLANK(L576)=FALSE),"",IF(AND(フラグ管理用!K576&lt;10,ISBLANK(L576)=TRUE),"","error")))</f>
        <v/>
      </c>
      <c r="AV576" s="331" t="str">
        <f t="shared" si="153"/>
        <v/>
      </c>
      <c r="AW576" s="331" t="str">
        <f t="shared" si="154"/>
        <v/>
      </c>
      <c r="AX576" s="331" t="str">
        <f>IF(C576="","",IF(AND(フラグ管理用!D576=2,フラグ管理用!G576=1),IF(Q576&lt;&gt;0,"error",""),""))</f>
        <v/>
      </c>
      <c r="AY576" s="331" t="str">
        <f>IF(C576="","",IF(フラグ管理用!G576=2,IF(OR(O576&lt;&gt;0,P576&lt;&gt;0,R576&lt;&gt;0),"error",""),""))</f>
        <v/>
      </c>
      <c r="AZ576" s="331" t="str">
        <f t="shared" si="155"/>
        <v/>
      </c>
      <c r="BA576" s="331" t="str">
        <f t="shared" si="156"/>
        <v/>
      </c>
      <c r="BB576" s="331" t="str">
        <f t="shared" si="157"/>
        <v/>
      </c>
      <c r="BC576" s="331" t="str">
        <f>IF(C576="","",IF(フラグ管理用!Y576=2,IF(AND(フラグ管理用!C576=2,フラグ管理用!V576=1),"","error"),""))</f>
        <v/>
      </c>
      <c r="BD576" s="331" t="str">
        <f t="shared" si="158"/>
        <v/>
      </c>
      <c r="BE576" s="331" t="str">
        <f>IF(C576="","",IF(フラグ管理用!Z576=30,"error",IF(AND(フラグ管理用!AI576="事業始期_通常",フラグ管理用!Z576&lt;18),"error",IF(AND(フラグ管理用!AI576="事業始期_補助",フラグ管理用!Z576&lt;15),"error",""))))</f>
        <v/>
      </c>
      <c r="BF576" s="331" t="str">
        <f t="shared" si="159"/>
        <v/>
      </c>
      <c r="BG576" s="331" t="str">
        <f>IF(C576="","",IF(AND(フラグ管理用!AJ576="事業終期_通常",OR(フラグ管理用!AA576&lt;18,フラグ管理用!AA576&gt;29)),"error",IF(AND(フラグ管理用!AJ576="事業終期_R3基金・R4",フラグ管理用!AA576&lt;18),"error","")))</f>
        <v/>
      </c>
      <c r="BH576" s="331" t="str">
        <f>IF(C576="","",IF(VLOOKUP(Z576,―!$X$2:$Y$31,2,FALSE)&lt;=VLOOKUP(AA576,―!$X$2:$Y$31,2,FALSE),"","error"))</f>
        <v/>
      </c>
      <c r="BI576" s="331" t="str">
        <f t="shared" si="160"/>
        <v/>
      </c>
      <c r="BJ576" s="331" t="str">
        <f t="shared" si="161"/>
        <v/>
      </c>
      <c r="BK576" s="331" t="str">
        <f t="shared" si="162"/>
        <v/>
      </c>
      <c r="BL576" s="331" t="str">
        <f>IF(C576="","",IF(AND(フラグ管理用!AK576="予算区分_地単_通常",フラグ管理用!AF576&gt;4),"error",IF(AND(フラグ管理用!AK576="予算区分_地単_協力金等",フラグ管理用!AF576&gt;9),"error",IF(AND(フラグ管理用!AK576="予算区分_補助",フラグ管理用!AF576&lt;9),"error",""))))</f>
        <v/>
      </c>
      <c r="BM576" s="346" t="str">
        <f>フラグ管理用!AO576</f>
        <v/>
      </c>
    </row>
    <row r="577" spans="1:65">
      <c r="A577" s="21">
        <v>556</v>
      </c>
      <c r="B577" s="38"/>
      <c r="C577" s="47"/>
      <c r="D577" s="47"/>
      <c r="E577" s="60"/>
      <c r="F577" s="69" t="str">
        <f>IF(C577="補",VLOOKUP(E577,'事業名一覧 '!$A$3:$C$55,3,FALSE),"")</f>
        <v/>
      </c>
      <c r="G577" s="84"/>
      <c r="H577" s="84"/>
      <c r="I577" s="84"/>
      <c r="J577" s="84"/>
      <c r="K577" s="84"/>
      <c r="L577" s="60"/>
      <c r="M577" s="134" t="str">
        <f t="shared" si="145"/>
        <v/>
      </c>
      <c r="N577" s="134" t="str">
        <f t="shared" si="146"/>
        <v/>
      </c>
      <c r="O577" s="150"/>
      <c r="P577" s="150"/>
      <c r="Q577" s="150"/>
      <c r="R577" s="150"/>
      <c r="S577" s="150"/>
      <c r="T577" s="150"/>
      <c r="U577" s="60"/>
      <c r="V577" s="84"/>
      <c r="W577" s="84"/>
      <c r="X577" s="84"/>
      <c r="Y577" s="47"/>
      <c r="Z577" s="47"/>
      <c r="AA577" s="47"/>
      <c r="AB577" s="217"/>
      <c r="AC577" s="217"/>
      <c r="AD577" s="60"/>
      <c r="AE577" s="60"/>
      <c r="AF577" s="236"/>
      <c r="AG577" s="255"/>
      <c r="AH577" s="277"/>
      <c r="AI577" s="289"/>
      <c r="AJ577" s="301" t="str">
        <f t="shared" si="147"/>
        <v/>
      </c>
      <c r="AK577" s="309" t="str">
        <f>IF(C577="","",IF(AND(フラグ管理用!B577=2,O577&gt;0),"error",IF(AND(フラグ管理用!B577=1,SUM(P577:R577)&gt;0),"error","")))</f>
        <v/>
      </c>
      <c r="AL577" s="317" t="str">
        <f t="shared" si="148"/>
        <v/>
      </c>
      <c r="AM577" s="325" t="str">
        <f t="shared" si="149"/>
        <v/>
      </c>
      <c r="AN577" s="331" t="str">
        <f>IF(C577="","",IF(フラグ管理用!AP577=1,"",IF(AND(フラグ管理用!C577=1,フラグ管理用!G577=1),"",IF(AND(フラグ管理用!C577=2,フラグ管理用!D577=1,フラグ管理用!G577=1),"",IF(AND(フラグ管理用!C577=2,フラグ管理用!D577=2),"","error")))))</f>
        <v/>
      </c>
      <c r="AO577" s="335" t="str">
        <f t="shared" si="150"/>
        <v/>
      </c>
      <c r="AP577" s="335" t="str">
        <f t="shared" si="151"/>
        <v/>
      </c>
      <c r="AQ577" s="335" t="str">
        <f>IF(C577="","",IF(AND(フラグ管理用!B577=1,フラグ管理用!I577&gt;0),"",IF(AND(フラグ管理用!B577=2,フラグ管理用!I577&gt;14),"","error")))</f>
        <v/>
      </c>
      <c r="AR577" s="335" t="str">
        <f>IF(C577="","",IF(PRODUCT(フラグ管理用!H577:J577)=0,"error",""))</f>
        <v/>
      </c>
      <c r="AS577" s="335" t="str">
        <f t="shared" si="152"/>
        <v/>
      </c>
      <c r="AT577" s="335" t="str">
        <f>IF(C577="","",IF(AND(フラグ管理用!G577=1,フラグ管理用!K577=1),"",IF(AND(フラグ管理用!G577=2,フラグ管理用!K577&gt;1),"","error")))</f>
        <v/>
      </c>
      <c r="AU577" s="335" t="str">
        <f>IF(C577="","",IF(AND(フラグ管理用!K577=10,ISBLANK(L577)=FALSE),"",IF(AND(フラグ管理用!K577&lt;10,ISBLANK(L577)=TRUE),"","error")))</f>
        <v/>
      </c>
      <c r="AV577" s="331" t="str">
        <f t="shared" si="153"/>
        <v/>
      </c>
      <c r="AW577" s="331" t="str">
        <f t="shared" si="154"/>
        <v/>
      </c>
      <c r="AX577" s="331" t="str">
        <f>IF(C577="","",IF(AND(フラグ管理用!D577=2,フラグ管理用!G577=1),IF(Q577&lt;&gt;0,"error",""),""))</f>
        <v/>
      </c>
      <c r="AY577" s="331" t="str">
        <f>IF(C577="","",IF(フラグ管理用!G577=2,IF(OR(O577&lt;&gt;0,P577&lt;&gt;0,R577&lt;&gt;0),"error",""),""))</f>
        <v/>
      </c>
      <c r="AZ577" s="331" t="str">
        <f t="shared" si="155"/>
        <v/>
      </c>
      <c r="BA577" s="331" t="str">
        <f t="shared" si="156"/>
        <v/>
      </c>
      <c r="BB577" s="331" t="str">
        <f t="shared" si="157"/>
        <v/>
      </c>
      <c r="BC577" s="331" t="str">
        <f>IF(C577="","",IF(フラグ管理用!Y577=2,IF(AND(フラグ管理用!C577=2,フラグ管理用!V577=1),"","error"),""))</f>
        <v/>
      </c>
      <c r="BD577" s="331" t="str">
        <f t="shared" si="158"/>
        <v/>
      </c>
      <c r="BE577" s="331" t="str">
        <f>IF(C577="","",IF(フラグ管理用!Z577=30,"error",IF(AND(フラグ管理用!AI577="事業始期_通常",フラグ管理用!Z577&lt;18),"error",IF(AND(フラグ管理用!AI577="事業始期_補助",フラグ管理用!Z577&lt;15),"error",""))))</f>
        <v/>
      </c>
      <c r="BF577" s="331" t="str">
        <f t="shared" si="159"/>
        <v/>
      </c>
      <c r="BG577" s="331" t="str">
        <f>IF(C577="","",IF(AND(フラグ管理用!AJ577="事業終期_通常",OR(フラグ管理用!AA577&lt;18,フラグ管理用!AA577&gt;29)),"error",IF(AND(フラグ管理用!AJ577="事業終期_R3基金・R4",フラグ管理用!AA577&lt;18),"error","")))</f>
        <v/>
      </c>
      <c r="BH577" s="331" t="str">
        <f>IF(C577="","",IF(VLOOKUP(Z577,―!$X$2:$Y$31,2,FALSE)&lt;=VLOOKUP(AA577,―!$X$2:$Y$31,2,FALSE),"","error"))</f>
        <v/>
      </c>
      <c r="BI577" s="331" t="str">
        <f t="shared" si="160"/>
        <v/>
      </c>
      <c r="BJ577" s="331" t="str">
        <f t="shared" si="161"/>
        <v/>
      </c>
      <c r="BK577" s="331" t="str">
        <f t="shared" si="162"/>
        <v/>
      </c>
      <c r="BL577" s="331" t="str">
        <f>IF(C577="","",IF(AND(フラグ管理用!AK577="予算区分_地単_通常",フラグ管理用!AF577&gt;4),"error",IF(AND(フラグ管理用!AK577="予算区分_地単_協力金等",フラグ管理用!AF577&gt;9),"error",IF(AND(フラグ管理用!AK577="予算区分_補助",フラグ管理用!AF577&lt;9),"error",""))))</f>
        <v/>
      </c>
      <c r="BM577" s="346" t="str">
        <f>フラグ管理用!AO577</f>
        <v/>
      </c>
    </row>
    <row r="578" spans="1:65">
      <c r="A578" s="21">
        <v>557</v>
      </c>
      <c r="B578" s="38"/>
      <c r="C578" s="47"/>
      <c r="D578" s="47"/>
      <c r="E578" s="60"/>
      <c r="F578" s="69" t="str">
        <f>IF(C578="補",VLOOKUP(E578,'事業名一覧 '!$A$3:$C$55,3,FALSE),"")</f>
        <v/>
      </c>
      <c r="G578" s="84"/>
      <c r="H578" s="84"/>
      <c r="I578" s="84"/>
      <c r="J578" s="84"/>
      <c r="K578" s="84"/>
      <c r="L578" s="60"/>
      <c r="M578" s="134" t="str">
        <f t="shared" si="145"/>
        <v/>
      </c>
      <c r="N578" s="134" t="str">
        <f t="shared" si="146"/>
        <v/>
      </c>
      <c r="O578" s="150"/>
      <c r="P578" s="150"/>
      <c r="Q578" s="150"/>
      <c r="R578" s="150"/>
      <c r="S578" s="150"/>
      <c r="T578" s="150"/>
      <c r="U578" s="60"/>
      <c r="V578" s="84"/>
      <c r="W578" s="84"/>
      <c r="X578" s="84"/>
      <c r="Y578" s="47"/>
      <c r="Z578" s="47"/>
      <c r="AA578" s="47"/>
      <c r="AB578" s="217"/>
      <c r="AC578" s="217"/>
      <c r="AD578" s="60"/>
      <c r="AE578" s="60"/>
      <c r="AF578" s="236"/>
      <c r="AG578" s="255"/>
      <c r="AH578" s="277"/>
      <c r="AI578" s="289"/>
      <c r="AJ578" s="301" t="str">
        <f t="shared" si="147"/>
        <v/>
      </c>
      <c r="AK578" s="309" t="str">
        <f>IF(C578="","",IF(AND(フラグ管理用!B578=2,O578&gt;0),"error",IF(AND(フラグ管理用!B578=1,SUM(P578:R578)&gt;0),"error","")))</f>
        <v/>
      </c>
      <c r="AL578" s="317" t="str">
        <f t="shared" si="148"/>
        <v/>
      </c>
      <c r="AM578" s="325" t="str">
        <f t="shared" si="149"/>
        <v/>
      </c>
      <c r="AN578" s="331" t="str">
        <f>IF(C578="","",IF(フラグ管理用!AP578=1,"",IF(AND(フラグ管理用!C578=1,フラグ管理用!G578=1),"",IF(AND(フラグ管理用!C578=2,フラグ管理用!D578=1,フラグ管理用!G578=1),"",IF(AND(フラグ管理用!C578=2,フラグ管理用!D578=2),"","error")))))</f>
        <v/>
      </c>
      <c r="AO578" s="335" t="str">
        <f t="shared" si="150"/>
        <v/>
      </c>
      <c r="AP578" s="335" t="str">
        <f t="shared" si="151"/>
        <v/>
      </c>
      <c r="AQ578" s="335" t="str">
        <f>IF(C578="","",IF(AND(フラグ管理用!B578=1,フラグ管理用!I578&gt;0),"",IF(AND(フラグ管理用!B578=2,フラグ管理用!I578&gt;14),"","error")))</f>
        <v/>
      </c>
      <c r="AR578" s="335" t="str">
        <f>IF(C578="","",IF(PRODUCT(フラグ管理用!H578:J578)=0,"error",""))</f>
        <v/>
      </c>
      <c r="AS578" s="335" t="str">
        <f t="shared" si="152"/>
        <v/>
      </c>
      <c r="AT578" s="335" t="str">
        <f>IF(C578="","",IF(AND(フラグ管理用!G578=1,フラグ管理用!K578=1),"",IF(AND(フラグ管理用!G578=2,フラグ管理用!K578&gt;1),"","error")))</f>
        <v/>
      </c>
      <c r="AU578" s="335" t="str">
        <f>IF(C578="","",IF(AND(フラグ管理用!K578=10,ISBLANK(L578)=FALSE),"",IF(AND(フラグ管理用!K578&lt;10,ISBLANK(L578)=TRUE),"","error")))</f>
        <v/>
      </c>
      <c r="AV578" s="331" t="str">
        <f t="shared" si="153"/>
        <v/>
      </c>
      <c r="AW578" s="331" t="str">
        <f t="shared" si="154"/>
        <v/>
      </c>
      <c r="AX578" s="331" t="str">
        <f>IF(C578="","",IF(AND(フラグ管理用!D578=2,フラグ管理用!G578=1),IF(Q578&lt;&gt;0,"error",""),""))</f>
        <v/>
      </c>
      <c r="AY578" s="331" t="str">
        <f>IF(C578="","",IF(フラグ管理用!G578=2,IF(OR(O578&lt;&gt;0,P578&lt;&gt;0,R578&lt;&gt;0),"error",""),""))</f>
        <v/>
      </c>
      <c r="AZ578" s="331" t="str">
        <f t="shared" si="155"/>
        <v/>
      </c>
      <c r="BA578" s="331" t="str">
        <f t="shared" si="156"/>
        <v/>
      </c>
      <c r="BB578" s="331" t="str">
        <f t="shared" si="157"/>
        <v/>
      </c>
      <c r="BC578" s="331" t="str">
        <f>IF(C578="","",IF(フラグ管理用!Y578=2,IF(AND(フラグ管理用!C578=2,フラグ管理用!V578=1),"","error"),""))</f>
        <v/>
      </c>
      <c r="BD578" s="331" t="str">
        <f t="shared" si="158"/>
        <v/>
      </c>
      <c r="BE578" s="331" t="str">
        <f>IF(C578="","",IF(フラグ管理用!Z578=30,"error",IF(AND(フラグ管理用!AI578="事業始期_通常",フラグ管理用!Z578&lt;18),"error",IF(AND(フラグ管理用!AI578="事業始期_補助",フラグ管理用!Z578&lt;15),"error",""))))</f>
        <v/>
      </c>
      <c r="BF578" s="331" t="str">
        <f t="shared" si="159"/>
        <v/>
      </c>
      <c r="BG578" s="331" t="str">
        <f>IF(C578="","",IF(AND(フラグ管理用!AJ578="事業終期_通常",OR(フラグ管理用!AA578&lt;18,フラグ管理用!AA578&gt;29)),"error",IF(AND(フラグ管理用!AJ578="事業終期_R3基金・R4",フラグ管理用!AA578&lt;18),"error","")))</f>
        <v/>
      </c>
      <c r="BH578" s="331" t="str">
        <f>IF(C578="","",IF(VLOOKUP(Z578,―!$X$2:$Y$31,2,FALSE)&lt;=VLOOKUP(AA578,―!$X$2:$Y$31,2,FALSE),"","error"))</f>
        <v/>
      </c>
      <c r="BI578" s="331" t="str">
        <f t="shared" si="160"/>
        <v/>
      </c>
      <c r="BJ578" s="331" t="str">
        <f t="shared" si="161"/>
        <v/>
      </c>
      <c r="BK578" s="331" t="str">
        <f t="shared" si="162"/>
        <v/>
      </c>
      <c r="BL578" s="331" t="str">
        <f>IF(C578="","",IF(AND(フラグ管理用!AK578="予算区分_地単_通常",フラグ管理用!AF578&gt;4),"error",IF(AND(フラグ管理用!AK578="予算区分_地単_協力金等",フラグ管理用!AF578&gt;9),"error",IF(AND(フラグ管理用!AK578="予算区分_補助",フラグ管理用!AF578&lt;9),"error",""))))</f>
        <v/>
      </c>
      <c r="BM578" s="346" t="str">
        <f>フラグ管理用!AO578</f>
        <v/>
      </c>
    </row>
    <row r="579" spans="1:65">
      <c r="A579" s="21">
        <v>558</v>
      </c>
      <c r="B579" s="38"/>
      <c r="C579" s="47"/>
      <c r="D579" s="47"/>
      <c r="E579" s="60"/>
      <c r="F579" s="69" t="str">
        <f>IF(C579="補",VLOOKUP(E579,'事業名一覧 '!$A$3:$C$55,3,FALSE),"")</f>
        <v/>
      </c>
      <c r="G579" s="84"/>
      <c r="H579" s="84"/>
      <c r="I579" s="84"/>
      <c r="J579" s="84"/>
      <c r="K579" s="84"/>
      <c r="L579" s="60"/>
      <c r="M579" s="134" t="str">
        <f t="shared" si="145"/>
        <v/>
      </c>
      <c r="N579" s="134" t="str">
        <f t="shared" si="146"/>
        <v/>
      </c>
      <c r="O579" s="150"/>
      <c r="P579" s="150"/>
      <c r="Q579" s="150"/>
      <c r="R579" s="150"/>
      <c r="S579" s="150"/>
      <c r="T579" s="150"/>
      <c r="U579" s="60"/>
      <c r="V579" s="84"/>
      <c r="W579" s="84"/>
      <c r="X579" s="84"/>
      <c r="Y579" s="47"/>
      <c r="Z579" s="47"/>
      <c r="AA579" s="47"/>
      <c r="AB579" s="217"/>
      <c r="AC579" s="217"/>
      <c r="AD579" s="60"/>
      <c r="AE579" s="60"/>
      <c r="AF579" s="236"/>
      <c r="AG579" s="255"/>
      <c r="AH579" s="277"/>
      <c r="AI579" s="289"/>
      <c r="AJ579" s="301" t="str">
        <f t="shared" si="147"/>
        <v/>
      </c>
      <c r="AK579" s="309" t="str">
        <f>IF(C579="","",IF(AND(フラグ管理用!B579=2,O579&gt;0),"error",IF(AND(フラグ管理用!B579=1,SUM(P579:R579)&gt;0),"error","")))</f>
        <v/>
      </c>
      <c r="AL579" s="317" t="str">
        <f t="shared" si="148"/>
        <v/>
      </c>
      <c r="AM579" s="325" t="str">
        <f t="shared" si="149"/>
        <v/>
      </c>
      <c r="AN579" s="331" t="str">
        <f>IF(C579="","",IF(フラグ管理用!AP579=1,"",IF(AND(フラグ管理用!C579=1,フラグ管理用!G579=1),"",IF(AND(フラグ管理用!C579=2,フラグ管理用!D579=1,フラグ管理用!G579=1),"",IF(AND(フラグ管理用!C579=2,フラグ管理用!D579=2),"","error")))))</f>
        <v/>
      </c>
      <c r="AO579" s="335" t="str">
        <f t="shared" si="150"/>
        <v/>
      </c>
      <c r="AP579" s="335" t="str">
        <f t="shared" si="151"/>
        <v/>
      </c>
      <c r="AQ579" s="335" t="str">
        <f>IF(C579="","",IF(AND(フラグ管理用!B579=1,フラグ管理用!I579&gt;0),"",IF(AND(フラグ管理用!B579=2,フラグ管理用!I579&gt;14),"","error")))</f>
        <v/>
      </c>
      <c r="AR579" s="335" t="str">
        <f>IF(C579="","",IF(PRODUCT(フラグ管理用!H579:J579)=0,"error",""))</f>
        <v/>
      </c>
      <c r="AS579" s="335" t="str">
        <f t="shared" si="152"/>
        <v/>
      </c>
      <c r="AT579" s="335" t="str">
        <f>IF(C579="","",IF(AND(フラグ管理用!G579=1,フラグ管理用!K579=1),"",IF(AND(フラグ管理用!G579=2,フラグ管理用!K579&gt;1),"","error")))</f>
        <v/>
      </c>
      <c r="AU579" s="335" t="str">
        <f>IF(C579="","",IF(AND(フラグ管理用!K579=10,ISBLANK(L579)=FALSE),"",IF(AND(フラグ管理用!K579&lt;10,ISBLANK(L579)=TRUE),"","error")))</f>
        <v/>
      </c>
      <c r="AV579" s="331" t="str">
        <f t="shared" si="153"/>
        <v/>
      </c>
      <c r="AW579" s="331" t="str">
        <f t="shared" si="154"/>
        <v/>
      </c>
      <c r="AX579" s="331" t="str">
        <f>IF(C579="","",IF(AND(フラグ管理用!D579=2,フラグ管理用!G579=1),IF(Q579&lt;&gt;0,"error",""),""))</f>
        <v/>
      </c>
      <c r="AY579" s="331" t="str">
        <f>IF(C579="","",IF(フラグ管理用!G579=2,IF(OR(O579&lt;&gt;0,P579&lt;&gt;0,R579&lt;&gt;0),"error",""),""))</f>
        <v/>
      </c>
      <c r="AZ579" s="331" t="str">
        <f t="shared" si="155"/>
        <v/>
      </c>
      <c r="BA579" s="331" t="str">
        <f t="shared" si="156"/>
        <v/>
      </c>
      <c r="BB579" s="331" t="str">
        <f t="shared" si="157"/>
        <v/>
      </c>
      <c r="BC579" s="331" t="str">
        <f>IF(C579="","",IF(フラグ管理用!Y579=2,IF(AND(フラグ管理用!C579=2,フラグ管理用!V579=1),"","error"),""))</f>
        <v/>
      </c>
      <c r="BD579" s="331" t="str">
        <f t="shared" si="158"/>
        <v/>
      </c>
      <c r="BE579" s="331" t="str">
        <f>IF(C579="","",IF(フラグ管理用!Z579=30,"error",IF(AND(フラグ管理用!AI579="事業始期_通常",フラグ管理用!Z579&lt;18),"error",IF(AND(フラグ管理用!AI579="事業始期_補助",フラグ管理用!Z579&lt;15),"error",""))))</f>
        <v/>
      </c>
      <c r="BF579" s="331" t="str">
        <f t="shared" si="159"/>
        <v/>
      </c>
      <c r="BG579" s="331" t="str">
        <f>IF(C579="","",IF(AND(フラグ管理用!AJ579="事業終期_通常",OR(フラグ管理用!AA579&lt;18,フラグ管理用!AA579&gt;29)),"error",IF(AND(フラグ管理用!AJ579="事業終期_R3基金・R4",フラグ管理用!AA579&lt;18),"error","")))</f>
        <v/>
      </c>
      <c r="BH579" s="331" t="str">
        <f>IF(C579="","",IF(VLOOKUP(Z579,―!$X$2:$Y$31,2,FALSE)&lt;=VLOOKUP(AA579,―!$X$2:$Y$31,2,FALSE),"","error"))</f>
        <v/>
      </c>
      <c r="BI579" s="331" t="str">
        <f t="shared" si="160"/>
        <v/>
      </c>
      <c r="BJ579" s="331" t="str">
        <f t="shared" si="161"/>
        <v/>
      </c>
      <c r="BK579" s="331" t="str">
        <f t="shared" si="162"/>
        <v/>
      </c>
      <c r="BL579" s="331" t="str">
        <f>IF(C579="","",IF(AND(フラグ管理用!AK579="予算区分_地単_通常",フラグ管理用!AF579&gt;4),"error",IF(AND(フラグ管理用!AK579="予算区分_地単_協力金等",フラグ管理用!AF579&gt;9),"error",IF(AND(フラグ管理用!AK579="予算区分_補助",フラグ管理用!AF579&lt;9),"error",""))))</f>
        <v/>
      </c>
      <c r="BM579" s="346" t="str">
        <f>フラグ管理用!AO579</f>
        <v/>
      </c>
    </row>
    <row r="580" spans="1:65">
      <c r="A580" s="21">
        <v>559</v>
      </c>
      <c r="B580" s="38"/>
      <c r="C580" s="47"/>
      <c r="D580" s="47"/>
      <c r="E580" s="60"/>
      <c r="F580" s="69" t="str">
        <f>IF(C580="補",VLOOKUP(E580,'事業名一覧 '!$A$3:$C$55,3,FALSE),"")</f>
        <v/>
      </c>
      <c r="G580" s="84"/>
      <c r="H580" s="84"/>
      <c r="I580" s="84"/>
      <c r="J580" s="84"/>
      <c r="K580" s="84"/>
      <c r="L580" s="60"/>
      <c r="M580" s="134" t="str">
        <f t="shared" si="145"/>
        <v/>
      </c>
      <c r="N580" s="134" t="str">
        <f t="shared" si="146"/>
        <v/>
      </c>
      <c r="O580" s="150"/>
      <c r="P580" s="150"/>
      <c r="Q580" s="150"/>
      <c r="R580" s="150"/>
      <c r="S580" s="150"/>
      <c r="T580" s="150"/>
      <c r="U580" s="60"/>
      <c r="V580" s="84"/>
      <c r="W580" s="84"/>
      <c r="X580" s="84"/>
      <c r="Y580" s="47"/>
      <c r="Z580" s="47"/>
      <c r="AA580" s="47"/>
      <c r="AB580" s="217"/>
      <c r="AC580" s="217"/>
      <c r="AD580" s="60"/>
      <c r="AE580" s="60"/>
      <c r="AF580" s="236"/>
      <c r="AG580" s="255"/>
      <c r="AH580" s="277"/>
      <c r="AI580" s="289"/>
      <c r="AJ580" s="301" t="str">
        <f t="shared" si="147"/>
        <v/>
      </c>
      <c r="AK580" s="309" t="str">
        <f>IF(C580="","",IF(AND(フラグ管理用!B580=2,O580&gt;0),"error",IF(AND(フラグ管理用!B580=1,SUM(P580:R580)&gt;0),"error","")))</f>
        <v/>
      </c>
      <c r="AL580" s="317" t="str">
        <f t="shared" si="148"/>
        <v/>
      </c>
      <c r="AM580" s="325" t="str">
        <f t="shared" si="149"/>
        <v/>
      </c>
      <c r="AN580" s="331" t="str">
        <f>IF(C580="","",IF(フラグ管理用!AP580=1,"",IF(AND(フラグ管理用!C580=1,フラグ管理用!G580=1),"",IF(AND(フラグ管理用!C580=2,フラグ管理用!D580=1,フラグ管理用!G580=1),"",IF(AND(フラグ管理用!C580=2,フラグ管理用!D580=2),"","error")))))</f>
        <v/>
      </c>
      <c r="AO580" s="335" t="str">
        <f t="shared" si="150"/>
        <v/>
      </c>
      <c r="AP580" s="335" t="str">
        <f t="shared" si="151"/>
        <v/>
      </c>
      <c r="AQ580" s="335" t="str">
        <f>IF(C580="","",IF(AND(フラグ管理用!B580=1,フラグ管理用!I580&gt;0),"",IF(AND(フラグ管理用!B580=2,フラグ管理用!I580&gt;14),"","error")))</f>
        <v/>
      </c>
      <c r="AR580" s="335" t="str">
        <f>IF(C580="","",IF(PRODUCT(フラグ管理用!H580:J580)=0,"error",""))</f>
        <v/>
      </c>
      <c r="AS580" s="335" t="str">
        <f t="shared" si="152"/>
        <v/>
      </c>
      <c r="AT580" s="335" t="str">
        <f>IF(C580="","",IF(AND(フラグ管理用!G580=1,フラグ管理用!K580=1),"",IF(AND(フラグ管理用!G580=2,フラグ管理用!K580&gt;1),"","error")))</f>
        <v/>
      </c>
      <c r="AU580" s="335" t="str">
        <f>IF(C580="","",IF(AND(フラグ管理用!K580=10,ISBLANK(L580)=FALSE),"",IF(AND(フラグ管理用!K580&lt;10,ISBLANK(L580)=TRUE),"","error")))</f>
        <v/>
      </c>
      <c r="AV580" s="331" t="str">
        <f t="shared" si="153"/>
        <v/>
      </c>
      <c r="AW580" s="331" t="str">
        <f t="shared" si="154"/>
        <v/>
      </c>
      <c r="AX580" s="331" t="str">
        <f>IF(C580="","",IF(AND(フラグ管理用!D580=2,フラグ管理用!G580=1),IF(Q580&lt;&gt;0,"error",""),""))</f>
        <v/>
      </c>
      <c r="AY580" s="331" t="str">
        <f>IF(C580="","",IF(フラグ管理用!G580=2,IF(OR(O580&lt;&gt;0,P580&lt;&gt;0,R580&lt;&gt;0),"error",""),""))</f>
        <v/>
      </c>
      <c r="AZ580" s="331" t="str">
        <f t="shared" si="155"/>
        <v/>
      </c>
      <c r="BA580" s="331" t="str">
        <f t="shared" si="156"/>
        <v/>
      </c>
      <c r="BB580" s="331" t="str">
        <f t="shared" si="157"/>
        <v/>
      </c>
      <c r="BC580" s="331" t="str">
        <f>IF(C580="","",IF(フラグ管理用!Y580=2,IF(AND(フラグ管理用!C580=2,フラグ管理用!V580=1),"","error"),""))</f>
        <v/>
      </c>
      <c r="BD580" s="331" t="str">
        <f t="shared" si="158"/>
        <v/>
      </c>
      <c r="BE580" s="331" t="str">
        <f>IF(C580="","",IF(フラグ管理用!Z580=30,"error",IF(AND(フラグ管理用!AI580="事業始期_通常",フラグ管理用!Z580&lt;18),"error",IF(AND(フラグ管理用!AI580="事業始期_補助",フラグ管理用!Z580&lt;15),"error",""))))</f>
        <v/>
      </c>
      <c r="BF580" s="331" t="str">
        <f t="shared" si="159"/>
        <v/>
      </c>
      <c r="BG580" s="331" t="str">
        <f>IF(C580="","",IF(AND(フラグ管理用!AJ580="事業終期_通常",OR(フラグ管理用!AA580&lt;18,フラグ管理用!AA580&gt;29)),"error",IF(AND(フラグ管理用!AJ580="事業終期_R3基金・R4",フラグ管理用!AA580&lt;18),"error","")))</f>
        <v/>
      </c>
      <c r="BH580" s="331" t="str">
        <f>IF(C580="","",IF(VLOOKUP(Z580,―!$X$2:$Y$31,2,FALSE)&lt;=VLOOKUP(AA580,―!$X$2:$Y$31,2,FALSE),"","error"))</f>
        <v/>
      </c>
      <c r="BI580" s="331" t="str">
        <f t="shared" si="160"/>
        <v/>
      </c>
      <c r="BJ580" s="331" t="str">
        <f t="shared" si="161"/>
        <v/>
      </c>
      <c r="BK580" s="331" t="str">
        <f t="shared" si="162"/>
        <v/>
      </c>
      <c r="BL580" s="331" t="str">
        <f>IF(C580="","",IF(AND(フラグ管理用!AK580="予算区分_地単_通常",フラグ管理用!AF580&gt;4),"error",IF(AND(フラグ管理用!AK580="予算区分_地単_協力金等",フラグ管理用!AF580&gt;9),"error",IF(AND(フラグ管理用!AK580="予算区分_補助",フラグ管理用!AF580&lt;9),"error",""))))</f>
        <v/>
      </c>
      <c r="BM580" s="346" t="str">
        <f>フラグ管理用!AO580</f>
        <v/>
      </c>
    </row>
    <row r="581" spans="1:65">
      <c r="A581" s="21">
        <v>560</v>
      </c>
      <c r="B581" s="38"/>
      <c r="C581" s="47"/>
      <c r="D581" s="47"/>
      <c r="E581" s="60"/>
      <c r="F581" s="69" t="str">
        <f>IF(C581="補",VLOOKUP(E581,'事業名一覧 '!$A$3:$C$55,3,FALSE),"")</f>
        <v/>
      </c>
      <c r="G581" s="84"/>
      <c r="H581" s="84"/>
      <c r="I581" s="84"/>
      <c r="J581" s="84"/>
      <c r="K581" s="84"/>
      <c r="L581" s="60"/>
      <c r="M581" s="134" t="str">
        <f t="shared" si="145"/>
        <v/>
      </c>
      <c r="N581" s="134" t="str">
        <f t="shared" si="146"/>
        <v/>
      </c>
      <c r="O581" s="150"/>
      <c r="P581" s="150"/>
      <c r="Q581" s="150"/>
      <c r="R581" s="150"/>
      <c r="S581" s="150"/>
      <c r="T581" s="150"/>
      <c r="U581" s="60"/>
      <c r="V581" s="84"/>
      <c r="W581" s="84"/>
      <c r="X581" s="84"/>
      <c r="Y581" s="47"/>
      <c r="Z581" s="47"/>
      <c r="AA581" s="47"/>
      <c r="AB581" s="217"/>
      <c r="AC581" s="217"/>
      <c r="AD581" s="60"/>
      <c r="AE581" s="60"/>
      <c r="AF581" s="236"/>
      <c r="AG581" s="255"/>
      <c r="AH581" s="277"/>
      <c r="AI581" s="289"/>
      <c r="AJ581" s="301" t="str">
        <f t="shared" si="147"/>
        <v/>
      </c>
      <c r="AK581" s="309" t="str">
        <f>IF(C581="","",IF(AND(フラグ管理用!B581=2,O581&gt;0),"error",IF(AND(フラグ管理用!B581=1,SUM(P581:R581)&gt;0),"error","")))</f>
        <v/>
      </c>
      <c r="AL581" s="317" t="str">
        <f t="shared" si="148"/>
        <v/>
      </c>
      <c r="AM581" s="325" t="str">
        <f t="shared" si="149"/>
        <v/>
      </c>
      <c r="AN581" s="331" t="str">
        <f>IF(C581="","",IF(フラグ管理用!AP581=1,"",IF(AND(フラグ管理用!C581=1,フラグ管理用!G581=1),"",IF(AND(フラグ管理用!C581=2,フラグ管理用!D581=1,フラグ管理用!G581=1),"",IF(AND(フラグ管理用!C581=2,フラグ管理用!D581=2),"","error")))))</f>
        <v/>
      </c>
      <c r="AO581" s="335" t="str">
        <f t="shared" si="150"/>
        <v/>
      </c>
      <c r="AP581" s="335" t="str">
        <f t="shared" si="151"/>
        <v/>
      </c>
      <c r="AQ581" s="335" t="str">
        <f>IF(C581="","",IF(AND(フラグ管理用!B581=1,フラグ管理用!I581&gt;0),"",IF(AND(フラグ管理用!B581=2,フラグ管理用!I581&gt;14),"","error")))</f>
        <v/>
      </c>
      <c r="AR581" s="335" t="str">
        <f>IF(C581="","",IF(PRODUCT(フラグ管理用!H581:J581)=0,"error",""))</f>
        <v/>
      </c>
      <c r="AS581" s="335" t="str">
        <f t="shared" si="152"/>
        <v/>
      </c>
      <c r="AT581" s="335" t="str">
        <f>IF(C581="","",IF(AND(フラグ管理用!G581=1,フラグ管理用!K581=1),"",IF(AND(フラグ管理用!G581=2,フラグ管理用!K581&gt;1),"","error")))</f>
        <v/>
      </c>
      <c r="AU581" s="335" t="str">
        <f>IF(C581="","",IF(AND(フラグ管理用!K581=10,ISBLANK(L581)=FALSE),"",IF(AND(フラグ管理用!K581&lt;10,ISBLANK(L581)=TRUE),"","error")))</f>
        <v/>
      </c>
      <c r="AV581" s="331" t="str">
        <f t="shared" si="153"/>
        <v/>
      </c>
      <c r="AW581" s="331" t="str">
        <f t="shared" si="154"/>
        <v/>
      </c>
      <c r="AX581" s="331" t="str">
        <f>IF(C581="","",IF(AND(フラグ管理用!D581=2,フラグ管理用!G581=1),IF(Q581&lt;&gt;0,"error",""),""))</f>
        <v/>
      </c>
      <c r="AY581" s="331" t="str">
        <f>IF(C581="","",IF(フラグ管理用!G581=2,IF(OR(O581&lt;&gt;0,P581&lt;&gt;0,R581&lt;&gt;0),"error",""),""))</f>
        <v/>
      </c>
      <c r="AZ581" s="331" t="str">
        <f t="shared" si="155"/>
        <v/>
      </c>
      <c r="BA581" s="331" t="str">
        <f t="shared" si="156"/>
        <v/>
      </c>
      <c r="BB581" s="331" t="str">
        <f t="shared" si="157"/>
        <v/>
      </c>
      <c r="BC581" s="331" t="str">
        <f>IF(C581="","",IF(フラグ管理用!Y581=2,IF(AND(フラグ管理用!C581=2,フラグ管理用!V581=1),"","error"),""))</f>
        <v/>
      </c>
      <c r="BD581" s="331" t="str">
        <f t="shared" si="158"/>
        <v/>
      </c>
      <c r="BE581" s="331" t="str">
        <f>IF(C581="","",IF(フラグ管理用!Z581=30,"error",IF(AND(フラグ管理用!AI581="事業始期_通常",フラグ管理用!Z581&lt;18),"error",IF(AND(フラグ管理用!AI581="事業始期_補助",フラグ管理用!Z581&lt;15),"error",""))))</f>
        <v/>
      </c>
      <c r="BF581" s="331" t="str">
        <f t="shared" si="159"/>
        <v/>
      </c>
      <c r="BG581" s="331" t="str">
        <f>IF(C581="","",IF(AND(フラグ管理用!AJ581="事業終期_通常",OR(フラグ管理用!AA581&lt;18,フラグ管理用!AA581&gt;29)),"error",IF(AND(フラグ管理用!AJ581="事業終期_R3基金・R4",フラグ管理用!AA581&lt;18),"error","")))</f>
        <v/>
      </c>
      <c r="BH581" s="331" t="str">
        <f>IF(C581="","",IF(VLOOKUP(Z581,―!$X$2:$Y$31,2,FALSE)&lt;=VLOOKUP(AA581,―!$X$2:$Y$31,2,FALSE),"","error"))</f>
        <v/>
      </c>
      <c r="BI581" s="331" t="str">
        <f t="shared" si="160"/>
        <v/>
      </c>
      <c r="BJ581" s="331" t="str">
        <f t="shared" si="161"/>
        <v/>
      </c>
      <c r="BK581" s="331" t="str">
        <f t="shared" si="162"/>
        <v/>
      </c>
      <c r="BL581" s="331" t="str">
        <f>IF(C581="","",IF(AND(フラグ管理用!AK581="予算区分_地単_通常",フラグ管理用!AF581&gt;4),"error",IF(AND(フラグ管理用!AK581="予算区分_地単_協力金等",フラグ管理用!AF581&gt;9),"error",IF(AND(フラグ管理用!AK581="予算区分_補助",フラグ管理用!AF581&lt;9),"error",""))))</f>
        <v/>
      </c>
      <c r="BM581" s="346" t="str">
        <f>フラグ管理用!AO581</f>
        <v/>
      </c>
    </row>
    <row r="582" spans="1:65">
      <c r="A582" s="21">
        <v>561</v>
      </c>
      <c r="B582" s="38"/>
      <c r="C582" s="47"/>
      <c r="D582" s="47"/>
      <c r="E582" s="60"/>
      <c r="F582" s="69" t="str">
        <f>IF(C582="補",VLOOKUP(E582,'事業名一覧 '!$A$3:$C$55,3,FALSE),"")</f>
        <v/>
      </c>
      <c r="G582" s="84"/>
      <c r="H582" s="84"/>
      <c r="I582" s="84"/>
      <c r="J582" s="84"/>
      <c r="K582" s="84"/>
      <c r="L582" s="60"/>
      <c r="M582" s="134" t="str">
        <f t="shared" si="145"/>
        <v/>
      </c>
      <c r="N582" s="134" t="str">
        <f t="shared" si="146"/>
        <v/>
      </c>
      <c r="O582" s="150"/>
      <c r="P582" s="150"/>
      <c r="Q582" s="150"/>
      <c r="R582" s="150"/>
      <c r="S582" s="150"/>
      <c r="T582" s="150"/>
      <c r="U582" s="60"/>
      <c r="V582" s="84"/>
      <c r="W582" s="84"/>
      <c r="X582" s="84"/>
      <c r="Y582" s="47"/>
      <c r="Z582" s="47"/>
      <c r="AA582" s="47"/>
      <c r="AB582" s="217"/>
      <c r="AC582" s="217"/>
      <c r="AD582" s="60"/>
      <c r="AE582" s="60"/>
      <c r="AF582" s="236"/>
      <c r="AG582" s="255"/>
      <c r="AH582" s="277"/>
      <c r="AI582" s="289"/>
      <c r="AJ582" s="301" t="str">
        <f t="shared" si="147"/>
        <v/>
      </c>
      <c r="AK582" s="309" t="str">
        <f>IF(C582="","",IF(AND(フラグ管理用!B582=2,O582&gt;0),"error",IF(AND(フラグ管理用!B582=1,SUM(P582:R582)&gt;0),"error","")))</f>
        <v/>
      </c>
      <c r="AL582" s="317" t="str">
        <f t="shared" si="148"/>
        <v/>
      </c>
      <c r="AM582" s="325" t="str">
        <f t="shared" si="149"/>
        <v/>
      </c>
      <c r="AN582" s="331" t="str">
        <f>IF(C582="","",IF(フラグ管理用!AP582=1,"",IF(AND(フラグ管理用!C582=1,フラグ管理用!G582=1),"",IF(AND(フラグ管理用!C582=2,フラグ管理用!D582=1,フラグ管理用!G582=1),"",IF(AND(フラグ管理用!C582=2,フラグ管理用!D582=2),"","error")))))</f>
        <v/>
      </c>
      <c r="AO582" s="335" t="str">
        <f t="shared" si="150"/>
        <v/>
      </c>
      <c r="AP582" s="335" t="str">
        <f t="shared" si="151"/>
        <v/>
      </c>
      <c r="AQ582" s="335" t="str">
        <f>IF(C582="","",IF(AND(フラグ管理用!B582=1,フラグ管理用!I582&gt;0),"",IF(AND(フラグ管理用!B582=2,フラグ管理用!I582&gt;14),"","error")))</f>
        <v/>
      </c>
      <c r="AR582" s="335" t="str">
        <f>IF(C582="","",IF(PRODUCT(フラグ管理用!H582:J582)=0,"error",""))</f>
        <v/>
      </c>
      <c r="AS582" s="335" t="str">
        <f t="shared" si="152"/>
        <v/>
      </c>
      <c r="AT582" s="335" t="str">
        <f>IF(C582="","",IF(AND(フラグ管理用!G582=1,フラグ管理用!K582=1),"",IF(AND(フラグ管理用!G582=2,フラグ管理用!K582&gt;1),"","error")))</f>
        <v/>
      </c>
      <c r="AU582" s="335" t="str">
        <f>IF(C582="","",IF(AND(フラグ管理用!K582=10,ISBLANK(L582)=FALSE),"",IF(AND(フラグ管理用!K582&lt;10,ISBLANK(L582)=TRUE),"","error")))</f>
        <v/>
      </c>
      <c r="AV582" s="331" t="str">
        <f t="shared" si="153"/>
        <v/>
      </c>
      <c r="AW582" s="331" t="str">
        <f t="shared" si="154"/>
        <v/>
      </c>
      <c r="AX582" s="331" t="str">
        <f>IF(C582="","",IF(AND(フラグ管理用!D582=2,フラグ管理用!G582=1),IF(Q582&lt;&gt;0,"error",""),""))</f>
        <v/>
      </c>
      <c r="AY582" s="331" t="str">
        <f>IF(C582="","",IF(フラグ管理用!G582=2,IF(OR(O582&lt;&gt;0,P582&lt;&gt;0,R582&lt;&gt;0),"error",""),""))</f>
        <v/>
      </c>
      <c r="AZ582" s="331" t="str">
        <f t="shared" si="155"/>
        <v/>
      </c>
      <c r="BA582" s="331" t="str">
        <f t="shared" si="156"/>
        <v/>
      </c>
      <c r="BB582" s="331" t="str">
        <f t="shared" si="157"/>
        <v/>
      </c>
      <c r="BC582" s="331" t="str">
        <f>IF(C582="","",IF(フラグ管理用!Y582=2,IF(AND(フラグ管理用!C582=2,フラグ管理用!V582=1),"","error"),""))</f>
        <v/>
      </c>
      <c r="BD582" s="331" t="str">
        <f t="shared" si="158"/>
        <v/>
      </c>
      <c r="BE582" s="331" t="str">
        <f>IF(C582="","",IF(フラグ管理用!Z582=30,"error",IF(AND(フラグ管理用!AI582="事業始期_通常",フラグ管理用!Z582&lt;18),"error",IF(AND(フラグ管理用!AI582="事業始期_補助",フラグ管理用!Z582&lt;15),"error",""))))</f>
        <v/>
      </c>
      <c r="BF582" s="331" t="str">
        <f t="shared" si="159"/>
        <v/>
      </c>
      <c r="BG582" s="331" t="str">
        <f>IF(C582="","",IF(AND(フラグ管理用!AJ582="事業終期_通常",OR(フラグ管理用!AA582&lt;18,フラグ管理用!AA582&gt;29)),"error",IF(AND(フラグ管理用!AJ582="事業終期_R3基金・R4",フラグ管理用!AA582&lt;18),"error","")))</f>
        <v/>
      </c>
      <c r="BH582" s="331" t="str">
        <f>IF(C582="","",IF(VLOOKUP(Z582,―!$X$2:$Y$31,2,FALSE)&lt;=VLOOKUP(AA582,―!$X$2:$Y$31,2,FALSE),"","error"))</f>
        <v/>
      </c>
      <c r="BI582" s="331" t="str">
        <f t="shared" si="160"/>
        <v/>
      </c>
      <c r="BJ582" s="331" t="str">
        <f t="shared" si="161"/>
        <v/>
      </c>
      <c r="BK582" s="331" t="str">
        <f t="shared" si="162"/>
        <v/>
      </c>
      <c r="BL582" s="331" t="str">
        <f>IF(C582="","",IF(AND(フラグ管理用!AK582="予算区分_地単_通常",フラグ管理用!AF582&gt;4),"error",IF(AND(フラグ管理用!AK582="予算区分_地単_協力金等",フラグ管理用!AF582&gt;9),"error",IF(AND(フラグ管理用!AK582="予算区分_補助",フラグ管理用!AF582&lt;9),"error",""))))</f>
        <v/>
      </c>
      <c r="BM582" s="346" t="str">
        <f>フラグ管理用!AO582</f>
        <v/>
      </c>
    </row>
    <row r="583" spans="1:65">
      <c r="A583" s="21">
        <v>562</v>
      </c>
      <c r="B583" s="38"/>
      <c r="C583" s="47"/>
      <c r="D583" s="47"/>
      <c r="E583" s="60"/>
      <c r="F583" s="69" t="str">
        <f>IF(C583="補",VLOOKUP(E583,'事業名一覧 '!$A$3:$C$55,3,FALSE),"")</f>
        <v/>
      </c>
      <c r="G583" s="84"/>
      <c r="H583" s="84"/>
      <c r="I583" s="84"/>
      <c r="J583" s="84"/>
      <c r="K583" s="84"/>
      <c r="L583" s="60"/>
      <c r="M583" s="134" t="str">
        <f t="shared" si="145"/>
        <v/>
      </c>
      <c r="N583" s="134" t="str">
        <f t="shared" si="146"/>
        <v/>
      </c>
      <c r="O583" s="150"/>
      <c r="P583" s="150"/>
      <c r="Q583" s="150"/>
      <c r="R583" s="150"/>
      <c r="S583" s="150"/>
      <c r="T583" s="150"/>
      <c r="U583" s="60"/>
      <c r="V583" s="84"/>
      <c r="W583" s="84"/>
      <c r="X583" s="84"/>
      <c r="Y583" s="47"/>
      <c r="Z583" s="47"/>
      <c r="AA583" s="47"/>
      <c r="AB583" s="217"/>
      <c r="AC583" s="217"/>
      <c r="AD583" s="60"/>
      <c r="AE583" s="60"/>
      <c r="AF583" s="236"/>
      <c r="AG583" s="255"/>
      <c r="AH583" s="277"/>
      <c r="AI583" s="289"/>
      <c r="AJ583" s="301" t="str">
        <f t="shared" si="147"/>
        <v/>
      </c>
      <c r="AK583" s="309" t="str">
        <f>IF(C583="","",IF(AND(フラグ管理用!B583=2,O583&gt;0),"error",IF(AND(フラグ管理用!B583=1,SUM(P583:R583)&gt;0),"error","")))</f>
        <v/>
      </c>
      <c r="AL583" s="317" t="str">
        <f t="shared" si="148"/>
        <v/>
      </c>
      <c r="AM583" s="325" t="str">
        <f t="shared" si="149"/>
        <v/>
      </c>
      <c r="AN583" s="331" t="str">
        <f>IF(C583="","",IF(フラグ管理用!AP583=1,"",IF(AND(フラグ管理用!C583=1,フラグ管理用!G583=1),"",IF(AND(フラグ管理用!C583=2,フラグ管理用!D583=1,フラグ管理用!G583=1),"",IF(AND(フラグ管理用!C583=2,フラグ管理用!D583=2),"","error")))))</f>
        <v/>
      </c>
      <c r="AO583" s="335" t="str">
        <f t="shared" si="150"/>
        <v/>
      </c>
      <c r="AP583" s="335" t="str">
        <f t="shared" si="151"/>
        <v/>
      </c>
      <c r="AQ583" s="335" t="str">
        <f>IF(C583="","",IF(AND(フラグ管理用!B583=1,フラグ管理用!I583&gt;0),"",IF(AND(フラグ管理用!B583=2,フラグ管理用!I583&gt;14),"","error")))</f>
        <v/>
      </c>
      <c r="AR583" s="335" t="str">
        <f>IF(C583="","",IF(PRODUCT(フラグ管理用!H583:J583)=0,"error",""))</f>
        <v/>
      </c>
      <c r="AS583" s="335" t="str">
        <f t="shared" si="152"/>
        <v/>
      </c>
      <c r="AT583" s="335" t="str">
        <f>IF(C583="","",IF(AND(フラグ管理用!G583=1,フラグ管理用!K583=1),"",IF(AND(フラグ管理用!G583=2,フラグ管理用!K583&gt;1),"","error")))</f>
        <v/>
      </c>
      <c r="AU583" s="335" t="str">
        <f>IF(C583="","",IF(AND(フラグ管理用!K583=10,ISBLANK(L583)=FALSE),"",IF(AND(フラグ管理用!K583&lt;10,ISBLANK(L583)=TRUE),"","error")))</f>
        <v/>
      </c>
      <c r="AV583" s="331" t="str">
        <f t="shared" si="153"/>
        <v/>
      </c>
      <c r="AW583" s="331" t="str">
        <f t="shared" si="154"/>
        <v/>
      </c>
      <c r="AX583" s="331" t="str">
        <f>IF(C583="","",IF(AND(フラグ管理用!D583=2,フラグ管理用!G583=1),IF(Q583&lt;&gt;0,"error",""),""))</f>
        <v/>
      </c>
      <c r="AY583" s="331" t="str">
        <f>IF(C583="","",IF(フラグ管理用!G583=2,IF(OR(O583&lt;&gt;0,P583&lt;&gt;0,R583&lt;&gt;0),"error",""),""))</f>
        <v/>
      </c>
      <c r="AZ583" s="331" t="str">
        <f t="shared" si="155"/>
        <v/>
      </c>
      <c r="BA583" s="331" t="str">
        <f t="shared" si="156"/>
        <v/>
      </c>
      <c r="BB583" s="331" t="str">
        <f t="shared" si="157"/>
        <v/>
      </c>
      <c r="BC583" s="331" t="str">
        <f>IF(C583="","",IF(フラグ管理用!Y583=2,IF(AND(フラグ管理用!C583=2,フラグ管理用!V583=1),"","error"),""))</f>
        <v/>
      </c>
      <c r="BD583" s="331" t="str">
        <f t="shared" si="158"/>
        <v/>
      </c>
      <c r="BE583" s="331" t="str">
        <f>IF(C583="","",IF(フラグ管理用!Z583=30,"error",IF(AND(フラグ管理用!AI583="事業始期_通常",フラグ管理用!Z583&lt;18),"error",IF(AND(フラグ管理用!AI583="事業始期_補助",フラグ管理用!Z583&lt;15),"error",""))))</f>
        <v/>
      </c>
      <c r="BF583" s="331" t="str">
        <f t="shared" si="159"/>
        <v/>
      </c>
      <c r="BG583" s="331" t="str">
        <f>IF(C583="","",IF(AND(フラグ管理用!AJ583="事業終期_通常",OR(フラグ管理用!AA583&lt;18,フラグ管理用!AA583&gt;29)),"error",IF(AND(フラグ管理用!AJ583="事業終期_R3基金・R4",フラグ管理用!AA583&lt;18),"error","")))</f>
        <v/>
      </c>
      <c r="BH583" s="331" t="str">
        <f>IF(C583="","",IF(VLOOKUP(Z583,―!$X$2:$Y$31,2,FALSE)&lt;=VLOOKUP(AA583,―!$X$2:$Y$31,2,FALSE),"","error"))</f>
        <v/>
      </c>
      <c r="BI583" s="331" t="str">
        <f t="shared" si="160"/>
        <v/>
      </c>
      <c r="BJ583" s="331" t="str">
        <f t="shared" si="161"/>
        <v/>
      </c>
      <c r="BK583" s="331" t="str">
        <f t="shared" si="162"/>
        <v/>
      </c>
      <c r="BL583" s="331" t="str">
        <f>IF(C583="","",IF(AND(フラグ管理用!AK583="予算区分_地単_通常",フラグ管理用!AF583&gt;4),"error",IF(AND(フラグ管理用!AK583="予算区分_地単_協力金等",フラグ管理用!AF583&gt;9),"error",IF(AND(フラグ管理用!AK583="予算区分_補助",フラグ管理用!AF583&lt;9),"error",""))))</f>
        <v/>
      </c>
      <c r="BM583" s="346" t="str">
        <f>フラグ管理用!AO583</f>
        <v/>
      </c>
    </row>
    <row r="584" spans="1:65">
      <c r="A584" s="21">
        <v>563</v>
      </c>
      <c r="B584" s="38"/>
      <c r="C584" s="47"/>
      <c r="D584" s="47"/>
      <c r="E584" s="60"/>
      <c r="F584" s="69" t="str">
        <f>IF(C584="補",VLOOKUP(E584,'事業名一覧 '!$A$3:$C$55,3,FALSE),"")</f>
        <v/>
      </c>
      <c r="G584" s="84"/>
      <c r="H584" s="84"/>
      <c r="I584" s="84"/>
      <c r="J584" s="84"/>
      <c r="K584" s="84"/>
      <c r="L584" s="60"/>
      <c r="M584" s="134" t="str">
        <f t="shared" si="145"/>
        <v/>
      </c>
      <c r="N584" s="134" t="str">
        <f t="shared" si="146"/>
        <v/>
      </c>
      <c r="O584" s="150"/>
      <c r="P584" s="150"/>
      <c r="Q584" s="150"/>
      <c r="R584" s="150"/>
      <c r="S584" s="150"/>
      <c r="T584" s="150"/>
      <c r="U584" s="60"/>
      <c r="V584" s="84"/>
      <c r="W584" s="84"/>
      <c r="X584" s="84"/>
      <c r="Y584" s="47"/>
      <c r="Z584" s="47"/>
      <c r="AA584" s="47"/>
      <c r="AB584" s="217"/>
      <c r="AC584" s="217"/>
      <c r="AD584" s="60"/>
      <c r="AE584" s="60"/>
      <c r="AF584" s="236"/>
      <c r="AG584" s="255"/>
      <c r="AH584" s="277"/>
      <c r="AI584" s="289"/>
      <c r="AJ584" s="301" t="str">
        <f t="shared" si="147"/>
        <v/>
      </c>
      <c r="AK584" s="309" t="str">
        <f>IF(C584="","",IF(AND(フラグ管理用!B584=2,O584&gt;0),"error",IF(AND(フラグ管理用!B584=1,SUM(P584:R584)&gt;0),"error","")))</f>
        <v/>
      </c>
      <c r="AL584" s="317" t="str">
        <f t="shared" si="148"/>
        <v/>
      </c>
      <c r="AM584" s="325" t="str">
        <f t="shared" si="149"/>
        <v/>
      </c>
      <c r="AN584" s="331" t="str">
        <f>IF(C584="","",IF(フラグ管理用!AP584=1,"",IF(AND(フラグ管理用!C584=1,フラグ管理用!G584=1),"",IF(AND(フラグ管理用!C584=2,フラグ管理用!D584=1,フラグ管理用!G584=1),"",IF(AND(フラグ管理用!C584=2,フラグ管理用!D584=2),"","error")))))</f>
        <v/>
      </c>
      <c r="AO584" s="335" t="str">
        <f t="shared" si="150"/>
        <v/>
      </c>
      <c r="AP584" s="335" t="str">
        <f t="shared" si="151"/>
        <v/>
      </c>
      <c r="AQ584" s="335" t="str">
        <f>IF(C584="","",IF(AND(フラグ管理用!B584=1,フラグ管理用!I584&gt;0),"",IF(AND(フラグ管理用!B584=2,フラグ管理用!I584&gt;14),"","error")))</f>
        <v/>
      </c>
      <c r="AR584" s="335" t="str">
        <f>IF(C584="","",IF(PRODUCT(フラグ管理用!H584:J584)=0,"error",""))</f>
        <v/>
      </c>
      <c r="AS584" s="335" t="str">
        <f t="shared" si="152"/>
        <v/>
      </c>
      <c r="AT584" s="335" t="str">
        <f>IF(C584="","",IF(AND(フラグ管理用!G584=1,フラグ管理用!K584=1),"",IF(AND(フラグ管理用!G584=2,フラグ管理用!K584&gt;1),"","error")))</f>
        <v/>
      </c>
      <c r="AU584" s="335" t="str">
        <f>IF(C584="","",IF(AND(フラグ管理用!K584=10,ISBLANK(L584)=FALSE),"",IF(AND(フラグ管理用!K584&lt;10,ISBLANK(L584)=TRUE),"","error")))</f>
        <v/>
      </c>
      <c r="AV584" s="331" t="str">
        <f t="shared" si="153"/>
        <v/>
      </c>
      <c r="AW584" s="331" t="str">
        <f t="shared" si="154"/>
        <v/>
      </c>
      <c r="AX584" s="331" t="str">
        <f>IF(C584="","",IF(AND(フラグ管理用!D584=2,フラグ管理用!G584=1),IF(Q584&lt;&gt;0,"error",""),""))</f>
        <v/>
      </c>
      <c r="AY584" s="331" t="str">
        <f>IF(C584="","",IF(フラグ管理用!G584=2,IF(OR(O584&lt;&gt;0,P584&lt;&gt;0,R584&lt;&gt;0),"error",""),""))</f>
        <v/>
      </c>
      <c r="AZ584" s="331" t="str">
        <f t="shared" si="155"/>
        <v/>
      </c>
      <c r="BA584" s="331" t="str">
        <f t="shared" si="156"/>
        <v/>
      </c>
      <c r="BB584" s="331" t="str">
        <f t="shared" si="157"/>
        <v/>
      </c>
      <c r="BC584" s="331" t="str">
        <f>IF(C584="","",IF(フラグ管理用!Y584=2,IF(AND(フラグ管理用!C584=2,フラグ管理用!V584=1),"","error"),""))</f>
        <v/>
      </c>
      <c r="BD584" s="331" t="str">
        <f t="shared" si="158"/>
        <v/>
      </c>
      <c r="BE584" s="331" t="str">
        <f>IF(C584="","",IF(フラグ管理用!Z584=30,"error",IF(AND(フラグ管理用!AI584="事業始期_通常",フラグ管理用!Z584&lt;18),"error",IF(AND(フラグ管理用!AI584="事業始期_補助",フラグ管理用!Z584&lt;15),"error",""))))</f>
        <v/>
      </c>
      <c r="BF584" s="331" t="str">
        <f t="shared" si="159"/>
        <v/>
      </c>
      <c r="BG584" s="331" t="str">
        <f>IF(C584="","",IF(AND(フラグ管理用!AJ584="事業終期_通常",OR(フラグ管理用!AA584&lt;18,フラグ管理用!AA584&gt;29)),"error",IF(AND(フラグ管理用!AJ584="事業終期_R3基金・R4",フラグ管理用!AA584&lt;18),"error","")))</f>
        <v/>
      </c>
      <c r="BH584" s="331" t="str">
        <f>IF(C584="","",IF(VLOOKUP(Z584,―!$X$2:$Y$31,2,FALSE)&lt;=VLOOKUP(AA584,―!$X$2:$Y$31,2,FALSE),"","error"))</f>
        <v/>
      </c>
      <c r="BI584" s="331" t="str">
        <f t="shared" si="160"/>
        <v/>
      </c>
      <c r="BJ584" s="331" t="str">
        <f t="shared" si="161"/>
        <v/>
      </c>
      <c r="BK584" s="331" t="str">
        <f t="shared" si="162"/>
        <v/>
      </c>
      <c r="BL584" s="331" t="str">
        <f>IF(C584="","",IF(AND(フラグ管理用!AK584="予算区分_地単_通常",フラグ管理用!AF584&gt;4),"error",IF(AND(フラグ管理用!AK584="予算区分_地単_協力金等",フラグ管理用!AF584&gt;9),"error",IF(AND(フラグ管理用!AK584="予算区分_補助",フラグ管理用!AF584&lt;9),"error",""))))</f>
        <v/>
      </c>
      <c r="BM584" s="346" t="str">
        <f>フラグ管理用!AO584</f>
        <v/>
      </c>
    </row>
    <row r="585" spans="1:65">
      <c r="A585" s="21">
        <v>564</v>
      </c>
      <c r="B585" s="38"/>
      <c r="C585" s="47"/>
      <c r="D585" s="47"/>
      <c r="E585" s="60"/>
      <c r="F585" s="69" t="str">
        <f>IF(C585="補",VLOOKUP(E585,'事業名一覧 '!$A$3:$C$55,3,FALSE),"")</f>
        <v/>
      </c>
      <c r="G585" s="84"/>
      <c r="H585" s="84"/>
      <c r="I585" s="84"/>
      <c r="J585" s="84"/>
      <c r="K585" s="84"/>
      <c r="L585" s="60"/>
      <c r="M585" s="134" t="str">
        <f t="shared" si="145"/>
        <v/>
      </c>
      <c r="N585" s="134" t="str">
        <f t="shared" si="146"/>
        <v/>
      </c>
      <c r="O585" s="150"/>
      <c r="P585" s="150"/>
      <c r="Q585" s="150"/>
      <c r="R585" s="150"/>
      <c r="S585" s="150"/>
      <c r="T585" s="150"/>
      <c r="U585" s="60"/>
      <c r="V585" s="84"/>
      <c r="W585" s="84"/>
      <c r="X585" s="84"/>
      <c r="Y585" s="47"/>
      <c r="Z585" s="47"/>
      <c r="AA585" s="47"/>
      <c r="AB585" s="217"/>
      <c r="AC585" s="217"/>
      <c r="AD585" s="60"/>
      <c r="AE585" s="60"/>
      <c r="AF585" s="236"/>
      <c r="AG585" s="255"/>
      <c r="AH585" s="277"/>
      <c r="AI585" s="289"/>
      <c r="AJ585" s="301" t="str">
        <f t="shared" si="147"/>
        <v/>
      </c>
      <c r="AK585" s="309" t="str">
        <f>IF(C585="","",IF(AND(フラグ管理用!B585=2,O585&gt;0),"error",IF(AND(フラグ管理用!B585=1,SUM(P585:R585)&gt;0),"error","")))</f>
        <v/>
      </c>
      <c r="AL585" s="317" t="str">
        <f t="shared" si="148"/>
        <v/>
      </c>
      <c r="AM585" s="325" t="str">
        <f t="shared" si="149"/>
        <v/>
      </c>
      <c r="AN585" s="331" t="str">
        <f>IF(C585="","",IF(フラグ管理用!AP585=1,"",IF(AND(フラグ管理用!C585=1,フラグ管理用!G585=1),"",IF(AND(フラグ管理用!C585=2,フラグ管理用!D585=1,フラグ管理用!G585=1),"",IF(AND(フラグ管理用!C585=2,フラグ管理用!D585=2),"","error")))))</f>
        <v/>
      </c>
      <c r="AO585" s="335" t="str">
        <f t="shared" si="150"/>
        <v/>
      </c>
      <c r="AP585" s="335" t="str">
        <f t="shared" si="151"/>
        <v/>
      </c>
      <c r="AQ585" s="335" t="str">
        <f>IF(C585="","",IF(AND(フラグ管理用!B585=1,フラグ管理用!I585&gt;0),"",IF(AND(フラグ管理用!B585=2,フラグ管理用!I585&gt;14),"","error")))</f>
        <v/>
      </c>
      <c r="AR585" s="335" t="str">
        <f>IF(C585="","",IF(PRODUCT(フラグ管理用!H585:J585)=0,"error",""))</f>
        <v/>
      </c>
      <c r="AS585" s="335" t="str">
        <f t="shared" si="152"/>
        <v/>
      </c>
      <c r="AT585" s="335" t="str">
        <f>IF(C585="","",IF(AND(フラグ管理用!G585=1,フラグ管理用!K585=1),"",IF(AND(フラグ管理用!G585=2,フラグ管理用!K585&gt;1),"","error")))</f>
        <v/>
      </c>
      <c r="AU585" s="335" t="str">
        <f>IF(C585="","",IF(AND(フラグ管理用!K585=10,ISBLANK(L585)=FALSE),"",IF(AND(フラグ管理用!K585&lt;10,ISBLANK(L585)=TRUE),"","error")))</f>
        <v/>
      </c>
      <c r="AV585" s="331" t="str">
        <f t="shared" si="153"/>
        <v/>
      </c>
      <c r="AW585" s="331" t="str">
        <f t="shared" si="154"/>
        <v/>
      </c>
      <c r="AX585" s="331" t="str">
        <f>IF(C585="","",IF(AND(フラグ管理用!D585=2,フラグ管理用!G585=1),IF(Q585&lt;&gt;0,"error",""),""))</f>
        <v/>
      </c>
      <c r="AY585" s="331" t="str">
        <f>IF(C585="","",IF(フラグ管理用!G585=2,IF(OR(O585&lt;&gt;0,P585&lt;&gt;0,R585&lt;&gt;0),"error",""),""))</f>
        <v/>
      </c>
      <c r="AZ585" s="331" t="str">
        <f t="shared" si="155"/>
        <v/>
      </c>
      <c r="BA585" s="331" t="str">
        <f t="shared" si="156"/>
        <v/>
      </c>
      <c r="BB585" s="331" t="str">
        <f t="shared" si="157"/>
        <v/>
      </c>
      <c r="BC585" s="331" t="str">
        <f>IF(C585="","",IF(フラグ管理用!Y585=2,IF(AND(フラグ管理用!C585=2,フラグ管理用!V585=1),"","error"),""))</f>
        <v/>
      </c>
      <c r="BD585" s="331" t="str">
        <f t="shared" si="158"/>
        <v/>
      </c>
      <c r="BE585" s="331" t="str">
        <f>IF(C585="","",IF(フラグ管理用!Z585=30,"error",IF(AND(フラグ管理用!AI585="事業始期_通常",フラグ管理用!Z585&lt;18),"error",IF(AND(フラグ管理用!AI585="事業始期_補助",フラグ管理用!Z585&lt;15),"error",""))))</f>
        <v/>
      </c>
      <c r="BF585" s="331" t="str">
        <f t="shared" si="159"/>
        <v/>
      </c>
      <c r="BG585" s="331" t="str">
        <f>IF(C585="","",IF(AND(フラグ管理用!AJ585="事業終期_通常",OR(フラグ管理用!AA585&lt;18,フラグ管理用!AA585&gt;29)),"error",IF(AND(フラグ管理用!AJ585="事業終期_R3基金・R4",フラグ管理用!AA585&lt;18),"error","")))</f>
        <v/>
      </c>
      <c r="BH585" s="331" t="str">
        <f>IF(C585="","",IF(VLOOKUP(Z585,―!$X$2:$Y$31,2,FALSE)&lt;=VLOOKUP(AA585,―!$X$2:$Y$31,2,FALSE),"","error"))</f>
        <v/>
      </c>
      <c r="BI585" s="331" t="str">
        <f t="shared" si="160"/>
        <v/>
      </c>
      <c r="BJ585" s="331" t="str">
        <f t="shared" si="161"/>
        <v/>
      </c>
      <c r="BK585" s="331" t="str">
        <f t="shared" si="162"/>
        <v/>
      </c>
      <c r="BL585" s="331" t="str">
        <f>IF(C585="","",IF(AND(フラグ管理用!AK585="予算区分_地単_通常",フラグ管理用!AF585&gt;4),"error",IF(AND(フラグ管理用!AK585="予算区分_地単_協力金等",フラグ管理用!AF585&gt;9),"error",IF(AND(フラグ管理用!AK585="予算区分_補助",フラグ管理用!AF585&lt;9),"error",""))))</f>
        <v/>
      </c>
      <c r="BM585" s="346" t="str">
        <f>フラグ管理用!AO585</f>
        <v/>
      </c>
    </row>
    <row r="586" spans="1:65">
      <c r="A586" s="21">
        <v>565</v>
      </c>
      <c r="B586" s="38"/>
      <c r="C586" s="47"/>
      <c r="D586" s="47"/>
      <c r="E586" s="60"/>
      <c r="F586" s="69" t="str">
        <f>IF(C586="補",VLOOKUP(E586,'事業名一覧 '!$A$3:$C$55,3,FALSE),"")</f>
        <v/>
      </c>
      <c r="G586" s="84"/>
      <c r="H586" s="84"/>
      <c r="I586" s="84"/>
      <c r="J586" s="84"/>
      <c r="K586" s="84"/>
      <c r="L586" s="60"/>
      <c r="M586" s="134" t="str">
        <f t="shared" si="145"/>
        <v/>
      </c>
      <c r="N586" s="134" t="str">
        <f t="shared" si="146"/>
        <v/>
      </c>
      <c r="O586" s="150"/>
      <c r="P586" s="150"/>
      <c r="Q586" s="150"/>
      <c r="R586" s="150"/>
      <c r="S586" s="150"/>
      <c r="T586" s="150"/>
      <c r="U586" s="60"/>
      <c r="V586" s="84"/>
      <c r="W586" s="84"/>
      <c r="X586" s="84"/>
      <c r="Y586" s="47"/>
      <c r="Z586" s="47"/>
      <c r="AA586" s="47"/>
      <c r="AB586" s="217"/>
      <c r="AC586" s="217"/>
      <c r="AD586" s="60"/>
      <c r="AE586" s="60"/>
      <c r="AF586" s="236"/>
      <c r="AG586" s="255"/>
      <c r="AH586" s="277"/>
      <c r="AI586" s="289"/>
      <c r="AJ586" s="301" t="str">
        <f t="shared" si="147"/>
        <v/>
      </c>
      <c r="AK586" s="309" t="str">
        <f>IF(C586="","",IF(AND(フラグ管理用!B586=2,O586&gt;0),"error",IF(AND(フラグ管理用!B586=1,SUM(P586:R586)&gt;0),"error","")))</f>
        <v/>
      </c>
      <c r="AL586" s="317" t="str">
        <f t="shared" si="148"/>
        <v/>
      </c>
      <c r="AM586" s="325" t="str">
        <f t="shared" si="149"/>
        <v/>
      </c>
      <c r="AN586" s="331" t="str">
        <f>IF(C586="","",IF(フラグ管理用!AP586=1,"",IF(AND(フラグ管理用!C586=1,フラグ管理用!G586=1),"",IF(AND(フラグ管理用!C586=2,フラグ管理用!D586=1,フラグ管理用!G586=1),"",IF(AND(フラグ管理用!C586=2,フラグ管理用!D586=2),"","error")))))</f>
        <v/>
      </c>
      <c r="AO586" s="335" t="str">
        <f t="shared" si="150"/>
        <v/>
      </c>
      <c r="AP586" s="335" t="str">
        <f t="shared" si="151"/>
        <v/>
      </c>
      <c r="AQ586" s="335" t="str">
        <f>IF(C586="","",IF(AND(フラグ管理用!B586=1,フラグ管理用!I586&gt;0),"",IF(AND(フラグ管理用!B586=2,フラグ管理用!I586&gt;14),"","error")))</f>
        <v/>
      </c>
      <c r="AR586" s="335" t="str">
        <f>IF(C586="","",IF(PRODUCT(フラグ管理用!H586:J586)=0,"error",""))</f>
        <v/>
      </c>
      <c r="AS586" s="335" t="str">
        <f t="shared" si="152"/>
        <v/>
      </c>
      <c r="AT586" s="335" t="str">
        <f>IF(C586="","",IF(AND(フラグ管理用!G586=1,フラグ管理用!K586=1),"",IF(AND(フラグ管理用!G586=2,フラグ管理用!K586&gt;1),"","error")))</f>
        <v/>
      </c>
      <c r="AU586" s="335" t="str">
        <f>IF(C586="","",IF(AND(フラグ管理用!K586=10,ISBLANK(L586)=FALSE),"",IF(AND(フラグ管理用!K586&lt;10,ISBLANK(L586)=TRUE),"","error")))</f>
        <v/>
      </c>
      <c r="AV586" s="331" t="str">
        <f t="shared" si="153"/>
        <v/>
      </c>
      <c r="AW586" s="331" t="str">
        <f t="shared" si="154"/>
        <v/>
      </c>
      <c r="AX586" s="331" t="str">
        <f>IF(C586="","",IF(AND(フラグ管理用!D586=2,フラグ管理用!G586=1),IF(Q586&lt;&gt;0,"error",""),""))</f>
        <v/>
      </c>
      <c r="AY586" s="331" t="str">
        <f>IF(C586="","",IF(フラグ管理用!G586=2,IF(OR(O586&lt;&gt;0,P586&lt;&gt;0,R586&lt;&gt;0),"error",""),""))</f>
        <v/>
      </c>
      <c r="AZ586" s="331" t="str">
        <f t="shared" si="155"/>
        <v/>
      </c>
      <c r="BA586" s="331" t="str">
        <f t="shared" si="156"/>
        <v/>
      </c>
      <c r="BB586" s="331" t="str">
        <f t="shared" si="157"/>
        <v/>
      </c>
      <c r="BC586" s="331" t="str">
        <f>IF(C586="","",IF(フラグ管理用!Y586=2,IF(AND(フラグ管理用!C586=2,フラグ管理用!V586=1),"","error"),""))</f>
        <v/>
      </c>
      <c r="BD586" s="331" t="str">
        <f t="shared" si="158"/>
        <v/>
      </c>
      <c r="BE586" s="331" t="str">
        <f>IF(C586="","",IF(フラグ管理用!Z586=30,"error",IF(AND(フラグ管理用!AI586="事業始期_通常",フラグ管理用!Z586&lt;18),"error",IF(AND(フラグ管理用!AI586="事業始期_補助",フラグ管理用!Z586&lt;15),"error",""))))</f>
        <v/>
      </c>
      <c r="BF586" s="331" t="str">
        <f t="shared" si="159"/>
        <v/>
      </c>
      <c r="BG586" s="331" t="str">
        <f>IF(C586="","",IF(AND(フラグ管理用!AJ586="事業終期_通常",OR(フラグ管理用!AA586&lt;18,フラグ管理用!AA586&gt;29)),"error",IF(AND(フラグ管理用!AJ586="事業終期_R3基金・R4",フラグ管理用!AA586&lt;18),"error","")))</f>
        <v/>
      </c>
      <c r="BH586" s="331" t="str">
        <f>IF(C586="","",IF(VLOOKUP(Z586,―!$X$2:$Y$31,2,FALSE)&lt;=VLOOKUP(AA586,―!$X$2:$Y$31,2,FALSE),"","error"))</f>
        <v/>
      </c>
      <c r="BI586" s="331" t="str">
        <f t="shared" si="160"/>
        <v/>
      </c>
      <c r="BJ586" s="331" t="str">
        <f t="shared" si="161"/>
        <v/>
      </c>
      <c r="BK586" s="331" t="str">
        <f t="shared" si="162"/>
        <v/>
      </c>
      <c r="BL586" s="331" t="str">
        <f>IF(C586="","",IF(AND(フラグ管理用!AK586="予算区分_地単_通常",フラグ管理用!AF586&gt;4),"error",IF(AND(フラグ管理用!AK586="予算区分_地単_協力金等",フラグ管理用!AF586&gt;9),"error",IF(AND(フラグ管理用!AK586="予算区分_補助",フラグ管理用!AF586&lt;9),"error",""))))</f>
        <v/>
      </c>
      <c r="BM586" s="346" t="str">
        <f>フラグ管理用!AO586</f>
        <v/>
      </c>
    </row>
    <row r="587" spans="1:65">
      <c r="A587" s="21">
        <v>566</v>
      </c>
      <c r="B587" s="38"/>
      <c r="C587" s="47"/>
      <c r="D587" s="47"/>
      <c r="E587" s="60"/>
      <c r="F587" s="69" t="str">
        <f>IF(C587="補",VLOOKUP(E587,'事業名一覧 '!$A$3:$C$55,3,FALSE),"")</f>
        <v/>
      </c>
      <c r="G587" s="84"/>
      <c r="H587" s="84"/>
      <c r="I587" s="84"/>
      <c r="J587" s="84"/>
      <c r="K587" s="84"/>
      <c r="L587" s="60"/>
      <c r="M587" s="134" t="str">
        <f t="shared" si="145"/>
        <v/>
      </c>
      <c r="N587" s="134" t="str">
        <f t="shared" si="146"/>
        <v/>
      </c>
      <c r="O587" s="150"/>
      <c r="P587" s="150"/>
      <c r="Q587" s="150"/>
      <c r="R587" s="150"/>
      <c r="S587" s="150"/>
      <c r="T587" s="150"/>
      <c r="U587" s="60"/>
      <c r="V587" s="84"/>
      <c r="W587" s="84"/>
      <c r="X587" s="84"/>
      <c r="Y587" s="47"/>
      <c r="Z587" s="47"/>
      <c r="AA587" s="47"/>
      <c r="AB587" s="217"/>
      <c r="AC587" s="217"/>
      <c r="AD587" s="60"/>
      <c r="AE587" s="60"/>
      <c r="AF587" s="236"/>
      <c r="AG587" s="255"/>
      <c r="AH587" s="277"/>
      <c r="AI587" s="289"/>
      <c r="AJ587" s="301" t="str">
        <f t="shared" si="147"/>
        <v/>
      </c>
      <c r="AK587" s="309" t="str">
        <f>IF(C587="","",IF(AND(フラグ管理用!B587=2,O587&gt;0),"error",IF(AND(フラグ管理用!B587=1,SUM(P587:R587)&gt;0),"error","")))</f>
        <v/>
      </c>
      <c r="AL587" s="317" t="str">
        <f t="shared" si="148"/>
        <v/>
      </c>
      <c r="AM587" s="325" t="str">
        <f t="shared" si="149"/>
        <v/>
      </c>
      <c r="AN587" s="331" t="str">
        <f>IF(C587="","",IF(フラグ管理用!AP587=1,"",IF(AND(フラグ管理用!C587=1,フラグ管理用!G587=1),"",IF(AND(フラグ管理用!C587=2,フラグ管理用!D587=1,フラグ管理用!G587=1),"",IF(AND(フラグ管理用!C587=2,フラグ管理用!D587=2),"","error")))))</f>
        <v/>
      </c>
      <c r="AO587" s="335" t="str">
        <f t="shared" si="150"/>
        <v/>
      </c>
      <c r="AP587" s="335" t="str">
        <f t="shared" si="151"/>
        <v/>
      </c>
      <c r="AQ587" s="335" t="str">
        <f>IF(C587="","",IF(AND(フラグ管理用!B587=1,フラグ管理用!I587&gt;0),"",IF(AND(フラグ管理用!B587=2,フラグ管理用!I587&gt;14),"","error")))</f>
        <v/>
      </c>
      <c r="AR587" s="335" t="str">
        <f>IF(C587="","",IF(PRODUCT(フラグ管理用!H587:J587)=0,"error",""))</f>
        <v/>
      </c>
      <c r="AS587" s="335" t="str">
        <f t="shared" si="152"/>
        <v/>
      </c>
      <c r="AT587" s="335" t="str">
        <f>IF(C587="","",IF(AND(フラグ管理用!G587=1,フラグ管理用!K587=1),"",IF(AND(フラグ管理用!G587=2,フラグ管理用!K587&gt;1),"","error")))</f>
        <v/>
      </c>
      <c r="AU587" s="335" t="str">
        <f>IF(C587="","",IF(AND(フラグ管理用!K587=10,ISBLANK(L587)=FALSE),"",IF(AND(フラグ管理用!K587&lt;10,ISBLANK(L587)=TRUE),"","error")))</f>
        <v/>
      </c>
      <c r="AV587" s="331" t="str">
        <f t="shared" si="153"/>
        <v/>
      </c>
      <c r="AW587" s="331" t="str">
        <f t="shared" si="154"/>
        <v/>
      </c>
      <c r="AX587" s="331" t="str">
        <f>IF(C587="","",IF(AND(フラグ管理用!D587=2,フラグ管理用!G587=1),IF(Q587&lt;&gt;0,"error",""),""))</f>
        <v/>
      </c>
      <c r="AY587" s="331" t="str">
        <f>IF(C587="","",IF(フラグ管理用!G587=2,IF(OR(O587&lt;&gt;0,P587&lt;&gt;0,R587&lt;&gt;0),"error",""),""))</f>
        <v/>
      </c>
      <c r="AZ587" s="331" t="str">
        <f t="shared" si="155"/>
        <v/>
      </c>
      <c r="BA587" s="331" t="str">
        <f t="shared" si="156"/>
        <v/>
      </c>
      <c r="BB587" s="331" t="str">
        <f t="shared" si="157"/>
        <v/>
      </c>
      <c r="BC587" s="331" t="str">
        <f>IF(C587="","",IF(フラグ管理用!Y587=2,IF(AND(フラグ管理用!C587=2,フラグ管理用!V587=1),"","error"),""))</f>
        <v/>
      </c>
      <c r="BD587" s="331" t="str">
        <f t="shared" si="158"/>
        <v/>
      </c>
      <c r="BE587" s="331" t="str">
        <f>IF(C587="","",IF(フラグ管理用!Z587=30,"error",IF(AND(フラグ管理用!AI587="事業始期_通常",フラグ管理用!Z587&lt;18),"error",IF(AND(フラグ管理用!AI587="事業始期_補助",フラグ管理用!Z587&lt;15),"error",""))))</f>
        <v/>
      </c>
      <c r="BF587" s="331" t="str">
        <f t="shared" si="159"/>
        <v/>
      </c>
      <c r="BG587" s="331" t="str">
        <f>IF(C587="","",IF(AND(フラグ管理用!AJ587="事業終期_通常",OR(フラグ管理用!AA587&lt;18,フラグ管理用!AA587&gt;29)),"error",IF(AND(フラグ管理用!AJ587="事業終期_R3基金・R4",フラグ管理用!AA587&lt;18),"error","")))</f>
        <v/>
      </c>
      <c r="BH587" s="331" t="str">
        <f>IF(C587="","",IF(VLOOKUP(Z587,―!$X$2:$Y$31,2,FALSE)&lt;=VLOOKUP(AA587,―!$X$2:$Y$31,2,FALSE),"","error"))</f>
        <v/>
      </c>
      <c r="BI587" s="331" t="str">
        <f t="shared" si="160"/>
        <v/>
      </c>
      <c r="BJ587" s="331" t="str">
        <f t="shared" si="161"/>
        <v/>
      </c>
      <c r="BK587" s="331" t="str">
        <f t="shared" si="162"/>
        <v/>
      </c>
      <c r="BL587" s="331" t="str">
        <f>IF(C587="","",IF(AND(フラグ管理用!AK587="予算区分_地単_通常",フラグ管理用!AF587&gt;4),"error",IF(AND(フラグ管理用!AK587="予算区分_地単_協力金等",フラグ管理用!AF587&gt;9),"error",IF(AND(フラグ管理用!AK587="予算区分_補助",フラグ管理用!AF587&lt;9),"error",""))))</f>
        <v/>
      </c>
      <c r="BM587" s="346" t="str">
        <f>フラグ管理用!AO587</f>
        <v/>
      </c>
    </row>
    <row r="588" spans="1:65">
      <c r="A588" s="21">
        <v>567</v>
      </c>
      <c r="B588" s="38"/>
      <c r="C588" s="47"/>
      <c r="D588" s="47"/>
      <c r="E588" s="60"/>
      <c r="F588" s="69" t="str">
        <f>IF(C588="補",VLOOKUP(E588,'事業名一覧 '!$A$3:$C$55,3,FALSE),"")</f>
        <v/>
      </c>
      <c r="G588" s="84"/>
      <c r="H588" s="84"/>
      <c r="I588" s="84"/>
      <c r="J588" s="84"/>
      <c r="K588" s="84"/>
      <c r="L588" s="60"/>
      <c r="M588" s="134" t="str">
        <f t="shared" si="145"/>
        <v/>
      </c>
      <c r="N588" s="134" t="str">
        <f t="shared" si="146"/>
        <v/>
      </c>
      <c r="O588" s="150"/>
      <c r="P588" s="150"/>
      <c r="Q588" s="150"/>
      <c r="R588" s="150"/>
      <c r="S588" s="150"/>
      <c r="T588" s="150"/>
      <c r="U588" s="60"/>
      <c r="V588" s="84"/>
      <c r="W588" s="84"/>
      <c r="X588" s="84"/>
      <c r="Y588" s="47"/>
      <c r="Z588" s="47"/>
      <c r="AA588" s="47"/>
      <c r="AB588" s="217"/>
      <c r="AC588" s="217"/>
      <c r="AD588" s="60"/>
      <c r="AE588" s="60"/>
      <c r="AF588" s="236"/>
      <c r="AG588" s="255"/>
      <c r="AH588" s="277"/>
      <c r="AI588" s="289"/>
      <c r="AJ588" s="301" t="str">
        <f t="shared" si="147"/>
        <v/>
      </c>
      <c r="AK588" s="309" t="str">
        <f>IF(C588="","",IF(AND(フラグ管理用!B588=2,O588&gt;0),"error",IF(AND(フラグ管理用!B588=1,SUM(P588:R588)&gt;0),"error","")))</f>
        <v/>
      </c>
      <c r="AL588" s="317" t="str">
        <f t="shared" si="148"/>
        <v/>
      </c>
      <c r="AM588" s="325" t="str">
        <f t="shared" si="149"/>
        <v/>
      </c>
      <c r="AN588" s="331" t="str">
        <f>IF(C588="","",IF(フラグ管理用!AP588=1,"",IF(AND(フラグ管理用!C588=1,フラグ管理用!G588=1),"",IF(AND(フラグ管理用!C588=2,フラグ管理用!D588=1,フラグ管理用!G588=1),"",IF(AND(フラグ管理用!C588=2,フラグ管理用!D588=2),"","error")))))</f>
        <v/>
      </c>
      <c r="AO588" s="335" t="str">
        <f t="shared" si="150"/>
        <v/>
      </c>
      <c r="AP588" s="335" t="str">
        <f t="shared" si="151"/>
        <v/>
      </c>
      <c r="AQ588" s="335" t="str">
        <f>IF(C588="","",IF(AND(フラグ管理用!B588=1,フラグ管理用!I588&gt;0),"",IF(AND(フラグ管理用!B588=2,フラグ管理用!I588&gt;14),"","error")))</f>
        <v/>
      </c>
      <c r="AR588" s="335" t="str">
        <f>IF(C588="","",IF(PRODUCT(フラグ管理用!H588:J588)=0,"error",""))</f>
        <v/>
      </c>
      <c r="AS588" s="335" t="str">
        <f t="shared" si="152"/>
        <v/>
      </c>
      <c r="AT588" s="335" t="str">
        <f>IF(C588="","",IF(AND(フラグ管理用!G588=1,フラグ管理用!K588=1),"",IF(AND(フラグ管理用!G588=2,フラグ管理用!K588&gt;1),"","error")))</f>
        <v/>
      </c>
      <c r="AU588" s="335" t="str">
        <f>IF(C588="","",IF(AND(フラグ管理用!K588=10,ISBLANK(L588)=FALSE),"",IF(AND(フラグ管理用!K588&lt;10,ISBLANK(L588)=TRUE),"","error")))</f>
        <v/>
      </c>
      <c r="AV588" s="331" t="str">
        <f t="shared" si="153"/>
        <v/>
      </c>
      <c r="AW588" s="331" t="str">
        <f t="shared" si="154"/>
        <v/>
      </c>
      <c r="AX588" s="331" t="str">
        <f>IF(C588="","",IF(AND(フラグ管理用!D588=2,フラグ管理用!G588=1),IF(Q588&lt;&gt;0,"error",""),""))</f>
        <v/>
      </c>
      <c r="AY588" s="331" t="str">
        <f>IF(C588="","",IF(フラグ管理用!G588=2,IF(OR(O588&lt;&gt;0,P588&lt;&gt;0,R588&lt;&gt;0),"error",""),""))</f>
        <v/>
      </c>
      <c r="AZ588" s="331" t="str">
        <f t="shared" si="155"/>
        <v/>
      </c>
      <c r="BA588" s="331" t="str">
        <f t="shared" si="156"/>
        <v/>
      </c>
      <c r="BB588" s="331" t="str">
        <f t="shared" si="157"/>
        <v/>
      </c>
      <c r="BC588" s="331" t="str">
        <f>IF(C588="","",IF(フラグ管理用!Y588=2,IF(AND(フラグ管理用!C588=2,フラグ管理用!V588=1),"","error"),""))</f>
        <v/>
      </c>
      <c r="BD588" s="331" t="str">
        <f t="shared" si="158"/>
        <v/>
      </c>
      <c r="BE588" s="331" t="str">
        <f>IF(C588="","",IF(フラグ管理用!Z588=30,"error",IF(AND(フラグ管理用!AI588="事業始期_通常",フラグ管理用!Z588&lt;18),"error",IF(AND(フラグ管理用!AI588="事業始期_補助",フラグ管理用!Z588&lt;15),"error",""))))</f>
        <v/>
      </c>
      <c r="BF588" s="331" t="str">
        <f t="shared" si="159"/>
        <v/>
      </c>
      <c r="BG588" s="331" t="str">
        <f>IF(C588="","",IF(AND(フラグ管理用!AJ588="事業終期_通常",OR(フラグ管理用!AA588&lt;18,フラグ管理用!AA588&gt;29)),"error",IF(AND(フラグ管理用!AJ588="事業終期_R3基金・R4",フラグ管理用!AA588&lt;18),"error","")))</f>
        <v/>
      </c>
      <c r="BH588" s="331" t="str">
        <f>IF(C588="","",IF(VLOOKUP(Z588,―!$X$2:$Y$31,2,FALSE)&lt;=VLOOKUP(AA588,―!$X$2:$Y$31,2,FALSE),"","error"))</f>
        <v/>
      </c>
      <c r="BI588" s="331" t="str">
        <f t="shared" si="160"/>
        <v/>
      </c>
      <c r="BJ588" s="331" t="str">
        <f t="shared" si="161"/>
        <v/>
      </c>
      <c r="BK588" s="331" t="str">
        <f t="shared" si="162"/>
        <v/>
      </c>
      <c r="BL588" s="331" t="str">
        <f>IF(C588="","",IF(AND(フラグ管理用!AK588="予算区分_地単_通常",フラグ管理用!AF588&gt;4),"error",IF(AND(フラグ管理用!AK588="予算区分_地単_協力金等",フラグ管理用!AF588&gt;9),"error",IF(AND(フラグ管理用!AK588="予算区分_補助",フラグ管理用!AF588&lt;9),"error",""))))</f>
        <v/>
      </c>
      <c r="BM588" s="346" t="str">
        <f>フラグ管理用!AO588</f>
        <v/>
      </c>
    </row>
    <row r="589" spans="1:65">
      <c r="A589" s="21">
        <v>568</v>
      </c>
      <c r="B589" s="38"/>
      <c r="C589" s="47"/>
      <c r="D589" s="47"/>
      <c r="E589" s="60"/>
      <c r="F589" s="69" t="str">
        <f>IF(C589="補",VLOOKUP(E589,'事業名一覧 '!$A$3:$C$55,3,FALSE),"")</f>
        <v/>
      </c>
      <c r="G589" s="84"/>
      <c r="H589" s="84"/>
      <c r="I589" s="84"/>
      <c r="J589" s="84"/>
      <c r="K589" s="84"/>
      <c r="L589" s="60"/>
      <c r="M589" s="134" t="str">
        <f t="shared" si="145"/>
        <v/>
      </c>
      <c r="N589" s="134" t="str">
        <f t="shared" si="146"/>
        <v/>
      </c>
      <c r="O589" s="150"/>
      <c r="P589" s="150"/>
      <c r="Q589" s="150"/>
      <c r="R589" s="150"/>
      <c r="S589" s="150"/>
      <c r="T589" s="150"/>
      <c r="U589" s="60"/>
      <c r="V589" s="84"/>
      <c r="W589" s="84"/>
      <c r="X589" s="84"/>
      <c r="Y589" s="47"/>
      <c r="Z589" s="47"/>
      <c r="AA589" s="47"/>
      <c r="AB589" s="217"/>
      <c r="AC589" s="217"/>
      <c r="AD589" s="60"/>
      <c r="AE589" s="60"/>
      <c r="AF589" s="236"/>
      <c r="AG589" s="255"/>
      <c r="AH589" s="277"/>
      <c r="AI589" s="289"/>
      <c r="AJ589" s="301" t="str">
        <f t="shared" si="147"/>
        <v/>
      </c>
      <c r="AK589" s="309" t="str">
        <f>IF(C589="","",IF(AND(フラグ管理用!B589=2,O589&gt;0),"error",IF(AND(フラグ管理用!B589=1,SUM(P589:R589)&gt;0),"error","")))</f>
        <v/>
      </c>
      <c r="AL589" s="317" t="str">
        <f t="shared" si="148"/>
        <v/>
      </c>
      <c r="AM589" s="325" t="str">
        <f t="shared" si="149"/>
        <v/>
      </c>
      <c r="AN589" s="331" t="str">
        <f>IF(C589="","",IF(フラグ管理用!AP589=1,"",IF(AND(フラグ管理用!C589=1,フラグ管理用!G589=1),"",IF(AND(フラグ管理用!C589=2,フラグ管理用!D589=1,フラグ管理用!G589=1),"",IF(AND(フラグ管理用!C589=2,フラグ管理用!D589=2),"","error")))))</f>
        <v/>
      </c>
      <c r="AO589" s="335" t="str">
        <f t="shared" si="150"/>
        <v/>
      </c>
      <c r="AP589" s="335" t="str">
        <f t="shared" si="151"/>
        <v/>
      </c>
      <c r="AQ589" s="335" t="str">
        <f>IF(C589="","",IF(AND(フラグ管理用!B589=1,フラグ管理用!I589&gt;0),"",IF(AND(フラグ管理用!B589=2,フラグ管理用!I589&gt;14),"","error")))</f>
        <v/>
      </c>
      <c r="AR589" s="335" t="str">
        <f>IF(C589="","",IF(PRODUCT(フラグ管理用!H589:J589)=0,"error",""))</f>
        <v/>
      </c>
      <c r="AS589" s="335" t="str">
        <f t="shared" si="152"/>
        <v/>
      </c>
      <c r="AT589" s="335" t="str">
        <f>IF(C589="","",IF(AND(フラグ管理用!G589=1,フラグ管理用!K589=1),"",IF(AND(フラグ管理用!G589=2,フラグ管理用!K589&gt;1),"","error")))</f>
        <v/>
      </c>
      <c r="AU589" s="335" t="str">
        <f>IF(C589="","",IF(AND(フラグ管理用!K589=10,ISBLANK(L589)=FALSE),"",IF(AND(フラグ管理用!K589&lt;10,ISBLANK(L589)=TRUE),"","error")))</f>
        <v/>
      </c>
      <c r="AV589" s="331" t="str">
        <f t="shared" si="153"/>
        <v/>
      </c>
      <c r="AW589" s="331" t="str">
        <f t="shared" si="154"/>
        <v/>
      </c>
      <c r="AX589" s="331" t="str">
        <f>IF(C589="","",IF(AND(フラグ管理用!D589=2,フラグ管理用!G589=1),IF(Q589&lt;&gt;0,"error",""),""))</f>
        <v/>
      </c>
      <c r="AY589" s="331" t="str">
        <f>IF(C589="","",IF(フラグ管理用!G589=2,IF(OR(O589&lt;&gt;0,P589&lt;&gt;0,R589&lt;&gt;0),"error",""),""))</f>
        <v/>
      </c>
      <c r="AZ589" s="331" t="str">
        <f t="shared" si="155"/>
        <v/>
      </c>
      <c r="BA589" s="331" t="str">
        <f t="shared" si="156"/>
        <v/>
      </c>
      <c r="BB589" s="331" t="str">
        <f t="shared" si="157"/>
        <v/>
      </c>
      <c r="BC589" s="331" t="str">
        <f>IF(C589="","",IF(フラグ管理用!Y589=2,IF(AND(フラグ管理用!C589=2,フラグ管理用!V589=1),"","error"),""))</f>
        <v/>
      </c>
      <c r="BD589" s="331" t="str">
        <f t="shared" si="158"/>
        <v/>
      </c>
      <c r="BE589" s="331" t="str">
        <f>IF(C589="","",IF(フラグ管理用!Z589=30,"error",IF(AND(フラグ管理用!AI589="事業始期_通常",フラグ管理用!Z589&lt;18),"error",IF(AND(フラグ管理用!AI589="事業始期_補助",フラグ管理用!Z589&lt;15),"error",""))))</f>
        <v/>
      </c>
      <c r="BF589" s="331" t="str">
        <f t="shared" si="159"/>
        <v/>
      </c>
      <c r="BG589" s="331" t="str">
        <f>IF(C589="","",IF(AND(フラグ管理用!AJ589="事業終期_通常",OR(フラグ管理用!AA589&lt;18,フラグ管理用!AA589&gt;29)),"error",IF(AND(フラグ管理用!AJ589="事業終期_R3基金・R4",フラグ管理用!AA589&lt;18),"error","")))</f>
        <v/>
      </c>
      <c r="BH589" s="331" t="str">
        <f>IF(C589="","",IF(VLOOKUP(Z589,―!$X$2:$Y$31,2,FALSE)&lt;=VLOOKUP(AA589,―!$X$2:$Y$31,2,FALSE),"","error"))</f>
        <v/>
      </c>
      <c r="BI589" s="331" t="str">
        <f t="shared" si="160"/>
        <v/>
      </c>
      <c r="BJ589" s="331" t="str">
        <f t="shared" si="161"/>
        <v/>
      </c>
      <c r="BK589" s="331" t="str">
        <f t="shared" si="162"/>
        <v/>
      </c>
      <c r="BL589" s="331" t="str">
        <f>IF(C589="","",IF(AND(フラグ管理用!AK589="予算区分_地単_通常",フラグ管理用!AF589&gt;4),"error",IF(AND(フラグ管理用!AK589="予算区分_地単_協力金等",フラグ管理用!AF589&gt;9),"error",IF(AND(フラグ管理用!AK589="予算区分_補助",フラグ管理用!AF589&lt;9),"error",""))))</f>
        <v/>
      </c>
      <c r="BM589" s="346" t="str">
        <f>フラグ管理用!AO589</f>
        <v/>
      </c>
    </row>
    <row r="590" spans="1:65">
      <c r="A590" s="21">
        <v>569</v>
      </c>
      <c r="B590" s="38"/>
      <c r="C590" s="47"/>
      <c r="D590" s="47"/>
      <c r="E590" s="60"/>
      <c r="F590" s="69" t="str">
        <f>IF(C590="補",VLOOKUP(E590,'事業名一覧 '!$A$3:$C$55,3,FALSE),"")</f>
        <v/>
      </c>
      <c r="G590" s="84"/>
      <c r="H590" s="84"/>
      <c r="I590" s="84"/>
      <c r="J590" s="84"/>
      <c r="K590" s="84"/>
      <c r="L590" s="60"/>
      <c r="M590" s="134" t="str">
        <f t="shared" si="145"/>
        <v/>
      </c>
      <c r="N590" s="134" t="str">
        <f t="shared" si="146"/>
        <v/>
      </c>
      <c r="O590" s="150"/>
      <c r="P590" s="150"/>
      <c r="Q590" s="150"/>
      <c r="R590" s="150"/>
      <c r="S590" s="150"/>
      <c r="T590" s="150"/>
      <c r="U590" s="60"/>
      <c r="V590" s="84"/>
      <c r="W590" s="84"/>
      <c r="X590" s="84"/>
      <c r="Y590" s="47"/>
      <c r="Z590" s="47"/>
      <c r="AA590" s="47"/>
      <c r="AB590" s="217"/>
      <c r="AC590" s="217"/>
      <c r="AD590" s="60"/>
      <c r="AE590" s="60"/>
      <c r="AF590" s="236"/>
      <c r="AG590" s="255"/>
      <c r="AH590" s="277"/>
      <c r="AI590" s="289"/>
      <c r="AJ590" s="301" t="str">
        <f t="shared" si="147"/>
        <v/>
      </c>
      <c r="AK590" s="309" t="str">
        <f>IF(C590="","",IF(AND(フラグ管理用!B590=2,O590&gt;0),"error",IF(AND(フラグ管理用!B590=1,SUM(P590:R590)&gt;0),"error","")))</f>
        <v/>
      </c>
      <c r="AL590" s="317" t="str">
        <f t="shared" si="148"/>
        <v/>
      </c>
      <c r="AM590" s="325" t="str">
        <f t="shared" si="149"/>
        <v/>
      </c>
      <c r="AN590" s="331" t="str">
        <f>IF(C590="","",IF(フラグ管理用!AP590=1,"",IF(AND(フラグ管理用!C590=1,フラグ管理用!G590=1),"",IF(AND(フラグ管理用!C590=2,フラグ管理用!D590=1,フラグ管理用!G590=1),"",IF(AND(フラグ管理用!C590=2,フラグ管理用!D590=2),"","error")))))</f>
        <v/>
      </c>
      <c r="AO590" s="335" t="str">
        <f t="shared" si="150"/>
        <v/>
      </c>
      <c r="AP590" s="335" t="str">
        <f t="shared" si="151"/>
        <v/>
      </c>
      <c r="AQ590" s="335" t="str">
        <f>IF(C590="","",IF(AND(フラグ管理用!B590=1,フラグ管理用!I590&gt;0),"",IF(AND(フラグ管理用!B590=2,フラグ管理用!I590&gt;14),"","error")))</f>
        <v/>
      </c>
      <c r="AR590" s="335" t="str">
        <f>IF(C590="","",IF(PRODUCT(フラグ管理用!H590:J590)=0,"error",""))</f>
        <v/>
      </c>
      <c r="AS590" s="335" t="str">
        <f t="shared" si="152"/>
        <v/>
      </c>
      <c r="AT590" s="335" t="str">
        <f>IF(C590="","",IF(AND(フラグ管理用!G590=1,フラグ管理用!K590=1),"",IF(AND(フラグ管理用!G590=2,フラグ管理用!K590&gt;1),"","error")))</f>
        <v/>
      </c>
      <c r="AU590" s="335" t="str">
        <f>IF(C590="","",IF(AND(フラグ管理用!K590=10,ISBLANK(L590)=FALSE),"",IF(AND(フラグ管理用!K590&lt;10,ISBLANK(L590)=TRUE),"","error")))</f>
        <v/>
      </c>
      <c r="AV590" s="331" t="str">
        <f t="shared" si="153"/>
        <v/>
      </c>
      <c r="AW590" s="331" t="str">
        <f t="shared" si="154"/>
        <v/>
      </c>
      <c r="AX590" s="331" t="str">
        <f>IF(C590="","",IF(AND(フラグ管理用!D590=2,フラグ管理用!G590=1),IF(Q590&lt;&gt;0,"error",""),""))</f>
        <v/>
      </c>
      <c r="AY590" s="331" t="str">
        <f>IF(C590="","",IF(フラグ管理用!G590=2,IF(OR(O590&lt;&gt;0,P590&lt;&gt;0,R590&lt;&gt;0),"error",""),""))</f>
        <v/>
      </c>
      <c r="AZ590" s="331" t="str">
        <f t="shared" si="155"/>
        <v/>
      </c>
      <c r="BA590" s="331" t="str">
        <f t="shared" si="156"/>
        <v/>
      </c>
      <c r="BB590" s="331" t="str">
        <f t="shared" si="157"/>
        <v/>
      </c>
      <c r="BC590" s="331" t="str">
        <f>IF(C590="","",IF(フラグ管理用!Y590=2,IF(AND(フラグ管理用!C590=2,フラグ管理用!V590=1),"","error"),""))</f>
        <v/>
      </c>
      <c r="BD590" s="331" t="str">
        <f t="shared" si="158"/>
        <v/>
      </c>
      <c r="BE590" s="331" t="str">
        <f>IF(C590="","",IF(フラグ管理用!Z590=30,"error",IF(AND(フラグ管理用!AI590="事業始期_通常",フラグ管理用!Z590&lt;18),"error",IF(AND(フラグ管理用!AI590="事業始期_補助",フラグ管理用!Z590&lt;15),"error",""))))</f>
        <v/>
      </c>
      <c r="BF590" s="331" t="str">
        <f t="shared" si="159"/>
        <v/>
      </c>
      <c r="BG590" s="331" t="str">
        <f>IF(C590="","",IF(AND(フラグ管理用!AJ590="事業終期_通常",OR(フラグ管理用!AA590&lt;18,フラグ管理用!AA590&gt;29)),"error",IF(AND(フラグ管理用!AJ590="事業終期_R3基金・R4",フラグ管理用!AA590&lt;18),"error","")))</f>
        <v/>
      </c>
      <c r="BH590" s="331" t="str">
        <f>IF(C590="","",IF(VLOOKUP(Z590,―!$X$2:$Y$31,2,FALSE)&lt;=VLOOKUP(AA590,―!$X$2:$Y$31,2,FALSE),"","error"))</f>
        <v/>
      </c>
      <c r="BI590" s="331" t="str">
        <f t="shared" si="160"/>
        <v/>
      </c>
      <c r="BJ590" s="331" t="str">
        <f t="shared" si="161"/>
        <v/>
      </c>
      <c r="BK590" s="331" t="str">
        <f t="shared" si="162"/>
        <v/>
      </c>
      <c r="BL590" s="331" t="str">
        <f>IF(C590="","",IF(AND(フラグ管理用!AK590="予算区分_地単_通常",フラグ管理用!AF590&gt;4),"error",IF(AND(フラグ管理用!AK590="予算区分_地単_協力金等",フラグ管理用!AF590&gt;9),"error",IF(AND(フラグ管理用!AK590="予算区分_補助",フラグ管理用!AF590&lt;9),"error",""))))</f>
        <v/>
      </c>
      <c r="BM590" s="346" t="str">
        <f>フラグ管理用!AO590</f>
        <v/>
      </c>
    </row>
    <row r="591" spans="1:65">
      <c r="A591" s="21">
        <v>570</v>
      </c>
      <c r="B591" s="38"/>
      <c r="C591" s="47"/>
      <c r="D591" s="47"/>
      <c r="E591" s="60"/>
      <c r="F591" s="69" t="str">
        <f>IF(C591="補",VLOOKUP(E591,'事業名一覧 '!$A$3:$C$55,3,FALSE),"")</f>
        <v/>
      </c>
      <c r="G591" s="84"/>
      <c r="H591" s="84"/>
      <c r="I591" s="84"/>
      <c r="J591" s="84"/>
      <c r="K591" s="84"/>
      <c r="L591" s="60"/>
      <c r="M591" s="134" t="str">
        <f t="shared" si="145"/>
        <v/>
      </c>
      <c r="N591" s="134" t="str">
        <f t="shared" si="146"/>
        <v/>
      </c>
      <c r="O591" s="150"/>
      <c r="P591" s="150"/>
      <c r="Q591" s="150"/>
      <c r="R591" s="150"/>
      <c r="S591" s="150"/>
      <c r="T591" s="150"/>
      <c r="U591" s="60"/>
      <c r="V591" s="84"/>
      <c r="W591" s="84"/>
      <c r="X591" s="84"/>
      <c r="Y591" s="47"/>
      <c r="Z591" s="47"/>
      <c r="AA591" s="47"/>
      <c r="AB591" s="217"/>
      <c r="AC591" s="217"/>
      <c r="AD591" s="60"/>
      <c r="AE591" s="60"/>
      <c r="AF591" s="236"/>
      <c r="AG591" s="255"/>
      <c r="AH591" s="277"/>
      <c r="AI591" s="289"/>
      <c r="AJ591" s="301" t="str">
        <f t="shared" si="147"/>
        <v/>
      </c>
      <c r="AK591" s="309" t="str">
        <f>IF(C591="","",IF(AND(フラグ管理用!B591=2,O591&gt;0),"error",IF(AND(フラグ管理用!B591=1,SUM(P591:R591)&gt;0),"error","")))</f>
        <v/>
      </c>
      <c r="AL591" s="317" t="str">
        <f t="shared" si="148"/>
        <v/>
      </c>
      <c r="AM591" s="325" t="str">
        <f t="shared" si="149"/>
        <v/>
      </c>
      <c r="AN591" s="331" t="str">
        <f>IF(C591="","",IF(フラグ管理用!AP591=1,"",IF(AND(フラグ管理用!C591=1,フラグ管理用!G591=1),"",IF(AND(フラグ管理用!C591=2,フラグ管理用!D591=1,フラグ管理用!G591=1),"",IF(AND(フラグ管理用!C591=2,フラグ管理用!D591=2),"","error")))))</f>
        <v/>
      </c>
      <c r="AO591" s="335" t="str">
        <f t="shared" si="150"/>
        <v/>
      </c>
      <c r="AP591" s="335" t="str">
        <f t="shared" si="151"/>
        <v/>
      </c>
      <c r="AQ591" s="335" t="str">
        <f>IF(C591="","",IF(AND(フラグ管理用!B591=1,フラグ管理用!I591&gt;0),"",IF(AND(フラグ管理用!B591=2,フラグ管理用!I591&gt;14),"","error")))</f>
        <v/>
      </c>
      <c r="AR591" s="335" t="str">
        <f>IF(C591="","",IF(PRODUCT(フラグ管理用!H591:J591)=0,"error",""))</f>
        <v/>
      </c>
      <c r="AS591" s="335" t="str">
        <f t="shared" si="152"/>
        <v/>
      </c>
      <c r="AT591" s="335" t="str">
        <f>IF(C591="","",IF(AND(フラグ管理用!G591=1,フラグ管理用!K591=1),"",IF(AND(フラグ管理用!G591=2,フラグ管理用!K591&gt;1),"","error")))</f>
        <v/>
      </c>
      <c r="AU591" s="335" t="str">
        <f>IF(C591="","",IF(AND(フラグ管理用!K591=10,ISBLANK(L591)=FALSE),"",IF(AND(フラグ管理用!K591&lt;10,ISBLANK(L591)=TRUE),"","error")))</f>
        <v/>
      </c>
      <c r="AV591" s="331" t="str">
        <f t="shared" si="153"/>
        <v/>
      </c>
      <c r="AW591" s="331" t="str">
        <f t="shared" si="154"/>
        <v/>
      </c>
      <c r="AX591" s="331" t="str">
        <f>IF(C591="","",IF(AND(フラグ管理用!D591=2,フラグ管理用!G591=1),IF(Q591&lt;&gt;0,"error",""),""))</f>
        <v/>
      </c>
      <c r="AY591" s="331" t="str">
        <f>IF(C591="","",IF(フラグ管理用!G591=2,IF(OR(O591&lt;&gt;0,P591&lt;&gt;0,R591&lt;&gt;0),"error",""),""))</f>
        <v/>
      </c>
      <c r="AZ591" s="331" t="str">
        <f t="shared" si="155"/>
        <v/>
      </c>
      <c r="BA591" s="331" t="str">
        <f t="shared" si="156"/>
        <v/>
      </c>
      <c r="BB591" s="331" t="str">
        <f t="shared" si="157"/>
        <v/>
      </c>
      <c r="BC591" s="331" t="str">
        <f>IF(C591="","",IF(フラグ管理用!Y591=2,IF(AND(フラグ管理用!C591=2,フラグ管理用!V591=1),"","error"),""))</f>
        <v/>
      </c>
      <c r="BD591" s="331" t="str">
        <f t="shared" si="158"/>
        <v/>
      </c>
      <c r="BE591" s="331" t="str">
        <f>IF(C591="","",IF(フラグ管理用!Z591=30,"error",IF(AND(フラグ管理用!AI591="事業始期_通常",フラグ管理用!Z591&lt;18),"error",IF(AND(フラグ管理用!AI591="事業始期_補助",フラグ管理用!Z591&lt;15),"error",""))))</f>
        <v/>
      </c>
      <c r="BF591" s="331" t="str">
        <f t="shared" si="159"/>
        <v/>
      </c>
      <c r="BG591" s="331" t="str">
        <f>IF(C591="","",IF(AND(フラグ管理用!AJ591="事業終期_通常",OR(フラグ管理用!AA591&lt;18,フラグ管理用!AA591&gt;29)),"error",IF(AND(フラグ管理用!AJ591="事業終期_R3基金・R4",フラグ管理用!AA591&lt;18),"error","")))</f>
        <v/>
      </c>
      <c r="BH591" s="331" t="str">
        <f>IF(C591="","",IF(VLOOKUP(Z591,―!$X$2:$Y$31,2,FALSE)&lt;=VLOOKUP(AA591,―!$X$2:$Y$31,2,FALSE),"","error"))</f>
        <v/>
      </c>
      <c r="BI591" s="331" t="str">
        <f t="shared" si="160"/>
        <v/>
      </c>
      <c r="BJ591" s="331" t="str">
        <f t="shared" si="161"/>
        <v/>
      </c>
      <c r="BK591" s="331" t="str">
        <f t="shared" si="162"/>
        <v/>
      </c>
      <c r="BL591" s="331" t="str">
        <f>IF(C591="","",IF(AND(フラグ管理用!AK591="予算区分_地単_通常",フラグ管理用!AF591&gt;4),"error",IF(AND(フラグ管理用!AK591="予算区分_地単_協力金等",フラグ管理用!AF591&gt;9),"error",IF(AND(フラグ管理用!AK591="予算区分_補助",フラグ管理用!AF591&lt;9),"error",""))))</f>
        <v/>
      </c>
      <c r="BM591" s="346" t="str">
        <f>フラグ管理用!AO591</f>
        <v/>
      </c>
    </row>
    <row r="592" spans="1:65">
      <c r="A592" s="21">
        <v>571</v>
      </c>
      <c r="B592" s="38"/>
      <c r="C592" s="47"/>
      <c r="D592" s="47"/>
      <c r="E592" s="60"/>
      <c r="F592" s="69" t="str">
        <f>IF(C592="補",VLOOKUP(E592,'事業名一覧 '!$A$3:$C$55,3,FALSE),"")</f>
        <v/>
      </c>
      <c r="G592" s="84"/>
      <c r="H592" s="84"/>
      <c r="I592" s="84"/>
      <c r="J592" s="84"/>
      <c r="K592" s="84"/>
      <c r="L592" s="60"/>
      <c r="M592" s="134" t="str">
        <f t="shared" si="145"/>
        <v/>
      </c>
      <c r="N592" s="134" t="str">
        <f t="shared" si="146"/>
        <v/>
      </c>
      <c r="O592" s="150"/>
      <c r="P592" s="150"/>
      <c r="Q592" s="150"/>
      <c r="R592" s="150"/>
      <c r="S592" s="150"/>
      <c r="T592" s="150"/>
      <c r="U592" s="60"/>
      <c r="V592" s="84"/>
      <c r="W592" s="84"/>
      <c r="X592" s="84"/>
      <c r="Y592" s="47"/>
      <c r="Z592" s="47"/>
      <c r="AA592" s="47"/>
      <c r="AB592" s="217"/>
      <c r="AC592" s="217"/>
      <c r="AD592" s="60"/>
      <c r="AE592" s="60"/>
      <c r="AF592" s="236"/>
      <c r="AG592" s="255"/>
      <c r="AH592" s="277"/>
      <c r="AI592" s="289"/>
      <c r="AJ592" s="301" t="str">
        <f t="shared" si="147"/>
        <v/>
      </c>
      <c r="AK592" s="309" t="str">
        <f>IF(C592="","",IF(AND(フラグ管理用!B592=2,O592&gt;0),"error",IF(AND(フラグ管理用!B592=1,SUM(P592:R592)&gt;0),"error","")))</f>
        <v/>
      </c>
      <c r="AL592" s="317" t="str">
        <f t="shared" si="148"/>
        <v/>
      </c>
      <c r="AM592" s="325" t="str">
        <f t="shared" si="149"/>
        <v/>
      </c>
      <c r="AN592" s="331" t="str">
        <f>IF(C592="","",IF(フラグ管理用!AP592=1,"",IF(AND(フラグ管理用!C592=1,フラグ管理用!G592=1),"",IF(AND(フラグ管理用!C592=2,フラグ管理用!D592=1,フラグ管理用!G592=1),"",IF(AND(フラグ管理用!C592=2,フラグ管理用!D592=2),"","error")))))</f>
        <v/>
      </c>
      <c r="AO592" s="335" t="str">
        <f t="shared" si="150"/>
        <v/>
      </c>
      <c r="AP592" s="335" t="str">
        <f t="shared" si="151"/>
        <v/>
      </c>
      <c r="AQ592" s="335" t="str">
        <f>IF(C592="","",IF(AND(フラグ管理用!B592=1,フラグ管理用!I592&gt;0),"",IF(AND(フラグ管理用!B592=2,フラグ管理用!I592&gt;14),"","error")))</f>
        <v/>
      </c>
      <c r="AR592" s="335" t="str">
        <f>IF(C592="","",IF(PRODUCT(フラグ管理用!H592:J592)=0,"error",""))</f>
        <v/>
      </c>
      <c r="AS592" s="335" t="str">
        <f t="shared" si="152"/>
        <v/>
      </c>
      <c r="AT592" s="335" t="str">
        <f>IF(C592="","",IF(AND(フラグ管理用!G592=1,フラグ管理用!K592=1),"",IF(AND(フラグ管理用!G592=2,フラグ管理用!K592&gt;1),"","error")))</f>
        <v/>
      </c>
      <c r="AU592" s="335" t="str">
        <f>IF(C592="","",IF(AND(フラグ管理用!K592=10,ISBLANK(L592)=FALSE),"",IF(AND(フラグ管理用!K592&lt;10,ISBLANK(L592)=TRUE),"","error")))</f>
        <v/>
      </c>
      <c r="AV592" s="331" t="str">
        <f t="shared" si="153"/>
        <v/>
      </c>
      <c r="AW592" s="331" t="str">
        <f t="shared" si="154"/>
        <v/>
      </c>
      <c r="AX592" s="331" t="str">
        <f>IF(C592="","",IF(AND(フラグ管理用!D592=2,フラグ管理用!G592=1),IF(Q592&lt;&gt;0,"error",""),""))</f>
        <v/>
      </c>
      <c r="AY592" s="331" t="str">
        <f>IF(C592="","",IF(フラグ管理用!G592=2,IF(OR(O592&lt;&gt;0,P592&lt;&gt;0,R592&lt;&gt;0),"error",""),""))</f>
        <v/>
      </c>
      <c r="AZ592" s="331" t="str">
        <f t="shared" si="155"/>
        <v/>
      </c>
      <c r="BA592" s="331" t="str">
        <f t="shared" si="156"/>
        <v/>
      </c>
      <c r="BB592" s="331" t="str">
        <f t="shared" si="157"/>
        <v/>
      </c>
      <c r="BC592" s="331" t="str">
        <f>IF(C592="","",IF(フラグ管理用!Y592=2,IF(AND(フラグ管理用!C592=2,フラグ管理用!V592=1),"","error"),""))</f>
        <v/>
      </c>
      <c r="BD592" s="331" t="str">
        <f t="shared" si="158"/>
        <v/>
      </c>
      <c r="BE592" s="331" t="str">
        <f>IF(C592="","",IF(フラグ管理用!Z592=30,"error",IF(AND(フラグ管理用!AI592="事業始期_通常",フラグ管理用!Z592&lt;18),"error",IF(AND(フラグ管理用!AI592="事業始期_補助",フラグ管理用!Z592&lt;15),"error",""))))</f>
        <v/>
      </c>
      <c r="BF592" s="331" t="str">
        <f t="shared" si="159"/>
        <v/>
      </c>
      <c r="BG592" s="331" t="str">
        <f>IF(C592="","",IF(AND(フラグ管理用!AJ592="事業終期_通常",OR(フラグ管理用!AA592&lt;18,フラグ管理用!AA592&gt;29)),"error",IF(AND(フラグ管理用!AJ592="事業終期_R3基金・R4",フラグ管理用!AA592&lt;18),"error","")))</f>
        <v/>
      </c>
      <c r="BH592" s="331" t="str">
        <f>IF(C592="","",IF(VLOOKUP(Z592,―!$X$2:$Y$31,2,FALSE)&lt;=VLOOKUP(AA592,―!$X$2:$Y$31,2,FALSE),"","error"))</f>
        <v/>
      </c>
      <c r="BI592" s="331" t="str">
        <f t="shared" si="160"/>
        <v/>
      </c>
      <c r="BJ592" s="331" t="str">
        <f t="shared" si="161"/>
        <v/>
      </c>
      <c r="BK592" s="331" t="str">
        <f t="shared" si="162"/>
        <v/>
      </c>
      <c r="BL592" s="331" t="str">
        <f>IF(C592="","",IF(AND(フラグ管理用!AK592="予算区分_地単_通常",フラグ管理用!AF592&gt;4),"error",IF(AND(フラグ管理用!AK592="予算区分_地単_協力金等",フラグ管理用!AF592&gt;9),"error",IF(AND(フラグ管理用!AK592="予算区分_補助",フラグ管理用!AF592&lt;9),"error",""))))</f>
        <v/>
      </c>
      <c r="BM592" s="346" t="str">
        <f>フラグ管理用!AO592</f>
        <v/>
      </c>
    </row>
    <row r="593" spans="1:65">
      <c r="A593" s="21">
        <v>572</v>
      </c>
      <c r="B593" s="38"/>
      <c r="C593" s="47"/>
      <c r="D593" s="47"/>
      <c r="E593" s="60"/>
      <c r="F593" s="69" t="str">
        <f>IF(C593="補",VLOOKUP(E593,'事業名一覧 '!$A$3:$C$55,3,FALSE),"")</f>
        <v/>
      </c>
      <c r="G593" s="84"/>
      <c r="H593" s="84"/>
      <c r="I593" s="84"/>
      <c r="J593" s="84"/>
      <c r="K593" s="84"/>
      <c r="L593" s="60"/>
      <c r="M593" s="134" t="str">
        <f t="shared" si="145"/>
        <v/>
      </c>
      <c r="N593" s="134" t="str">
        <f t="shared" si="146"/>
        <v/>
      </c>
      <c r="O593" s="150"/>
      <c r="P593" s="150"/>
      <c r="Q593" s="150"/>
      <c r="R593" s="150"/>
      <c r="S593" s="150"/>
      <c r="T593" s="150"/>
      <c r="U593" s="60"/>
      <c r="V593" s="84"/>
      <c r="W593" s="84"/>
      <c r="X593" s="84"/>
      <c r="Y593" s="47"/>
      <c r="Z593" s="47"/>
      <c r="AA593" s="47"/>
      <c r="AB593" s="217"/>
      <c r="AC593" s="217"/>
      <c r="AD593" s="60"/>
      <c r="AE593" s="60"/>
      <c r="AF593" s="236"/>
      <c r="AG593" s="255"/>
      <c r="AH593" s="277"/>
      <c r="AI593" s="289"/>
      <c r="AJ593" s="301" t="str">
        <f t="shared" si="147"/>
        <v/>
      </c>
      <c r="AK593" s="309" t="str">
        <f>IF(C593="","",IF(AND(フラグ管理用!B593=2,O593&gt;0),"error",IF(AND(フラグ管理用!B593=1,SUM(P593:R593)&gt;0),"error","")))</f>
        <v/>
      </c>
      <c r="AL593" s="317" t="str">
        <f t="shared" si="148"/>
        <v/>
      </c>
      <c r="AM593" s="325" t="str">
        <f t="shared" si="149"/>
        <v/>
      </c>
      <c r="AN593" s="331" t="str">
        <f>IF(C593="","",IF(フラグ管理用!AP593=1,"",IF(AND(フラグ管理用!C593=1,フラグ管理用!G593=1),"",IF(AND(フラグ管理用!C593=2,フラグ管理用!D593=1,フラグ管理用!G593=1),"",IF(AND(フラグ管理用!C593=2,フラグ管理用!D593=2),"","error")))))</f>
        <v/>
      </c>
      <c r="AO593" s="335" t="str">
        <f t="shared" si="150"/>
        <v/>
      </c>
      <c r="AP593" s="335" t="str">
        <f t="shared" si="151"/>
        <v/>
      </c>
      <c r="AQ593" s="335" t="str">
        <f>IF(C593="","",IF(AND(フラグ管理用!B593=1,フラグ管理用!I593&gt;0),"",IF(AND(フラグ管理用!B593=2,フラグ管理用!I593&gt;14),"","error")))</f>
        <v/>
      </c>
      <c r="AR593" s="335" t="str">
        <f>IF(C593="","",IF(PRODUCT(フラグ管理用!H593:J593)=0,"error",""))</f>
        <v/>
      </c>
      <c r="AS593" s="335" t="str">
        <f t="shared" si="152"/>
        <v/>
      </c>
      <c r="AT593" s="335" t="str">
        <f>IF(C593="","",IF(AND(フラグ管理用!G593=1,フラグ管理用!K593=1),"",IF(AND(フラグ管理用!G593=2,フラグ管理用!K593&gt;1),"","error")))</f>
        <v/>
      </c>
      <c r="AU593" s="335" t="str">
        <f>IF(C593="","",IF(AND(フラグ管理用!K593=10,ISBLANK(L593)=FALSE),"",IF(AND(フラグ管理用!K593&lt;10,ISBLANK(L593)=TRUE),"","error")))</f>
        <v/>
      </c>
      <c r="AV593" s="331" t="str">
        <f t="shared" si="153"/>
        <v/>
      </c>
      <c r="AW593" s="331" t="str">
        <f t="shared" si="154"/>
        <v/>
      </c>
      <c r="AX593" s="331" t="str">
        <f>IF(C593="","",IF(AND(フラグ管理用!D593=2,フラグ管理用!G593=1),IF(Q593&lt;&gt;0,"error",""),""))</f>
        <v/>
      </c>
      <c r="AY593" s="331" t="str">
        <f>IF(C593="","",IF(フラグ管理用!G593=2,IF(OR(O593&lt;&gt;0,P593&lt;&gt;0,R593&lt;&gt;0),"error",""),""))</f>
        <v/>
      </c>
      <c r="AZ593" s="331" t="str">
        <f t="shared" si="155"/>
        <v/>
      </c>
      <c r="BA593" s="331" t="str">
        <f t="shared" si="156"/>
        <v/>
      </c>
      <c r="BB593" s="331" t="str">
        <f t="shared" si="157"/>
        <v/>
      </c>
      <c r="BC593" s="331" t="str">
        <f>IF(C593="","",IF(フラグ管理用!Y593=2,IF(AND(フラグ管理用!C593=2,フラグ管理用!V593=1),"","error"),""))</f>
        <v/>
      </c>
      <c r="BD593" s="331" t="str">
        <f t="shared" si="158"/>
        <v/>
      </c>
      <c r="BE593" s="331" t="str">
        <f>IF(C593="","",IF(フラグ管理用!Z593=30,"error",IF(AND(フラグ管理用!AI593="事業始期_通常",フラグ管理用!Z593&lt;18),"error",IF(AND(フラグ管理用!AI593="事業始期_補助",フラグ管理用!Z593&lt;15),"error",""))))</f>
        <v/>
      </c>
      <c r="BF593" s="331" t="str">
        <f t="shared" si="159"/>
        <v/>
      </c>
      <c r="BG593" s="331" t="str">
        <f>IF(C593="","",IF(AND(フラグ管理用!AJ593="事業終期_通常",OR(フラグ管理用!AA593&lt;18,フラグ管理用!AA593&gt;29)),"error",IF(AND(フラグ管理用!AJ593="事業終期_R3基金・R4",フラグ管理用!AA593&lt;18),"error","")))</f>
        <v/>
      </c>
      <c r="BH593" s="331" t="str">
        <f>IF(C593="","",IF(VLOOKUP(Z593,―!$X$2:$Y$31,2,FALSE)&lt;=VLOOKUP(AA593,―!$X$2:$Y$31,2,FALSE),"","error"))</f>
        <v/>
      </c>
      <c r="BI593" s="331" t="str">
        <f t="shared" si="160"/>
        <v/>
      </c>
      <c r="BJ593" s="331" t="str">
        <f t="shared" si="161"/>
        <v/>
      </c>
      <c r="BK593" s="331" t="str">
        <f t="shared" si="162"/>
        <v/>
      </c>
      <c r="BL593" s="331" t="str">
        <f>IF(C593="","",IF(AND(フラグ管理用!AK593="予算区分_地単_通常",フラグ管理用!AF593&gt;4),"error",IF(AND(フラグ管理用!AK593="予算区分_地単_協力金等",フラグ管理用!AF593&gt;9),"error",IF(AND(フラグ管理用!AK593="予算区分_補助",フラグ管理用!AF593&lt;9),"error",""))))</f>
        <v/>
      </c>
      <c r="BM593" s="346" t="str">
        <f>フラグ管理用!AO593</f>
        <v/>
      </c>
    </row>
    <row r="594" spans="1:65">
      <c r="A594" s="21">
        <v>573</v>
      </c>
      <c r="B594" s="38"/>
      <c r="C594" s="47"/>
      <c r="D594" s="47"/>
      <c r="E594" s="60"/>
      <c r="F594" s="69" t="str">
        <f>IF(C594="補",VLOOKUP(E594,'事業名一覧 '!$A$3:$C$55,3,FALSE),"")</f>
        <v/>
      </c>
      <c r="G594" s="84"/>
      <c r="H594" s="84"/>
      <c r="I594" s="84"/>
      <c r="J594" s="84"/>
      <c r="K594" s="84"/>
      <c r="L594" s="60"/>
      <c r="M594" s="134" t="str">
        <f t="shared" si="145"/>
        <v/>
      </c>
      <c r="N594" s="134" t="str">
        <f t="shared" si="146"/>
        <v/>
      </c>
      <c r="O594" s="150"/>
      <c r="P594" s="150"/>
      <c r="Q594" s="150"/>
      <c r="R594" s="150"/>
      <c r="S594" s="150"/>
      <c r="T594" s="150"/>
      <c r="U594" s="60"/>
      <c r="V594" s="84"/>
      <c r="W594" s="84"/>
      <c r="X594" s="84"/>
      <c r="Y594" s="47"/>
      <c r="Z594" s="47"/>
      <c r="AA594" s="47"/>
      <c r="AB594" s="217"/>
      <c r="AC594" s="217"/>
      <c r="AD594" s="60"/>
      <c r="AE594" s="60"/>
      <c r="AF594" s="236"/>
      <c r="AG594" s="255"/>
      <c r="AH594" s="277"/>
      <c r="AI594" s="289"/>
      <c r="AJ594" s="301" t="str">
        <f t="shared" si="147"/>
        <v/>
      </c>
      <c r="AK594" s="309" t="str">
        <f>IF(C594="","",IF(AND(フラグ管理用!B594=2,O594&gt;0),"error",IF(AND(フラグ管理用!B594=1,SUM(P594:R594)&gt;0),"error","")))</f>
        <v/>
      </c>
      <c r="AL594" s="317" t="str">
        <f t="shared" si="148"/>
        <v/>
      </c>
      <c r="AM594" s="325" t="str">
        <f t="shared" si="149"/>
        <v/>
      </c>
      <c r="AN594" s="331" t="str">
        <f>IF(C594="","",IF(フラグ管理用!AP594=1,"",IF(AND(フラグ管理用!C594=1,フラグ管理用!G594=1),"",IF(AND(フラグ管理用!C594=2,フラグ管理用!D594=1,フラグ管理用!G594=1),"",IF(AND(フラグ管理用!C594=2,フラグ管理用!D594=2),"","error")))))</f>
        <v/>
      </c>
      <c r="AO594" s="335" t="str">
        <f t="shared" si="150"/>
        <v/>
      </c>
      <c r="AP594" s="335" t="str">
        <f t="shared" si="151"/>
        <v/>
      </c>
      <c r="AQ594" s="335" t="str">
        <f>IF(C594="","",IF(AND(フラグ管理用!B594=1,フラグ管理用!I594&gt;0),"",IF(AND(フラグ管理用!B594=2,フラグ管理用!I594&gt;14),"","error")))</f>
        <v/>
      </c>
      <c r="AR594" s="335" t="str">
        <f>IF(C594="","",IF(PRODUCT(フラグ管理用!H594:J594)=0,"error",""))</f>
        <v/>
      </c>
      <c r="AS594" s="335" t="str">
        <f t="shared" si="152"/>
        <v/>
      </c>
      <c r="AT594" s="335" t="str">
        <f>IF(C594="","",IF(AND(フラグ管理用!G594=1,フラグ管理用!K594=1),"",IF(AND(フラグ管理用!G594=2,フラグ管理用!K594&gt;1),"","error")))</f>
        <v/>
      </c>
      <c r="AU594" s="335" t="str">
        <f>IF(C594="","",IF(AND(フラグ管理用!K594=10,ISBLANK(L594)=FALSE),"",IF(AND(フラグ管理用!K594&lt;10,ISBLANK(L594)=TRUE),"","error")))</f>
        <v/>
      </c>
      <c r="AV594" s="331" t="str">
        <f t="shared" si="153"/>
        <v/>
      </c>
      <c r="AW594" s="331" t="str">
        <f t="shared" si="154"/>
        <v/>
      </c>
      <c r="AX594" s="331" t="str">
        <f>IF(C594="","",IF(AND(フラグ管理用!D594=2,フラグ管理用!G594=1),IF(Q594&lt;&gt;0,"error",""),""))</f>
        <v/>
      </c>
      <c r="AY594" s="331" t="str">
        <f>IF(C594="","",IF(フラグ管理用!G594=2,IF(OR(O594&lt;&gt;0,P594&lt;&gt;0,R594&lt;&gt;0),"error",""),""))</f>
        <v/>
      </c>
      <c r="AZ594" s="331" t="str">
        <f t="shared" si="155"/>
        <v/>
      </c>
      <c r="BA594" s="331" t="str">
        <f t="shared" si="156"/>
        <v/>
      </c>
      <c r="BB594" s="331" t="str">
        <f t="shared" si="157"/>
        <v/>
      </c>
      <c r="BC594" s="331" t="str">
        <f>IF(C594="","",IF(フラグ管理用!Y594=2,IF(AND(フラグ管理用!C594=2,フラグ管理用!V594=1),"","error"),""))</f>
        <v/>
      </c>
      <c r="BD594" s="331" t="str">
        <f t="shared" si="158"/>
        <v/>
      </c>
      <c r="BE594" s="331" t="str">
        <f>IF(C594="","",IF(フラグ管理用!Z594=30,"error",IF(AND(フラグ管理用!AI594="事業始期_通常",フラグ管理用!Z594&lt;18),"error",IF(AND(フラグ管理用!AI594="事業始期_補助",フラグ管理用!Z594&lt;15),"error",""))))</f>
        <v/>
      </c>
      <c r="BF594" s="331" t="str">
        <f t="shared" si="159"/>
        <v/>
      </c>
      <c r="BG594" s="331" t="str">
        <f>IF(C594="","",IF(AND(フラグ管理用!AJ594="事業終期_通常",OR(フラグ管理用!AA594&lt;18,フラグ管理用!AA594&gt;29)),"error",IF(AND(フラグ管理用!AJ594="事業終期_R3基金・R4",フラグ管理用!AA594&lt;18),"error","")))</f>
        <v/>
      </c>
      <c r="BH594" s="331" t="str">
        <f>IF(C594="","",IF(VLOOKUP(Z594,―!$X$2:$Y$31,2,FALSE)&lt;=VLOOKUP(AA594,―!$X$2:$Y$31,2,FALSE),"","error"))</f>
        <v/>
      </c>
      <c r="BI594" s="331" t="str">
        <f t="shared" si="160"/>
        <v/>
      </c>
      <c r="BJ594" s="331" t="str">
        <f t="shared" si="161"/>
        <v/>
      </c>
      <c r="BK594" s="331" t="str">
        <f t="shared" si="162"/>
        <v/>
      </c>
      <c r="BL594" s="331" t="str">
        <f>IF(C594="","",IF(AND(フラグ管理用!AK594="予算区分_地単_通常",フラグ管理用!AF594&gt;4),"error",IF(AND(フラグ管理用!AK594="予算区分_地単_協力金等",フラグ管理用!AF594&gt;9),"error",IF(AND(フラグ管理用!AK594="予算区分_補助",フラグ管理用!AF594&lt;9),"error",""))))</f>
        <v/>
      </c>
      <c r="BM594" s="346" t="str">
        <f>フラグ管理用!AO594</f>
        <v/>
      </c>
    </row>
    <row r="595" spans="1:65">
      <c r="A595" s="21">
        <v>574</v>
      </c>
      <c r="B595" s="38"/>
      <c r="C595" s="47"/>
      <c r="D595" s="47"/>
      <c r="E595" s="60"/>
      <c r="F595" s="69" t="str">
        <f>IF(C595="補",VLOOKUP(E595,'事業名一覧 '!$A$3:$C$55,3,FALSE),"")</f>
        <v/>
      </c>
      <c r="G595" s="84"/>
      <c r="H595" s="84"/>
      <c r="I595" s="84"/>
      <c r="J595" s="84"/>
      <c r="K595" s="84"/>
      <c r="L595" s="60"/>
      <c r="M595" s="134" t="str">
        <f t="shared" si="145"/>
        <v/>
      </c>
      <c r="N595" s="134" t="str">
        <f t="shared" si="146"/>
        <v/>
      </c>
      <c r="O595" s="150"/>
      <c r="P595" s="150"/>
      <c r="Q595" s="150"/>
      <c r="R595" s="150"/>
      <c r="S595" s="150"/>
      <c r="T595" s="150"/>
      <c r="U595" s="60"/>
      <c r="V595" s="84"/>
      <c r="W595" s="84"/>
      <c r="X595" s="84"/>
      <c r="Y595" s="47"/>
      <c r="Z595" s="47"/>
      <c r="AA595" s="47"/>
      <c r="AB595" s="217"/>
      <c r="AC595" s="217"/>
      <c r="AD595" s="60"/>
      <c r="AE595" s="60"/>
      <c r="AF595" s="236"/>
      <c r="AG595" s="255"/>
      <c r="AH595" s="277"/>
      <c r="AI595" s="289"/>
      <c r="AJ595" s="301" t="str">
        <f t="shared" si="147"/>
        <v/>
      </c>
      <c r="AK595" s="309" t="str">
        <f>IF(C595="","",IF(AND(フラグ管理用!B595=2,O595&gt;0),"error",IF(AND(フラグ管理用!B595=1,SUM(P595:R595)&gt;0),"error","")))</f>
        <v/>
      </c>
      <c r="AL595" s="317" t="str">
        <f t="shared" si="148"/>
        <v/>
      </c>
      <c r="AM595" s="325" t="str">
        <f t="shared" si="149"/>
        <v/>
      </c>
      <c r="AN595" s="331" t="str">
        <f>IF(C595="","",IF(フラグ管理用!AP595=1,"",IF(AND(フラグ管理用!C595=1,フラグ管理用!G595=1),"",IF(AND(フラグ管理用!C595=2,フラグ管理用!D595=1,フラグ管理用!G595=1),"",IF(AND(フラグ管理用!C595=2,フラグ管理用!D595=2),"","error")))))</f>
        <v/>
      </c>
      <c r="AO595" s="335" t="str">
        <f t="shared" si="150"/>
        <v/>
      </c>
      <c r="AP595" s="335" t="str">
        <f t="shared" si="151"/>
        <v/>
      </c>
      <c r="AQ595" s="335" t="str">
        <f>IF(C595="","",IF(AND(フラグ管理用!B595=1,フラグ管理用!I595&gt;0),"",IF(AND(フラグ管理用!B595=2,フラグ管理用!I595&gt;14),"","error")))</f>
        <v/>
      </c>
      <c r="AR595" s="335" t="str">
        <f>IF(C595="","",IF(PRODUCT(フラグ管理用!H595:J595)=0,"error",""))</f>
        <v/>
      </c>
      <c r="AS595" s="335" t="str">
        <f t="shared" si="152"/>
        <v/>
      </c>
      <c r="AT595" s="335" t="str">
        <f>IF(C595="","",IF(AND(フラグ管理用!G595=1,フラグ管理用!K595=1),"",IF(AND(フラグ管理用!G595=2,フラグ管理用!K595&gt;1),"","error")))</f>
        <v/>
      </c>
      <c r="AU595" s="335" t="str">
        <f>IF(C595="","",IF(AND(フラグ管理用!K595=10,ISBLANK(L595)=FALSE),"",IF(AND(フラグ管理用!K595&lt;10,ISBLANK(L595)=TRUE),"","error")))</f>
        <v/>
      </c>
      <c r="AV595" s="331" t="str">
        <f t="shared" si="153"/>
        <v/>
      </c>
      <c r="AW595" s="331" t="str">
        <f t="shared" si="154"/>
        <v/>
      </c>
      <c r="AX595" s="331" t="str">
        <f>IF(C595="","",IF(AND(フラグ管理用!D595=2,フラグ管理用!G595=1),IF(Q595&lt;&gt;0,"error",""),""))</f>
        <v/>
      </c>
      <c r="AY595" s="331" t="str">
        <f>IF(C595="","",IF(フラグ管理用!G595=2,IF(OR(O595&lt;&gt;0,P595&lt;&gt;0,R595&lt;&gt;0),"error",""),""))</f>
        <v/>
      </c>
      <c r="AZ595" s="331" t="str">
        <f t="shared" si="155"/>
        <v/>
      </c>
      <c r="BA595" s="331" t="str">
        <f t="shared" si="156"/>
        <v/>
      </c>
      <c r="BB595" s="331" t="str">
        <f t="shared" si="157"/>
        <v/>
      </c>
      <c r="BC595" s="331" t="str">
        <f>IF(C595="","",IF(フラグ管理用!Y595=2,IF(AND(フラグ管理用!C595=2,フラグ管理用!V595=1),"","error"),""))</f>
        <v/>
      </c>
      <c r="BD595" s="331" t="str">
        <f t="shared" si="158"/>
        <v/>
      </c>
      <c r="BE595" s="331" t="str">
        <f>IF(C595="","",IF(フラグ管理用!Z595=30,"error",IF(AND(フラグ管理用!AI595="事業始期_通常",フラグ管理用!Z595&lt;18),"error",IF(AND(フラグ管理用!AI595="事業始期_補助",フラグ管理用!Z595&lt;15),"error",""))))</f>
        <v/>
      </c>
      <c r="BF595" s="331" t="str">
        <f t="shared" si="159"/>
        <v/>
      </c>
      <c r="BG595" s="331" t="str">
        <f>IF(C595="","",IF(AND(フラグ管理用!AJ595="事業終期_通常",OR(フラグ管理用!AA595&lt;18,フラグ管理用!AA595&gt;29)),"error",IF(AND(フラグ管理用!AJ595="事業終期_R3基金・R4",フラグ管理用!AA595&lt;18),"error","")))</f>
        <v/>
      </c>
      <c r="BH595" s="331" t="str">
        <f>IF(C595="","",IF(VLOOKUP(Z595,―!$X$2:$Y$31,2,FALSE)&lt;=VLOOKUP(AA595,―!$X$2:$Y$31,2,FALSE),"","error"))</f>
        <v/>
      </c>
      <c r="BI595" s="331" t="str">
        <f t="shared" si="160"/>
        <v/>
      </c>
      <c r="BJ595" s="331" t="str">
        <f t="shared" si="161"/>
        <v/>
      </c>
      <c r="BK595" s="331" t="str">
        <f t="shared" si="162"/>
        <v/>
      </c>
      <c r="BL595" s="331" t="str">
        <f>IF(C595="","",IF(AND(フラグ管理用!AK595="予算区分_地単_通常",フラグ管理用!AF595&gt;4),"error",IF(AND(フラグ管理用!AK595="予算区分_地単_協力金等",フラグ管理用!AF595&gt;9),"error",IF(AND(フラグ管理用!AK595="予算区分_補助",フラグ管理用!AF595&lt;9),"error",""))))</f>
        <v/>
      </c>
      <c r="BM595" s="346" t="str">
        <f>フラグ管理用!AO595</f>
        <v/>
      </c>
    </row>
    <row r="596" spans="1:65">
      <c r="A596" s="21">
        <v>575</v>
      </c>
      <c r="B596" s="38"/>
      <c r="C596" s="47"/>
      <c r="D596" s="47"/>
      <c r="E596" s="60"/>
      <c r="F596" s="69" t="str">
        <f>IF(C596="補",VLOOKUP(E596,'事業名一覧 '!$A$3:$C$55,3,FALSE),"")</f>
        <v/>
      </c>
      <c r="G596" s="84"/>
      <c r="H596" s="84"/>
      <c r="I596" s="84"/>
      <c r="J596" s="84"/>
      <c r="K596" s="84"/>
      <c r="L596" s="60"/>
      <c r="M596" s="134" t="str">
        <f t="shared" si="145"/>
        <v/>
      </c>
      <c r="N596" s="134" t="str">
        <f t="shared" si="146"/>
        <v/>
      </c>
      <c r="O596" s="150"/>
      <c r="P596" s="150"/>
      <c r="Q596" s="150"/>
      <c r="R596" s="150"/>
      <c r="S596" s="150"/>
      <c r="T596" s="150"/>
      <c r="U596" s="60"/>
      <c r="V596" s="84"/>
      <c r="W596" s="84"/>
      <c r="X596" s="84"/>
      <c r="Y596" s="47"/>
      <c r="Z596" s="47"/>
      <c r="AA596" s="47"/>
      <c r="AB596" s="217"/>
      <c r="AC596" s="217"/>
      <c r="AD596" s="60"/>
      <c r="AE596" s="60"/>
      <c r="AF596" s="236"/>
      <c r="AG596" s="255"/>
      <c r="AH596" s="277"/>
      <c r="AI596" s="289"/>
      <c r="AJ596" s="301" t="str">
        <f t="shared" si="147"/>
        <v/>
      </c>
      <c r="AK596" s="309" t="str">
        <f>IF(C596="","",IF(AND(フラグ管理用!B596=2,O596&gt;0),"error",IF(AND(フラグ管理用!B596=1,SUM(P596:R596)&gt;0),"error","")))</f>
        <v/>
      </c>
      <c r="AL596" s="317" t="str">
        <f t="shared" si="148"/>
        <v/>
      </c>
      <c r="AM596" s="325" t="str">
        <f t="shared" si="149"/>
        <v/>
      </c>
      <c r="AN596" s="331" t="str">
        <f>IF(C596="","",IF(フラグ管理用!AP596=1,"",IF(AND(フラグ管理用!C596=1,フラグ管理用!G596=1),"",IF(AND(フラグ管理用!C596=2,フラグ管理用!D596=1,フラグ管理用!G596=1),"",IF(AND(フラグ管理用!C596=2,フラグ管理用!D596=2),"","error")))))</f>
        <v/>
      </c>
      <c r="AO596" s="335" t="str">
        <f t="shared" si="150"/>
        <v/>
      </c>
      <c r="AP596" s="335" t="str">
        <f t="shared" si="151"/>
        <v/>
      </c>
      <c r="AQ596" s="335" t="str">
        <f>IF(C596="","",IF(AND(フラグ管理用!B596=1,フラグ管理用!I596&gt;0),"",IF(AND(フラグ管理用!B596=2,フラグ管理用!I596&gt;14),"","error")))</f>
        <v/>
      </c>
      <c r="AR596" s="335" t="str">
        <f>IF(C596="","",IF(PRODUCT(フラグ管理用!H596:J596)=0,"error",""))</f>
        <v/>
      </c>
      <c r="AS596" s="335" t="str">
        <f t="shared" si="152"/>
        <v/>
      </c>
      <c r="AT596" s="335" t="str">
        <f>IF(C596="","",IF(AND(フラグ管理用!G596=1,フラグ管理用!K596=1),"",IF(AND(フラグ管理用!G596=2,フラグ管理用!K596&gt;1),"","error")))</f>
        <v/>
      </c>
      <c r="AU596" s="335" t="str">
        <f>IF(C596="","",IF(AND(フラグ管理用!K596=10,ISBLANK(L596)=FALSE),"",IF(AND(フラグ管理用!K596&lt;10,ISBLANK(L596)=TRUE),"","error")))</f>
        <v/>
      </c>
      <c r="AV596" s="331" t="str">
        <f t="shared" si="153"/>
        <v/>
      </c>
      <c r="AW596" s="331" t="str">
        <f t="shared" si="154"/>
        <v/>
      </c>
      <c r="AX596" s="331" t="str">
        <f>IF(C596="","",IF(AND(フラグ管理用!D596=2,フラグ管理用!G596=1),IF(Q596&lt;&gt;0,"error",""),""))</f>
        <v/>
      </c>
      <c r="AY596" s="331" t="str">
        <f>IF(C596="","",IF(フラグ管理用!G596=2,IF(OR(O596&lt;&gt;0,P596&lt;&gt;0,R596&lt;&gt;0),"error",""),""))</f>
        <v/>
      </c>
      <c r="AZ596" s="331" t="str">
        <f t="shared" si="155"/>
        <v/>
      </c>
      <c r="BA596" s="331" t="str">
        <f t="shared" si="156"/>
        <v/>
      </c>
      <c r="BB596" s="331" t="str">
        <f t="shared" si="157"/>
        <v/>
      </c>
      <c r="BC596" s="331" t="str">
        <f>IF(C596="","",IF(フラグ管理用!Y596=2,IF(AND(フラグ管理用!C596=2,フラグ管理用!V596=1),"","error"),""))</f>
        <v/>
      </c>
      <c r="BD596" s="331" t="str">
        <f t="shared" si="158"/>
        <v/>
      </c>
      <c r="BE596" s="331" t="str">
        <f>IF(C596="","",IF(フラグ管理用!Z596=30,"error",IF(AND(フラグ管理用!AI596="事業始期_通常",フラグ管理用!Z596&lt;18),"error",IF(AND(フラグ管理用!AI596="事業始期_補助",フラグ管理用!Z596&lt;15),"error",""))))</f>
        <v/>
      </c>
      <c r="BF596" s="331" t="str">
        <f t="shared" si="159"/>
        <v/>
      </c>
      <c r="BG596" s="331" t="str">
        <f>IF(C596="","",IF(AND(フラグ管理用!AJ596="事業終期_通常",OR(フラグ管理用!AA596&lt;18,フラグ管理用!AA596&gt;29)),"error",IF(AND(フラグ管理用!AJ596="事業終期_R3基金・R4",フラグ管理用!AA596&lt;18),"error","")))</f>
        <v/>
      </c>
      <c r="BH596" s="331" t="str">
        <f>IF(C596="","",IF(VLOOKUP(Z596,―!$X$2:$Y$31,2,FALSE)&lt;=VLOOKUP(AA596,―!$X$2:$Y$31,2,FALSE),"","error"))</f>
        <v/>
      </c>
      <c r="BI596" s="331" t="str">
        <f t="shared" si="160"/>
        <v/>
      </c>
      <c r="BJ596" s="331" t="str">
        <f t="shared" si="161"/>
        <v/>
      </c>
      <c r="BK596" s="331" t="str">
        <f t="shared" si="162"/>
        <v/>
      </c>
      <c r="BL596" s="331" t="str">
        <f>IF(C596="","",IF(AND(フラグ管理用!AK596="予算区分_地単_通常",フラグ管理用!AF596&gt;4),"error",IF(AND(フラグ管理用!AK596="予算区分_地単_協力金等",フラグ管理用!AF596&gt;9),"error",IF(AND(フラグ管理用!AK596="予算区分_補助",フラグ管理用!AF596&lt;9),"error",""))))</f>
        <v/>
      </c>
      <c r="BM596" s="346" t="str">
        <f>フラグ管理用!AO596</f>
        <v/>
      </c>
    </row>
    <row r="597" spans="1:65">
      <c r="A597" s="21">
        <v>576</v>
      </c>
      <c r="B597" s="38"/>
      <c r="C597" s="47"/>
      <c r="D597" s="47"/>
      <c r="E597" s="60"/>
      <c r="F597" s="69" t="str">
        <f>IF(C597="補",VLOOKUP(E597,'事業名一覧 '!$A$3:$C$55,3,FALSE),"")</f>
        <v/>
      </c>
      <c r="G597" s="84"/>
      <c r="H597" s="84"/>
      <c r="I597" s="84"/>
      <c r="J597" s="84"/>
      <c r="K597" s="84"/>
      <c r="L597" s="60"/>
      <c r="M597" s="134" t="str">
        <f t="shared" si="145"/>
        <v/>
      </c>
      <c r="N597" s="134" t="str">
        <f t="shared" si="146"/>
        <v/>
      </c>
      <c r="O597" s="150"/>
      <c r="P597" s="150"/>
      <c r="Q597" s="150"/>
      <c r="R597" s="150"/>
      <c r="S597" s="150"/>
      <c r="T597" s="150"/>
      <c r="U597" s="60"/>
      <c r="V597" s="84"/>
      <c r="W597" s="84"/>
      <c r="X597" s="84"/>
      <c r="Y597" s="47"/>
      <c r="Z597" s="47"/>
      <c r="AA597" s="47"/>
      <c r="AB597" s="217"/>
      <c r="AC597" s="217"/>
      <c r="AD597" s="60"/>
      <c r="AE597" s="60"/>
      <c r="AF597" s="236"/>
      <c r="AG597" s="255"/>
      <c r="AH597" s="277"/>
      <c r="AI597" s="289"/>
      <c r="AJ597" s="301" t="str">
        <f t="shared" si="147"/>
        <v/>
      </c>
      <c r="AK597" s="309" t="str">
        <f>IF(C597="","",IF(AND(フラグ管理用!B597=2,O597&gt;0),"error",IF(AND(フラグ管理用!B597=1,SUM(P597:R597)&gt;0),"error","")))</f>
        <v/>
      </c>
      <c r="AL597" s="317" t="str">
        <f t="shared" si="148"/>
        <v/>
      </c>
      <c r="AM597" s="325" t="str">
        <f t="shared" si="149"/>
        <v/>
      </c>
      <c r="AN597" s="331" t="str">
        <f>IF(C597="","",IF(フラグ管理用!AP597=1,"",IF(AND(フラグ管理用!C597=1,フラグ管理用!G597=1),"",IF(AND(フラグ管理用!C597=2,フラグ管理用!D597=1,フラグ管理用!G597=1),"",IF(AND(フラグ管理用!C597=2,フラグ管理用!D597=2),"","error")))))</f>
        <v/>
      </c>
      <c r="AO597" s="335" t="str">
        <f t="shared" si="150"/>
        <v/>
      </c>
      <c r="AP597" s="335" t="str">
        <f t="shared" si="151"/>
        <v/>
      </c>
      <c r="AQ597" s="335" t="str">
        <f>IF(C597="","",IF(AND(フラグ管理用!B597=1,フラグ管理用!I597&gt;0),"",IF(AND(フラグ管理用!B597=2,フラグ管理用!I597&gt;14),"","error")))</f>
        <v/>
      </c>
      <c r="AR597" s="335" t="str">
        <f>IF(C597="","",IF(PRODUCT(フラグ管理用!H597:J597)=0,"error",""))</f>
        <v/>
      </c>
      <c r="AS597" s="335" t="str">
        <f t="shared" si="152"/>
        <v/>
      </c>
      <c r="AT597" s="335" t="str">
        <f>IF(C597="","",IF(AND(フラグ管理用!G597=1,フラグ管理用!K597=1),"",IF(AND(フラグ管理用!G597=2,フラグ管理用!K597&gt;1),"","error")))</f>
        <v/>
      </c>
      <c r="AU597" s="335" t="str">
        <f>IF(C597="","",IF(AND(フラグ管理用!K597=10,ISBLANK(L597)=FALSE),"",IF(AND(フラグ管理用!K597&lt;10,ISBLANK(L597)=TRUE),"","error")))</f>
        <v/>
      </c>
      <c r="AV597" s="331" t="str">
        <f t="shared" si="153"/>
        <v/>
      </c>
      <c r="AW597" s="331" t="str">
        <f t="shared" si="154"/>
        <v/>
      </c>
      <c r="AX597" s="331" t="str">
        <f>IF(C597="","",IF(AND(フラグ管理用!D597=2,フラグ管理用!G597=1),IF(Q597&lt;&gt;0,"error",""),""))</f>
        <v/>
      </c>
      <c r="AY597" s="331" t="str">
        <f>IF(C597="","",IF(フラグ管理用!G597=2,IF(OR(O597&lt;&gt;0,P597&lt;&gt;0,R597&lt;&gt;0),"error",""),""))</f>
        <v/>
      </c>
      <c r="AZ597" s="331" t="str">
        <f t="shared" si="155"/>
        <v/>
      </c>
      <c r="BA597" s="331" t="str">
        <f t="shared" si="156"/>
        <v/>
      </c>
      <c r="BB597" s="331" t="str">
        <f t="shared" si="157"/>
        <v/>
      </c>
      <c r="BC597" s="331" t="str">
        <f>IF(C597="","",IF(フラグ管理用!Y597=2,IF(AND(フラグ管理用!C597=2,フラグ管理用!V597=1),"","error"),""))</f>
        <v/>
      </c>
      <c r="BD597" s="331" t="str">
        <f t="shared" si="158"/>
        <v/>
      </c>
      <c r="BE597" s="331" t="str">
        <f>IF(C597="","",IF(フラグ管理用!Z597=30,"error",IF(AND(フラグ管理用!AI597="事業始期_通常",フラグ管理用!Z597&lt;18),"error",IF(AND(フラグ管理用!AI597="事業始期_補助",フラグ管理用!Z597&lt;15),"error",""))))</f>
        <v/>
      </c>
      <c r="BF597" s="331" t="str">
        <f t="shared" si="159"/>
        <v/>
      </c>
      <c r="BG597" s="331" t="str">
        <f>IF(C597="","",IF(AND(フラグ管理用!AJ597="事業終期_通常",OR(フラグ管理用!AA597&lt;18,フラグ管理用!AA597&gt;29)),"error",IF(AND(フラグ管理用!AJ597="事業終期_R3基金・R4",フラグ管理用!AA597&lt;18),"error","")))</f>
        <v/>
      </c>
      <c r="BH597" s="331" t="str">
        <f>IF(C597="","",IF(VLOOKUP(Z597,―!$X$2:$Y$31,2,FALSE)&lt;=VLOOKUP(AA597,―!$X$2:$Y$31,2,FALSE),"","error"))</f>
        <v/>
      </c>
      <c r="BI597" s="331" t="str">
        <f t="shared" si="160"/>
        <v/>
      </c>
      <c r="BJ597" s="331" t="str">
        <f t="shared" si="161"/>
        <v/>
      </c>
      <c r="BK597" s="331" t="str">
        <f t="shared" si="162"/>
        <v/>
      </c>
      <c r="BL597" s="331" t="str">
        <f>IF(C597="","",IF(AND(フラグ管理用!AK597="予算区分_地単_通常",フラグ管理用!AF597&gt;4),"error",IF(AND(フラグ管理用!AK597="予算区分_地単_協力金等",フラグ管理用!AF597&gt;9),"error",IF(AND(フラグ管理用!AK597="予算区分_補助",フラグ管理用!AF597&lt;9),"error",""))))</f>
        <v/>
      </c>
      <c r="BM597" s="346" t="str">
        <f>フラグ管理用!AO597</f>
        <v/>
      </c>
    </row>
    <row r="598" spans="1:65">
      <c r="A598" s="21">
        <v>577</v>
      </c>
      <c r="B598" s="38"/>
      <c r="C598" s="47"/>
      <c r="D598" s="47"/>
      <c r="E598" s="60"/>
      <c r="F598" s="69" t="str">
        <f>IF(C598="補",VLOOKUP(E598,'事業名一覧 '!$A$3:$C$55,3,FALSE),"")</f>
        <v/>
      </c>
      <c r="G598" s="84"/>
      <c r="H598" s="84"/>
      <c r="I598" s="84"/>
      <c r="J598" s="84"/>
      <c r="K598" s="84"/>
      <c r="L598" s="60"/>
      <c r="M598" s="134" t="str">
        <f t="shared" ref="M598:M621" si="163">IF(C598="","",SUM(N598,S598,T598))</f>
        <v/>
      </c>
      <c r="N598" s="134" t="str">
        <f t="shared" ref="N598:N621" si="164">IF(C598="","",SUM(O598:R598))</f>
        <v/>
      </c>
      <c r="O598" s="150"/>
      <c r="P598" s="150"/>
      <c r="Q598" s="150"/>
      <c r="R598" s="150"/>
      <c r="S598" s="150"/>
      <c r="T598" s="150"/>
      <c r="U598" s="60"/>
      <c r="V598" s="84"/>
      <c r="W598" s="84"/>
      <c r="X598" s="84"/>
      <c r="Y598" s="47"/>
      <c r="Z598" s="47"/>
      <c r="AA598" s="47"/>
      <c r="AB598" s="217"/>
      <c r="AC598" s="217"/>
      <c r="AD598" s="60"/>
      <c r="AE598" s="60"/>
      <c r="AF598" s="236"/>
      <c r="AG598" s="255"/>
      <c r="AH598" s="277"/>
      <c r="AI598" s="289"/>
      <c r="AJ598" s="301" t="str">
        <f t="shared" ref="AJ598:AJ621" si="165">IF(C598="","",IF(B598="","error",""))</f>
        <v/>
      </c>
      <c r="AK598" s="309" t="str">
        <f>IF(C598="","",IF(AND(フラグ管理用!B598=2,O598&gt;0),"error",IF(AND(フラグ管理用!B598=1,SUM(P598:R598)&gt;0),"error","")))</f>
        <v/>
      </c>
      <c r="AL598" s="317" t="str">
        <f t="shared" ref="AL598:AL621" si="166">IF(C598="","",IF(D598="","error",""))</f>
        <v/>
      </c>
      <c r="AM598" s="325" t="str">
        <f t="shared" ref="AM598:AM621" si="167">IF(C598="","",IF(G598="","error",""))</f>
        <v/>
      </c>
      <c r="AN598" s="331" t="str">
        <f>IF(C598="","",IF(フラグ管理用!AP598=1,"",IF(AND(フラグ管理用!C598=1,フラグ管理用!G598=1),"",IF(AND(フラグ管理用!C598=2,フラグ管理用!D598=1,フラグ管理用!G598=1),"",IF(AND(フラグ管理用!C598=2,フラグ管理用!D598=2),"","error")))))</f>
        <v/>
      </c>
      <c r="AO598" s="335" t="str">
        <f t="shared" ref="AO598:AO621" si="168">IF(C598="","",IF(ISERROR(F598)=TRUE,"error",""))</f>
        <v/>
      </c>
      <c r="AP598" s="335" t="str">
        <f t="shared" ref="AP598:AP621" si="169">IF(C598="","",IF(OR(H598="",I598="",J598=""),"error",""))</f>
        <v/>
      </c>
      <c r="AQ598" s="335" t="str">
        <f>IF(C598="","",IF(AND(フラグ管理用!B598=1,フラグ管理用!I598&gt;0),"",IF(AND(フラグ管理用!B598=2,フラグ管理用!I598&gt;14),"","error")))</f>
        <v/>
      </c>
      <c r="AR598" s="335" t="str">
        <f>IF(C598="","",IF(PRODUCT(フラグ管理用!H598:J598)=0,"error",""))</f>
        <v/>
      </c>
      <c r="AS598" s="335" t="str">
        <f t="shared" ref="AS598:AS621" si="170">IF(C598="","",IF(K598="","error",""))</f>
        <v/>
      </c>
      <c r="AT598" s="335" t="str">
        <f>IF(C598="","",IF(AND(フラグ管理用!G598=1,フラグ管理用!K598=1),"",IF(AND(フラグ管理用!G598=2,フラグ管理用!K598&gt;1),"","error")))</f>
        <v/>
      </c>
      <c r="AU598" s="335" t="str">
        <f>IF(C598="","",IF(AND(フラグ管理用!K598=10,ISBLANK(L598)=FALSE),"",IF(AND(フラグ管理用!K598&lt;10,ISBLANK(L598)=TRUE),"","error")))</f>
        <v/>
      </c>
      <c r="AV598" s="331" t="str">
        <f t="shared" ref="AV598:AV621" si="171">IF(C598="","",IF(C598="単",IF(S598&lt;&gt;0,"error",""),""))</f>
        <v/>
      </c>
      <c r="AW598" s="331" t="str">
        <f t="shared" ref="AW598:AW621" si="172">IF(C598="","",IF(D598="－",IF(OR(P598&lt;&gt;0,Q598&lt;&gt;0),"error",""),""))</f>
        <v/>
      </c>
      <c r="AX598" s="331" t="str">
        <f>IF(C598="","",IF(AND(フラグ管理用!D598=2,フラグ管理用!G598=1),IF(Q598&lt;&gt;0,"error",""),""))</f>
        <v/>
      </c>
      <c r="AY598" s="331" t="str">
        <f>IF(C598="","",IF(フラグ管理用!G598=2,IF(OR(O598&lt;&gt;0,P598&lt;&gt;0,R598&lt;&gt;0),"error",""),""))</f>
        <v/>
      </c>
      <c r="AZ598" s="331" t="str">
        <f t="shared" ref="AZ598:AZ621" si="173">IF(C598="","",IF(OR(AND(O598&lt;&gt;0,P598&lt;&gt;0),AND(O598&lt;&gt;0,Q598&lt;&gt;0),AND(O598&lt;&gt;0,R598&lt;&gt;0),AND(P598&lt;&gt;0,Q598&lt;&gt;0),AND(P598&lt;&gt;0,R598&lt;&gt;0),AND(Q598&lt;&gt;0,R598&lt;&gt;0)),"error",""))</f>
        <v/>
      </c>
      <c r="BA598" s="331" t="str">
        <f t="shared" ref="BA598:BA621" si="174">IF(C598="","",IF(N598&gt;0,"","error"))</f>
        <v/>
      </c>
      <c r="BB598" s="331" t="str">
        <f t="shared" ref="BB598:BB621" si="175">IF(C598="","",IF(OR(V598="",W598="",X598="",Y598=""),"error",""))</f>
        <v/>
      </c>
      <c r="BC598" s="331" t="str">
        <f>IF(C598="","",IF(フラグ管理用!Y598=2,IF(AND(フラグ管理用!C598=2,フラグ管理用!V598=1),"","error"),""))</f>
        <v/>
      </c>
      <c r="BD598" s="331" t="str">
        <f t="shared" ref="BD598:BD621" si="176">IF(C598="","",IF(Z598="","error",""))</f>
        <v/>
      </c>
      <c r="BE598" s="331" t="str">
        <f>IF(C598="","",IF(フラグ管理用!Z598=30,"error",IF(AND(フラグ管理用!AI598="事業始期_通常",フラグ管理用!Z598&lt;18),"error",IF(AND(フラグ管理用!AI598="事業始期_補助",フラグ管理用!Z598&lt;15),"error",""))))</f>
        <v/>
      </c>
      <c r="BF598" s="331" t="str">
        <f t="shared" ref="BF598:BF621" si="177">IF(C598="","",IF(AA598="","error",""))</f>
        <v/>
      </c>
      <c r="BG598" s="331" t="str">
        <f>IF(C598="","",IF(AND(フラグ管理用!AJ598="事業終期_通常",OR(フラグ管理用!AA598&lt;18,フラグ管理用!AA598&gt;29)),"error",IF(AND(フラグ管理用!AJ598="事業終期_R3基金・R4",フラグ管理用!AA598&lt;18),"error","")))</f>
        <v/>
      </c>
      <c r="BH598" s="331" t="str">
        <f>IF(C598="","",IF(VLOOKUP(Z598,―!$X$2:$Y$31,2,FALSE)&lt;=VLOOKUP(AA598,―!$X$2:$Y$31,2,FALSE),"","error"))</f>
        <v/>
      </c>
      <c r="BI598" s="331" t="str">
        <f t="shared" ref="BI598:BI621" si="178">IF(C598="","",IF(OR(AB598="",AC598=""),"error",""))</f>
        <v/>
      </c>
      <c r="BJ598" s="331" t="str">
        <f t="shared" ref="BJ598:BJ621" si="179">IF(C598="","",IF(AND(Y598="－",AA598="R5.4以降",AF598=""),"error",""))</f>
        <v/>
      </c>
      <c r="BK598" s="331" t="str">
        <f t="shared" ref="BK598:BK621" si="180">IF(C598="","",IF(AG598="","error",""))</f>
        <v/>
      </c>
      <c r="BL598" s="331" t="str">
        <f>IF(C598="","",IF(AND(フラグ管理用!AK598="予算区分_地単_通常",フラグ管理用!AF598&gt;4),"error",IF(AND(フラグ管理用!AK598="予算区分_地単_協力金等",フラグ管理用!AF598&gt;9),"error",IF(AND(フラグ管理用!AK598="予算区分_補助",フラグ管理用!AF598&lt;9),"error",""))))</f>
        <v/>
      </c>
      <c r="BM598" s="346" t="str">
        <f>フラグ管理用!AO598</f>
        <v/>
      </c>
    </row>
    <row r="599" spans="1:65">
      <c r="A599" s="21">
        <v>578</v>
      </c>
      <c r="B599" s="38"/>
      <c r="C599" s="47"/>
      <c r="D599" s="47"/>
      <c r="E599" s="60"/>
      <c r="F599" s="69" t="str">
        <f>IF(C599="補",VLOOKUP(E599,'事業名一覧 '!$A$3:$C$55,3,FALSE),"")</f>
        <v/>
      </c>
      <c r="G599" s="84"/>
      <c r="H599" s="84"/>
      <c r="I599" s="84"/>
      <c r="J599" s="84"/>
      <c r="K599" s="84"/>
      <c r="L599" s="60"/>
      <c r="M599" s="134" t="str">
        <f t="shared" si="163"/>
        <v/>
      </c>
      <c r="N599" s="134" t="str">
        <f t="shared" si="164"/>
        <v/>
      </c>
      <c r="O599" s="150"/>
      <c r="P599" s="150"/>
      <c r="Q599" s="150"/>
      <c r="R599" s="150"/>
      <c r="S599" s="150"/>
      <c r="T599" s="150"/>
      <c r="U599" s="60"/>
      <c r="V599" s="84"/>
      <c r="W599" s="84"/>
      <c r="X599" s="84"/>
      <c r="Y599" s="47"/>
      <c r="Z599" s="47"/>
      <c r="AA599" s="47"/>
      <c r="AB599" s="217"/>
      <c r="AC599" s="217"/>
      <c r="AD599" s="60"/>
      <c r="AE599" s="60"/>
      <c r="AF599" s="236"/>
      <c r="AG599" s="255"/>
      <c r="AH599" s="277"/>
      <c r="AI599" s="289"/>
      <c r="AJ599" s="301" t="str">
        <f t="shared" si="165"/>
        <v/>
      </c>
      <c r="AK599" s="309" t="str">
        <f>IF(C599="","",IF(AND(フラグ管理用!B599=2,O599&gt;0),"error",IF(AND(フラグ管理用!B599=1,SUM(P599:R599)&gt;0),"error","")))</f>
        <v/>
      </c>
      <c r="AL599" s="317" t="str">
        <f t="shared" si="166"/>
        <v/>
      </c>
      <c r="AM599" s="325" t="str">
        <f t="shared" si="167"/>
        <v/>
      </c>
      <c r="AN599" s="331" t="str">
        <f>IF(C599="","",IF(フラグ管理用!AP599=1,"",IF(AND(フラグ管理用!C599=1,フラグ管理用!G599=1),"",IF(AND(フラグ管理用!C599=2,フラグ管理用!D599=1,フラグ管理用!G599=1),"",IF(AND(フラグ管理用!C599=2,フラグ管理用!D599=2),"","error")))))</f>
        <v/>
      </c>
      <c r="AO599" s="335" t="str">
        <f t="shared" si="168"/>
        <v/>
      </c>
      <c r="AP599" s="335" t="str">
        <f t="shared" si="169"/>
        <v/>
      </c>
      <c r="AQ599" s="335" t="str">
        <f>IF(C599="","",IF(AND(フラグ管理用!B599=1,フラグ管理用!I599&gt;0),"",IF(AND(フラグ管理用!B599=2,フラグ管理用!I599&gt;14),"","error")))</f>
        <v/>
      </c>
      <c r="AR599" s="335" t="str">
        <f>IF(C599="","",IF(PRODUCT(フラグ管理用!H599:J599)=0,"error",""))</f>
        <v/>
      </c>
      <c r="AS599" s="335" t="str">
        <f t="shared" si="170"/>
        <v/>
      </c>
      <c r="AT599" s="335" t="str">
        <f>IF(C599="","",IF(AND(フラグ管理用!G599=1,フラグ管理用!K599=1),"",IF(AND(フラグ管理用!G599=2,フラグ管理用!K599&gt;1),"","error")))</f>
        <v/>
      </c>
      <c r="AU599" s="335" t="str">
        <f>IF(C599="","",IF(AND(フラグ管理用!K599=10,ISBLANK(L599)=FALSE),"",IF(AND(フラグ管理用!K599&lt;10,ISBLANK(L599)=TRUE),"","error")))</f>
        <v/>
      </c>
      <c r="AV599" s="331" t="str">
        <f t="shared" si="171"/>
        <v/>
      </c>
      <c r="AW599" s="331" t="str">
        <f t="shared" si="172"/>
        <v/>
      </c>
      <c r="AX599" s="331" t="str">
        <f>IF(C599="","",IF(AND(フラグ管理用!D599=2,フラグ管理用!G599=1),IF(Q599&lt;&gt;0,"error",""),""))</f>
        <v/>
      </c>
      <c r="AY599" s="331" t="str">
        <f>IF(C599="","",IF(フラグ管理用!G599=2,IF(OR(O599&lt;&gt;0,P599&lt;&gt;0,R599&lt;&gt;0),"error",""),""))</f>
        <v/>
      </c>
      <c r="AZ599" s="331" t="str">
        <f t="shared" si="173"/>
        <v/>
      </c>
      <c r="BA599" s="331" t="str">
        <f t="shared" si="174"/>
        <v/>
      </c>
      <c r="BB599" s="331" t="str">
        <f t="shared" si="175"/>
        <v/>
      </c>
      <c r="BC599" s="331" t="str">
        <f>IF(C599="","",IF(フラグ管理用!Y599=2,IF(AND(フラグ管理用!C599=2,フラグ管理用!V599=1),"","error"),""))</f>
        <v/>
      </c>
      <c r="BD599" s="331" t="str">
        <f t="shared" si="176"/>
        <v/>
      </c>
      <c r="BE599" s="331" t="str">
        <f>IF(C599="","",IF(フラグ管理用!Z599=30,"error",IF(AND(フラグ管理用!AI599="事業始期_通常",フラグ管理用!Z599&lt;18),"error",IF(AND(フラグ管理用!AI599="事業始期_補助",フラグ管理用!Z599&lt;15),"error",""))))</f>
        <v/>
      </c>
      <c r="BF599" s="331" t="str">
        <f t="shared" si="177"/>
        <v/>
      </c>
      <c r="BG599" s="331" t="str">
        <f>IF(C599="","",IF(AND(フラグ管理用!AJ599="事業終期_通常",OR(フラグ管理用!AA599&lt;18,フラグ管理用!AA599&gt;29)),"error",IF(AND(フラグ管理用!AJ599="事業終期_R3基金・R4",フラグ管理用!AA599&lt;18),"error","")))</f>
        <v/>
      </c>
      <c r="BH599" s="331" t="str">
        <f>IF(C599="","",IF(VLOOKUP(Z599,―!$X$2:$Y$31,2,FALSE)&lt;=VLOOKUP(AA599,―!$X$2:$Y$31,2,FALSE),"","error"))</f>
        <v/>
      </c>
      <c r="BI599" s="331" t="str">
        <f t="shared" si="178"/>
        <v/>
      </c>
      <c r="BJ599" s="331" t="str">
        <f t="shared" si="179"/>
        <v/>
      </c>
      <c r="BK599" s="331" t="str">
        <f t="shared" si="180"/>
        <v/>
      </c>
      <c r="BL599" s="331" t="str">
        <f>IF(C599="","",IF(AND(フラグ管理用!AK599="予算区分_地単_通常",フラグ管理用!AF599&gt;4),"error",IF(AND(フラグ管理用!AK599="予算区分_地単_協力金等",フラグ管理用!AF599&gt;9),"error",IF(AND(フラグ管理用!AK599="予算区分_補助",フラグ管理用!AF599&lt;9),"error",""))))</f>
        <v/>
      </c>
      <c r="BM599" s="346" t="str">
        <f>フラグ管理用!AO599</f>
        <v/>
      </c>
    </row>
    <row r="600" spans="1:65">
      <c r="A600" s="21">
        <v>579</v>
      </c>
      <c r="B600" s="38"/>
      <c r="C600" s="47"/>
      <c r="D600" s="47"/>
      <c r="E600" s="60"/>
      <c r="F600" s="69" t="str">
        <f>IF(C600="補",VLOOKUP(E600,'事業名一覧 '!$A$3:$C$55,3,FALSE),"")</f>
        <v/>
      </c>
      <c r="G600" s="84"/>
      <c r="H600" s="84"/>
      <c r="I600" s="84"/>
      <c r="J600" s="84"/>
      <c r="K600" s="84"/>
      <c r="L600" s="60"/>
      <c r="M600" s="134" t="str">
        <f t="shared" si="163"/>
        <v/>
      </c>
      <c r="N600" s="134" t="str">
        <f t="shared" si="164"/>
        <v/>
      </c>
      <c r="O600" s="150"/>
      <c r="P600" s="150"/>
      <c r="Q600" s="150"/>
      <c r="R600" s="150"/>
      <c r="S600" s="150"/>
      <c r="T600" s="150"/>
      <c r="U600" s="60"/>
      <c r="V600" s="84"/>
      <c r="W600" s="84"/>
      <c r="X600" s="84"/>
      <c r="Y600" s="47"/>
      <c r="Z600" s="47"/>
      <c r="AA600" s="47"/>
      <c r="AB600" s="217"/>
      <c r="AC600" s="217"/>
      <c r="AD600" s="60"/>
      <c r="AE600" s="60"/>
      <c r="AF600" s="236"/>
      <c r="AG600" s="255"/>
      <c r="AH600" s="277"/>
      <c r="AI600" s="289"/>
      <c r="AJ600" s="301" t="str">
        <f t="shared" si="165"/>
        <v/>
      </c>
      <c r="AK600" s="309" t="str">
        <f>IF(C600="","",IF(AND(フラグ管理用!B600=2,O600&gt;0),"error",IF(AND(フラグ管理用!B600=1,SUM(P600:R600)&gt;0),"error","")))</f>
        <v/>
      </c>
      <c r="AL600" s="317" t="str">
        <f t="shared" si="166"/>
        <v/>
      </c>
      <c r="AM600" s="325" t="str">
        <f t="shared" si="167"/>
        <v/>
      </c>
      <c r="AN600" s="331" t="str">
        <f>IF(C600="","",IF(フラグ管理用!AP600=1,"",IF(AND(フラグ管理用!C600=1,フラグ管理用!G600=1),"",IF(AND(フラグ管理用!C600=2,フラグ管理用!D600=1,フラグ管理用!G600=1),"",IF(AND(フラグ管理用!C600=2,フラグ管理用!D600=2),"","error")))))</f>
        <v/>
      </c>
      <c r="AO600" s="335" t="str">
        <f t="shared" si="168"/>
        <v/>
      </c>
      <c r="AP600" s="335" t="str">
        <f t="shared" si="169"/>
        <v/>
      </c>
      <c r="AQ600" s="335" t="str">
        <f>IF(C600="","",IF(AND(フラグ管理用!B600=1,フラグ管理用!I600&gt;0),"",IF(AND(フラグ管理用!B600=2,フラグ管理用!I600&gt;14),"","error")))</f>
        <v/>
      </c>
      <c r="AR600" s="335" t="str">
        <f>IF(C600="","",IF(PRODUCT(フラグ管理用!H600:J600)=0,"error",""))</f>
        <v/>
      </c>
      <c r="AS600" s="335" t="str">
        <f t="shared" si="170"/>
        <v/>
      </c>
      <c r="AT600" s="335" t="str">
        <f>IF(C600="","",IF(AND(フラグ管理用!G600=1,フラグ管理用!K600=1),"",IF(AND(フラグ管理用!G600=2,フラグ管理用!K600&gt;1),"","error")))</f>
        <v/>
      </c>
      <c r="AU600" s="335" t="str">
        <f>IF(C600="","",IF(AND(フラグ管理用!K600=10,ISBLANK(L600)=FALSE),"",IF(AND(フラグ管理用!K600&lt;10,ISBLANK(L600)=TRUE),"","error")))</f>
        <v/>
      </c>
      <c r="AV600" s="331" t="str">
        <f t="shared" si="171"/>
        <v/>
      </c>
      <c r="AW600" s="331" t="str">
        <f t="shared" si="172"/>
        <v/>
      </c>
      <c r="AX600" s="331" t="str">
        <f>IF(C600="","",IF(AND(フラグ管理用!D600=2,フラグ管理用!G600=1),IF(Q600&lt;&gt;0,"error",""),""))</f>
        <v/>
      </c>
      <c r="AY600" s="331" t="str">
        <f>IF(C600="","",IF(フラグ管理用!G600=2,IF(OR(O600&lt;&gt;0,P600&lt;&gt;0,R600&lt;&gt;0),"error",""),""))</f>
        <v/>
      </c>
      <c r="AZ600" s="331" t="str">
        <f t="shared" si="173"/>
        <v/>
      </c>
      <c r="BA600" s="331" t="str">
        <f t="shared" si="174"/>
        <v/>
      </c>
      <c r="BB600" s="331" t="str">
        <f t="shared" si="175"/>
        <v/>
      </c>
      <c r="BC600" s="331" t="str">
        <f>IF(C600="","",IF(フラグ管理用!Y600=2,IF(AND(フラグ管理用!C600=2,フラグ管理用!V600=1),"","error"),""))</f>
        <v/>
      </c>
      <c r="BD600" s="331" t="str">
        <f t="shared" si="176"/>
        <v/>
      </c>
      <c r="BE600" s="331" t="str">
        <f>IF(C600="","",IF(フラグ管理用!Z600=30,"error",IF(AND(フラグ管理用!AI600="事業始期_通常",フラグ管理用!Z600&lt;18),"error",IF(AND(フラグ管理用!AI600="事業始期_補助",フラグ管理用!Z600&lt;15),"error",""))))</f>
        <v/>
      </c>
      <c r="BF600" s="331" t="str">
        <f t="shared" si="177"/>
        <v/>
      </c>
      <c r="BG600" s="331" t="str">
        <f>IF(C600="","",IF(AND(フラグ管理用!AJ600="事業終期_通常",OR(フラグ管理用!AA600&lt;18,フラグ管理用!AA600&gt;29)),"error",IF(AND(フラグ管理用!AJ600="事業終期_R3基金・R4",フラグ管理用!AA600&lt;18),"error","")))</f>
        <v/>
      </c>
      <c r="BH600" s="331" t="str">
        <f>IF(C600="","",IF(VLOOKUP(Z600,―!$X$2:$Y$31,2,FALSE)&lt;=VLOOKUP(AA600,―!$X$2:$Y$31,2,FALSE),"","error"))</f>
        <v/>
      </c>
      <c r="BI600" s="331" t="str">
        <f t="shared" si="178"/>
        <v/>
      </c>
      <c r="BJ600" s="331" t="str">
        <f t="shared" si="179"/>
        <v/>
      </c>
      <c r="BK600" s="331" t="str">
        <f t="shared" si="180"/>
        <v/>
      </c>
      <c r="BL600" s="331" t="str">
        <f>IF(C600="","",IF(AND(フラグ管理用!AK600="予算区分_地単_通常",フラグ管理用!AF600&gt;4),"error",IF(AND(フラグ管理用!AK600="予算区分_地単_協力金等",フラグ管理用!AF600&gt;9),"error",IF(AND(フラグ管理用!AK600="予算区分_補助",フラグ管理用!AF600&lt;9),"error",""))))</f>
        <v/>
      </c>
      <c r="BM600" s="346" t="str">
        <f>フラグ管理用!AO600</f>
        <v/>
      </c>
    </row>
    <row r="601" spans="1:65">
      <c r="A601" s="21">
        <v>580</v>
      </c>
      <c r="B601" s="38"/>
      <c r="C601" s="47"/>
      <c r="D601" s="47"/>
      <c r="E601" s="60"/>
      <c r="F601" s="69" t="str">
        <f>IF(C601="補",VLOOKUP(E601,'事業名一覧 '!$A$3:$C$55,3,FALSE),"")</f>
        <v/>
      </c>
      <c r="G601" s="84"/>
      <c r="H601" s="84"/>
      <c r="I601" s="84"/>
      <c r="J601" s="84"/>
      <c r="K601" s="84"/>
      <c r="L601" s="60"/>
      <c r="M601" s="134" t="str">
        <f t="shared" si="163"/>
        <v/>
      </c>
      <c r="N601" s="134" t="str">
        <f t="shared" si="164"/>
        <v/>
      </c>
      <c r="O601" s="150"/>
      <c r="P601" s="150"/>
      <c r="Q601" s="150"/>
      <c r="R601" s="150"/>
      <c r="S601" s="150"/>
      <c r="T601" s="150"/>
      <c r="U601" s="60"/>
      <c r="V601" s="84"/>
      <c r="W601" s="84"/>
      <c r="X601" s="84"/>
      <c r="Y601" s="47"/>
      <c r="Z601" s="47"/>
      <c r="AA601" s="47"/>
      <c r="AB601" s="217"/>
      <c r="AC601" s="217"/>
      <c r="AD601" s="60"/>
      <c r="AE601" s="60"/>
      <c r="AF601" s="236"/>
      <c r="AG601" s="255"/>
      <c r="AH601" s="277"/>
      <c r="AI601" s="289"/>
      <c r="AJ601" s="301" t="str">
        <f t="shared" si="165"/>
        <v/>
      </c>
      <c r="AK601" s="309" t="str">
        <f>IF(C601="","",IF(AND(フラグ管理用!B601=2,O601&gt;0),"error",IF(AND(フラグ管理用!B601=1,SUM(P601:R601)&gt;0),"error","")))</f>
        <v/>
      </c>
      <c r="AL601" s="317" t="str">
        <f t="shared" si="166"/>
        <v/>
      </c>
      <c r="AM601" s="325" t="str">
        <f t="shared" si="167"/>
        <v/>
      </c>
      <c r="AN601" s="331" t="str">
        <f>IF(C601="","",IF(フラグ管理用!AP601=1,"",IF(AND(フラグ管理用!C601=1,フラグ管理用!G601=1),"",IF(AND(フラグ管理用!C601=2,フラグ管理用!D601=1,フラグ管理用!G601=1),"",IF(AND(フラグ管理用!C601=2,フラグ管理用!D601=2),"","error")))))</f>
        <v/>
      </c>
      <c r="AO601" s="335" t="str">
        <f t="shared" si="168"/>
        <v/>
      </c>
      <c r="AP601" s="335" t="str">
        <f t="shared" si="169"/>
        <v/>
      </c>
      <c r="AQ601" s="335" t="str">
        <f>IF(C601="","",IF(AND(フラグ管理用!B601=1,フラグ管理用!I601&gt;0),"",IF(AND(フラグ管理用!B601=2,フラグ管理用!I601&gt;14),"","error")))</f>
        <v/>
      </c>
      <c r="AR601" s="335" t="str">
        <f>IF(C601="","",IF(PRODUCT(フラグ管理用!H601:J601)=0,"error",""))</f>
        <v/>
      </c>
      <c r="AS601" s="335" t="str">
        <f t="shared" si="170"/>
        <v/>
      </c>
      <c r="AT601" s="335" t="str">
        <f>IF(C601="","",IF(AND(フラグ管理用!G601=1,フラグ管理用!K601=1),"",IF(AND(フラグ管理用!G601=2,フラグ管理用!K601&gt;1),"","error")))</f>
        <v/>
      </c>
      <c r="AU601" s="335" t="str">
        <f>IF(C601="","",IF(AND(フラグ管理用!K601=10,ISBLANK(L601)=FALSE),"",IF(AND(フラグ管理用!K601&lt;10,ISBLANK(L601)=TRUE),"","error")))</f>
        <v/>
      </c>
      <c r="AV601" s="331" t="str">
        <f t="shared" si="171"/>
        <v/>
      </c>
      <c r="AW601" s="331" t="str">
        <f t="shared" si="172"/>
        <v/>
      </c>
      <c r="AX601" s="331" t="str">
        <f>IF(C601="","",IF(AND(フラグ管理用!D601=2,フラグ管理用!G601=1),IF(Q601&lt;&gt;0,"error",""),""))</f>
        <v/>
      </c>
      <c r="AY601" s="331" t="str">
        <f>IF(C601="","",IF(フラグ管理用!G601=2,IF(OR(O601&lt;&gt;0,P601&lt;&gt;0,R601&lt;&gt;0),"error",""),""))</f>
        <v/>
      </c>
      <c r="AZ601" s="331" t="str">
        <f t="shared" si="173"/>
        <v/>
      </c>
      <c r="BA601" s="331" t="str">
        <f t="shared" si="174"/>
        <v/>
      </c>
      <c r="BB601" s="331" t="str">
        <f t="shared" si="175"/>
        <v/>
      </c>
      <c r="BC601" s="331" t="str">
        <f>IF(C601="","",IF(フラグ管理用!Y601=2,IF(AND(フラグ管理用!C601=2,フラグ管理用!V601=1),"","error"),""))</f>
        <v/>
      </c>
      <c r="BD601" s="331" t="str">
        <f t="shared" si="176"/>
        <v/>
      </c>
      <c r="BE601" s="331" t="str">
        <f>IF(C601="","",IF(フラグ管理用!Z601=30,"error",IF(AND(フラグ管理用!AI601="事業始期_通常",フラグ管理用!Z601&lt;18),"error",IF(AND(フラグ管理用!AI601="事業始期_補助",フラグ管理用!Z601&lt;15),"error",""))))</f>
        <v/>
      </c>
      <c r="BF601" s="331" t="str">
        <f t="shared" si="177"/>
        <v/>
      </c>
      <c r="BG601" s="331" t="str">
        <f>IF(C601="","",IF(AND(フラグ管理用!AJ601="事業終期_通常",OR(フラグ管理用!AA601&lt;18,フラグ管理用!AA601&gt;29)),"error",IF(AND(フラグ管理用!AJ601="事業終期_R3基金・R4",フラグ管理用!AA601&lt;18),"error","")))</f>
        <v/>
      </c>
      <c r="BH601" s="331" t="str">
        <f>IF(C601="","",IF(VLOOKUP(Z601,―!$X$2:$Y$31,2,FALSE)&lt;=VLOOKUP(AA601,―!$X$2:$Y$31,2,FALSE),"","error"))</f>
        <v/>
      </c>
      <c r="BI601" s="331" t="str">
        <f t="shared" si="178"/>
        <v/>
      </c>
      <c r="BJ601" s="331" t="str">
        <f t="shared" si="179"/>
        <v/>
      </c>
      <c r="BK601" s="331" t="str">
        <f t="shared" si="180"/>
        <v/>
      </c>
      <c r="BL601" s="331" t="str">
        <f>IF(C601="","",IF(AND(フラグ管理用!AK601="予算区分_地単_通常",フラグ管理用!AF601&gt;4),"error",IF(AND(フラグ管理用!AK601="予算区分_地単_協力金等",フラグ管理用!AF601&gt;9),"error",IF(AND(フラグ管理用!AK601="予算区分_補助",フラグ管理用!AF601&lt;9),"error",""))))</f>
        <v/>
      </c>
      <c r="BM601" s="346" t="str">
        <f>フラグ管理用!AO601</f>
        <v/>
      </c>
    </row>
    <row r="602" spans="1:65">
      <c r="A602" s="21">
        <v>581</v>
      </c>
      <c r="B602" s="38"/>
      <c r="C602" s="47"/>
      <c r="D602" s="47"/>
      <c r="E602" s="60"/>
      <c r="F602" s="69" t="str">
        <f>IF(C602="補",VLOOKUP(E602,'事業名一覧 '!$A$3:$C$55,3,FALSE),"")</f>
        <v/>
      </c>
      <c r="G602" s="84"/>
      <c r="H602" s="84"/>
      <c r="I602" s="84"/>
      <c r="J602" s="84"/>
      <c r="K602" s="84"/>
      <c r="L602" s="60"/>
      <c r="M602" s="134" t="str">
        <f t="shared" si="163"/>
        <v/>
      </c>
      <c r="N602" s="134" t="str">
        <f t="shared" si="164"/>
        <v/>
      </c>
      <c r="O602" s="150"/>
      <c r="P602" s="150"/>
      <c r="Q602" s="150"/>
      <c r="R602" s="150"/>
      <c r="S602" s="150"/>
      <c r="T602" s="150"/>
      <c r="U602" s="60"/>
      <c r="V602" s="84"/>
      <c r="W602" s="84"/>
      <c r="X602" s="84"/>
      <c r="Y602" s="47"/>
      <c r="Z602" s="47"/>
      <c r="AA602" s="47"/>
      <c r="AB602" s="217"/>
      <c r="AC602" s="217"/>
      <c r="AD602" s="60"/>
      <c r="AE602" s="60"/>
      <c r="AF602" s="236"/>
      <c r="AG602" s="255"/>
      <c r="AH602" s="277"/>
      <c r="AI602" s="289"/>
      <c r="AJ602" s="301" t="str">
        <f t="shared" si="165"/>
        <v/>
      </c>
      <c r="AK602" s="309" t="str">
        <f>IF(C602="","",IF(AND(フラグ管理用!B602=2,O602&gt;0),"error",IF(AND(フラグ管理用!B602=1,SUM(P602:R602)&gt;0),"error","")))</f>
        <v/>
      </c>
      <c r="AL602" s="317" t="str">
        <f t="shared" si="166"/>
        <v/>
      </c>
      <c r="AM602" s="325" t="str">
        <f t="shared" si="167"/>
        <v/>
      </c>
      <c r="AN602" s="331" t="str">
        <f>IF(C602="","",IF(フラグ管理用!AP602=1,"",IF(AND(フラグ管理用!C602=1,フラグ管理用!G602=1),"",IF(AND(フラグ管理用!C602=2,フラグ管理用!D602=1,フラグ管理用!G602=1),"",IF(AND(フラグ管理用!C602=2,フラグ管理用!D602=2),"","error")))))</f>
        <v/>
      </c>
      <c r="AO602" s="335" t="str">
        <f t="shared" si="168"/>
        <v/>
      </c>
      <c r="AP602" s="335" t="str">
        <f t="shared" si="169"/>
        <v/>
      </c>
      <c r="AQ602" s="335" t="str">
        <f>IF(C602="","",IF(AND(フラグ管理用!B602=1,フラグ管理用!I602&gt;0),"",IF(AND(フラグ管理用!B602=2,フラグ管理用!I602&gt;14),"","error")))</f>
        <v/>
      </c>
      <c r="AR602" s="335" t="str">
        <f>IF(C602="","",IF(PRODUCT(フラグ管理用!H602:J602)=0,"error",""))</f>
        <v/>
      </c>
      <c r="AS602" s="335" t="str">
        <f t="shared" si="170"/>
        <v/>
      </c>
      <c r="AT602" s="335" t="str">
        <f>IF(C602="","",IF(AND(フラグ管理用!G602=1,フラグ管理用!K602=1),"",IF(AND(フラグ管理用!G602=2,フラグ管理用!K602&gt;1),"","error")))</f>
        <v/>
      </c>
      <c r="AU602" s="335" t="str">
        <f>IF(C602="","",IF(AND(フラグ管理用!K602=10,ISBLANK(L602)=FALSE),"",IF(AND(フラグ管理用!K602&lt;10,ISBLANK(L602)=TRUE),"","error")))</f>
        <v/>
      </c>
      <c r="AV602" s="331" t="str">
        <f t="shared" si="171"/>
        <v/>
      </c>
      <c r="AW602" s="331" t="str">
        <f t="shared" si="172"/>
        <v/>
      </c>
      <c r="AX602" s="331" t="str">
        <f>IF(C602="","",IF(AND(フラグ管理用!D602=2,フラグ管理用!G602=1),IF(Q602&lt;&gt;0,"error",""),""))</f>
        <v/>
      </c>
      <c r="AY602" s="331" t="str">
        <f>IF(C602="","",IF(フラグ管理用!G602=2,IF(OR(O602&lt;&gt;0,P602&lt;&gt;0,R602&lt;&gt;0),"error",""),""))</f>
        <v/>
      </c>
      <c r="AZ602" s="331" t="str">
        <f t="shared" si="173"/>
        <v/>
      </c>
      <c r="BA602" s="331" t="str">
        <f t="shared" si="174"/>
        <v/>
      </c>
      <c r="BB602" s="331" t="str">
        <f t="shared" si="175"/>
        <v/>
      </c>
      <c r="BC602" s="331" t="str">
        <f>IF(C602="","",IF(フラグ管理用!Y602=2,IF(AND(フラグ管理用!C602=2,フラグ管理用!V602=1),"","error"),""))</f>
        <v/>
      </c>
      <c r="BD602" s="331" t="str">
        <f t="shared" si="176"/>
        <v/>
      </c>
      <c r="BE602" s="331" t="str">
        <f>IF(C602="","",IF(フラグ管理用!Z602=30,"error",IF(AND(フラグ管理用!AI602="事業始期_通常",フラグ管理用!Z602&lt;18),"error",IF(AND(フラグ管理用!AI602="事業始期_補助",フラグ管理用!Z602&lt;15),"error",""))))</f>
        <v/>
      </c>
      <c r="BF602" s="331" t="str">
        <f t="shared" si="177"/>
        <v/>
      </c>
      <c r="BG602" s="331" t="str">
        <f>IF(C602="","",IF(AND(フラグ管理用!AJ602="事業終期_通常",OR(フラグ管理用!AA602&lt;18,フラグ管理用!AA602&gt;29)),"error",IF(AND(フラグ管理用!AJ602="事業終期_R3基金・R4",フラグ管理用!AA602&lt;18),"error","")))</f>
        <v/>
      </c>
      <c r="BH602" s="331" t="str">
        <f>IF(C602="","",IF(VLOOKUP(Z602,―!$X$2:$Y$31,2,FALSE)&lt;=VLOOKUP(AA602,―!$X$2:$Y$31,2,FALSE),"","error"))</f>
        <v/>
      </c>
      <c r="BI602" s="331" t="str">
        <f t="shared" si="178"/>
        <v/>
      </c>
      <c r="BJ602" s="331" t="str">
        <f t="shared" si="179"/>
        <v/>
      </c>
      <c r="BK602" s="331" t="str">
        <f t="shared" si="180"/>
        <v/>
      </c>
      <c r="BL602" s="331" t="str">
        <f>IF(C602="","",IF(AND(フラグ管理用!AK602="予算区分_地単_通常",フラグ管理用!AF602&gt;4),"error",IF(AND(フラグ管理用!AK602="予算区分_地単_協力金等",フラグ管理用!AF602&gt;9),"error",IF(AND(フラグ管理用!AK602="予算区分_補助",フラグ管理用!AF602&lt;9),"error",""))))</f>
        <v/>
      </c>
      <c r="BM602" s="346" t="str">
        <f>フラグ管理用!AO602</f>
        <v/>
      </c>
    </row>
    <row r="603" spans="1:65">
      <c r="A603" s="21">
        <v>582</v>
      </c>
      <c r="B603" s="38"/>
      <c r="C603" s="47"/>
      <c r="D603" s="47"/>
      <c r="E603" s="60"/>
      <c r="F603" s="69" t="str">
        <f>IF(C603="補",VLOOKUP(E603,'事業名一覧 '!$A$3:$C$55,3,FALSE),"")</f>
        <v/>
      </c>
      <c r="G603" s="84"/>
      <c r="H603" s="84"/>
      <c r="I603" s="84"/>
      <c r="J603" s="84"/>
      <c r="K603" s="84"/>
      <c r="L603" s="60"/>
      <c r="M603" s="134" t="str">
        <f t="shared" si="163"/>
        <v/>
      </c>
      <c r="N603" s="134" t="str">
        <f t="shared" si="164"/>
        <v/>
      </c>
      <c r="O603" s="150"/>
      <c r="P603" s="150"/>
      <c r="Q603" s="150"/>
      <c r="R603" s="150"/>
      <c r="S603" s="150"/>
      <c r="T603" s="150"/>
      <c r="U603" s="60"/>
      <c r="V603" s="84"/>
      <c r="W603" s="84"/>
      <c r="X603" s="84"/>
      <c r="Y603" s="47"/>
      <c r="Z603" s="47"/>
      <c r="AA603" s="47"/>
      <c r="AB603" s="217"/>
      <c r="AC603" s="217"/>
      <c r="AD603" s="60"/>
      <c r="AE603" s="60"/>
      <c r="AF603" s="236"/>
      <c r="AG603" s="255"/>
      <c r="AH603" s="277"/>
      <c r="AI603" s="289"/>
      <c r="AJ603" s="301" t="str">
        <f t="shared" si="165"/>
        <v/>
      </c>
      <c r="AK603" s="309" t="str">
        <f>IF(C603="","",IF(AND(フラグ管理用!B603=2,O603&gt;0),"error",IF(AND(フラグ管理用!B603=1,SUM(P603:R603)&gt;0),"error","")))</f>
        <v/>
      </c>
      <c r="AL603" s="317" t="str">
        <f t="shared" si="166"/>
        <v/>
      </c>
      <c r="AM603" s="325" t="str">
        <f t="shared" si="167"/>
        <v/>
      </c>
      <c r="AN603" s="331" t="str">
        <f>IF(C603="","",IF(フラグ管理用!AP603=1,"",IF(AND(フラグ管理用!C603=1,フラグ管理用!G603=1),"",IF(AND(フラグ管理用!C603=2,フラグ管理用!D603=1,フラグ管理用!G603=1),"",IF(AND(フラグ管理用!C603=2,フラグ管理用!D603=2),"","error")))))</f>
        <v/>
      </c>
      <c r="AO603" s="335" t="str">
        <f t="shared" si="168"/>
        <v/>
      </c>
      <c r="AP603" s="335" t="str">
        <f t="shared" si="169"/>
        <v/>
      </c>
      <c r="AQ603" s="335" t="str">
        <f>IF(C603="","",IF(AND(フラグ管理用!B603=1,フラグ管理用!I603&gt;0),"",IF(AND(フラグ管理用!B603=2,フラグ管理用!I603&gt;14),"","error")))</f>
        <v/>
      </c>
      <c r="AR603" s="335" t="str">
        <f>IF(C603="","",IF(PRODUCT(フラグ管理用!H603:J603)=0,"error",""))</f>
        <v/>
      </c>
      <c r="AS603" s="335" t="str">
        <f t="shared" si="170"/>
        <v/>
      </c>
      <c r="AT603" s="335" t="str">
        <f>IF(C603="","",IF(AND(フラグ管理用!G603=1,フラグ管理用!K603=1),"",IF(AND(フラグ管理用!G603=2,フラグ管理用!K603&gt;1),"","error")))</f>
        <v/>
      </c>
      <c r="AU603" s="335" t="str">
        <f>IF(C603="","",IF(AND(フラグ管理用!K603=10,ISBLANK(L603)=FALSE),"",IF(AND(フラグ管理用!K603&lt;10,ISBLANK(L603)=TRUE),"","error")))</f>
        <v/>
      </c>
      <c r="AV603" s="331" t="str">
        <f t="shared" si="171"/>
        <v/>
      </c>
      <c r="AW603" s="331" t="str">
        <f t="shared" si="172"/>
        <v/>
      </c>
      <c r="AX603" s="331" t="str">
        <f>IF(C603="","",IF(AND(フラグ管理用!D603=2,フラグ管理用!G603=1),IF(Q603&lt;&gt;0,"error",""),""))</f>
        <v/>
      </c>
      <c r="AY603" s="331" t="str">
        <f>IF(C603="","",IF(フラグ管理用!G603=2,IF(OR(O603&lt;&gt;0,P603&lt;&gt;0,R603&lt;&gt;0),"error",""),""))</f>
        <v/>
      </c>
      <c r="AZ603" s="331" t="str">
        <f t="shared" si="173"/>
        <v/>
      </c>
      <c r="BA603" s="331" t="str">
        <f t="shared" si="174"/>
        <v/>
      </c>
      <c r="BB603" s="331" t="str">
        <f t="shared" si="175"/>
        <v/>
      </c>
      <c r="BC603" s="331" t="str">
        <f>IF(C603="","",IF(フラグ管理用!Y603=2,IF(AND(フラグ管理用!C603=2,フラグ管理用!V603=1),"","error"),""))</f>
        <v/>
      </c>
      <c r="BD603" s="331" t="str">
        <f t="shared" si="176"/>
        <v/>
      </c>
      <c r="BE603" s="331" t="str">
        <f>IF(C603="","",IF(フラグ管理用!Z603=30,"error",IF(AND(フラグ管理用!AI603="事業始期_通常",フラグ管理用!Z603&lt;18),"error",IF(AND(フラグ管理用!AI603="事業始期_補助",フラグ管理用!Z603&lt;15),"error",""))))</f>
        <v/>
      </c>
      <c r="BF603" s="331" t="str">
        <f t="shared" si="177"/>
        <v/>
      </c>
      <c r="BG603" s="331" t="str">
        <f>IF(C603="","",IF(AND(フラグ管理用!AJ603="事業終期_通常",OR(フラグ管理用!AA603&lt;18,フラグ管理用!AA603&gt;29)),"error",IF(AND(フラグ管理用!AJ603="事業終期_R3基金・R4",フラグ管理用!AA603&lt;18),"error","")))</f>
        <v/>
      </c>
      <c r="BH603" s="331" t="str">
        <f>IF(C603="","",IF(VLOOKUP(Z603,―!$X$2:$Y$31,2,FALSE)&lt;=VLOOKUP(AA603,―!$X$2:$Y$31,2,FALSE),"","error"))</f>
        <v/>
      </c>
      <c r="BI603" s="331" t="str">
        <f t="shared" si="178"/>
        <v/>
      </c>
      <c r="BJ603" s="331" t="str">
        <f t="shared" si="179"/>
        <v/>
      </c>
      <c r="BK603" s="331" t="str">
        <f t="shared" si="180"/>
        <v/>
      </c>
      <c r="BL603" s="331" t="str">
        <f>IF(C603="","",IF(AND(フラグ管理用!AK603="予算区分_地単_通常",フラグ管理用!AF603&gt;4),"error",IF(AND(フラグ管理用!AK603="予算区分_地単_協力金等",フラグ管理用!AF603&gt;9),"error",IF(AND(フラグ管理用!AK603="予算区分_補助",フラグ管理用!AF603&lt;9),"error",""))))</f>
        <v/>
      </c>
      <c r="BM603" s="346" t="str">
        <f>フラグ管理用!AO603</f>
        <v/>
      </c>
    </row>
    <row r="604" spans="1:65">
      <c r="A604" s="21">
        <v>583</v>
      </c>
      <c r="B604" s="38"/>
      <c r="C604" s="47"/>
      <c r="D604" s="47"/>
      <c r="E604" s="60"/>
      <c r="F604" s="69" t="str">
        <f>IF(C604="補",VLOOKUP(E604,'事業名一覧 '!$A$3:$C$55,3,FALSE),"")</f>
        <v/>
      </c>
      <c r="G604" s="84"/>
      <c r="H604" s="84"/>
      <c r="I604" s="84"/>
      <c r="J604" s="84"/>
      <c r="K604" s="84"/>
      <c r="L604" s="60"/>
      <c r="M604" s="134" t="str">
        <f t="shared" si="163"/>
        <v/>
      </c>
      <c r="N604" s="134" t="str">
        <f t="shared" si="164"/>
        <v/>
      </c>
      <c r="O604" s="150"/>
      <c r="P604" s="150"/>
      <c r="Q604" s="150"/>
      <c r="R604" s="150"/>
      <c r="S604" s="150"/>
      <c r="T604" s="150"/>
      <c r="U604" s="60"/>
      <c r="V604" s="84"/>
      <c r="W604" s="84"/>
      <c r="X604" s="84"/>
      <c r="Y604" s="47"/>
      <c r="Z604" s="47"/>
      <c r="AA604" s="47"/>
      <c r="AB604" s="217"/>
      <c r="AC604" s="217"/>
      <c r="AD604" s="60"/>
      <c r="AE604" s="60"/>
      <c r="AF604" s="236"/>
      <c r="AG604" s="255"/>
      <c r="AH604" s="277"/>
      <c r="AI604" s="289"/>
      <c r="AJ604" s="301" t="str">
        <f t="shared" si="165"/>
        <v/>
      </c>
      <c r="AK604" s="309" t="str">
        <f>IF(C604="","",IF(AND(フラグ管理用!B604=2,O604&gt;0),"error",IF(AND(フラグ管理用!B604=1,SUM(P604:R604)&gt;0),"error","")))</f>
        <v/>
      </c>
      <c r="AL604" s="317" t="str">
        <f t="shared" si="166"/>
        <v/>
      </c>
      <c r="AM604" s="325" t="str">
        <f t="shared" si="167"/>
        <v/>
      </c>
      <c r="AN604" s="331" t="str">
        <f>IF(C604="","",IF(フラグ管理用!AP604=1,"",IF(AND(フラグ管理用!C604=1,フラグ管理用!G604=1),"",IF(AND(フラグ管理用!C604=2,フラグ管理用!D604=1,フラグ管理用!G604=1),"",IF(AND(フラグ管理用!C604=2,フラグ管理用!D604=2),"","error")))))</f>
        <v/>
      </c>
      <c r="AO604" s="335" t="str">
        <f t="shared" si="168"/>
        <v/>
      </c>
      <c r="AP604" s="335" t="str">
        <f t="shared" si="169"/>
        <v/>
      </c>
      <c r="AQ604" s="335" t="str">
        <f>IF(C604="","",IF(AND(フラグ管理用!B604=1,フラグ管理用!I604&gt;0),"",IF(AND(フラグ管理用!B604=2,フラグ管理用!I604&gt;14),"","error")))</f>
        <v/>
      </c>
      <c r="AR604" s="335" t="str">
        <f>IF(C604="","",IF(PRODUCT(フラグ管理用!H604:J604)=0,"error",""))</f>
        <v/>
      </c>
      <c r="AS604" s="335" t="str">
        <f t="shared" si="170"/>
        <v/>
      </c>
      <c r="AT604" s="335" t="str">
        <f>IF(C604="","",IF(AND(フラグ管理用!G604=1,フラグ管理用!K604=1),"",IF(AND(フラグ管理用!G604=2,フラグ管理用!K604&gt;1),"","error")))</f>
        <v/>
      </c>
      <c r="AU604" s="335" t="str">
        <f>IF(C604="","",IF(AND(フラグ管理用!K604=10,ISBLANK(L604)=FALSE),"",IF(AND(フラグ管理用!K604&lt;10,ISBLANK(L604)=TRUE),"","error")))</f>
        <v/>
      </c>
      <c r="AV604" s="331" t="str">
        <f t="shared" si="171"/>
        <v/>
      </c>
      <c r="AW604" s="331" t="str">
        <f t="shared" si="172"/>
        <v/>
      </c>
      <c r="AX604" s="331" t="str">
        <f>IF(C604="","",IF(AND(フラグ管理用!D604=2,フラグ管理用!G604=1),IF(Q604&lt;&gt;0,"error",""),""))</f>
        <v/>
      </c>
      <c r="AY604" s="331" t="str">
        <f>IF(C604="","",IF(フラグ管理用!G604=2,IF(OR(O604&lt;&gt;0,P604&lt;&gt;0,R604&lt;&gt;0),"error",""),""))</f>
        <v/>
      </c>
      <c r="AZ604" s="331" t="str">
        <f t="shared" si="173"/>
        <v/>
      </c>
      <c r="BA604" s="331" t="str">
        <f t="shared" si="174"/>
        <v/>
      </c>
      <c r="BB604" s="331" t="str">
        <f t="shared" si="175"/>
        <v/>
      </c>
      <c r="BC604" s="331" t="str">
        <f>IF(C604="","",IF(フラグ管理用!Y604=2,IF(AND(フラグ管理用!C604=2,フラグ管理用!V604=1),"","error"),""))</f>
        <v/>
      </c>
      <c r="BD604" s="331" t="str">
        <f t="shared" si="176"/>
        <v/>
      </c>
      <c r="BE604" s="331" t="str">
        <f>IF(C604="","",IF(フラグ管理用!Z604=30,"error",IF(AND(フラグ管理用!AI604="事業始期_通常",フラグ管理用!Z604&lt;18),"error",IF(AND(フラグ管理用!AI604="事業始期_補助",フラグ管理用!Z604&lt;15),"error",""))))</f>
        <v/>
      </c>
      <c r="BF604" s="331" t="str">
        <f t="shared" si="177"/>
        <v/>
      </c>
      <c r="BG604" s="331" t="str">
        <f>IF(C604="","",IF(AND(フラグ管理用!AJ604="事業終期_通常",OR(フラグ管理用!AA604&lt;18,フラグ管理用!AA604&gt;29)),"error",IF(AND(フラグ管理用!AJ604="事業終期_R3基金・R4",フラグ管理用!AA604&lt;18),"error","")))</f>
        <v/>
      </c>
      <c r="BH604" s="331" t="str">
        <f>IF(C604="","",IF(VLOOKUP(Z604,―!$X$2:$Y$31,2,FALSE)&lt;=VLOOKUP(AA604,―!$X$2:$Y$31,2,FALSE),"","error"))</f>
        <v/>
      </c>
      <c r="BI604" s="331" t="str">
        <f t="shared" si="178"/>
        <v/>
      </c>
      <c r="BJ604" s="331" t="str">
        <f t="shared" si="179"/>
        <v/>
      </c>
      <c r="BK604" s="331" t="str">
        <f t="shared" si="180"/>
        <v/>
      </c>
      <c r="BL604" s="331" t="str">
        <f>IF(C604="","",IF(AND(フラグ管理用!AK604="予算区分_地単_通常",フラグ管理用!AF604&gt;4),"error",IF(AND(フラグ管理用!AK604="予算区分_地単_協力金等",フラグ管理用!AF604&gt;9),"error",IF(AND(フラグ管理用!AK604="予算区分_補助",フラグ管理用!AF604&lt;9),"error",""))))</f>
        <v/>
      </c>
      <c r="BM604" s="346" t="str">
        <f>フラグ管理用!AO604</f>
        <v/>
      </c>
    </row>
    <row r="605" spans="1:65">
      <c r="A605" s="21">
        <v>584</v>
      </c>
      <c r="B605" s="38"/>
      <c r="C605" s="47"/>
      <c r="D605" s="47"/>
      <c r="E605" s="60"/>
      <c r="F605" s="69" t="str">
        <f>IF(C605="補",VLOOKUP(E605,'事業名一覧 '!$A$3:$C$55,3,FALSE),"")</f>
        <v/>
      </c>
      <c r="G605" s="84"/>
      <c r="H605" s="84"/>
      <c r="I605" s="84"/>
      <c r="J605" s="84"/>
      <c r="K605" s="84"/>
      <c r="L605" s="60"/>
      <c r="M605" s="134" t="str">
        <f t="shared" si="163"/>
        <v/>
      </c>
      <c r="N605" s="134" t="str">
        <f t="shared" si="164"/>
        <v/>
      </c>
      <c r="O605" s="150"/>
      <c r="P605" s="150"/>
      <c r="Q605" s="150"/>
      <c r="R605" s="150"/>
      <c r="S605" s="150"/>
      <c r="T605" s="150"/>
      <c r="U605" s="60"/>
      <c r="V605" s="84"/>
      <c r="W605" s="84"/>
      <c r="X605" s="84"/>
      <c r="Y605" s="47"/>
      <c r="Z605" s="47"/>
      <c r="AA605" s="47"/>
      <c r="AB605" s="217"/>
      <c r="AC605" s="217"/>
      <c r="AD605" s="60"/>
      <c r="AE605" s="60"/>
      <c r="AF605" s="236"/>
      <c r="AG605" s="255"/>
      <c r="AH605" s="277"/>
      <c r="AI605" s="289"/>
      <c r="AJ605" s="301" t="str">
        <f t="shared" si="165"/>
        <v/>
      </c>
      <c r="AK605" s="309" t="str">
        <f>IF(C605="","",IF(AND(フラグ管理用!B605=2,O605&gt;0),"error",IF(AND(フラグ管理用!B605=1,SUM(P605:R605)&gt;0),"error","")))</f>
        <v/>
      </c>
      <c r="AL605" s="317" t="str">
        <f t="shared" si="166"/>
        <v/>
      </c>
      <c r="AM605" s="325" t="str">
        <f t="shared" si="167"/>
        <v/>
      </c>
      <c r="AN605" s="331" t="str">
        <f>IF(C605="","",IF(フラグ管理用!AP605=1,"",IF(AND(フラグ管理用!C605=1,フラグ管理用!G605=1),"",IF(AND(フラグ管理用!C605=2,フラグ管理用!D605=1,フラグ管理用!G605=1),"",IF(AND(フラグ管理用!C605=2,フラグ管理用!D605=2),"","error")))))</f>
        <v/>
      </c>
      <c r="AO605" s="335" t="str">
        <f t="shared" si="168"/>
        <v/>
      </c>
      <c r="AP605" s="335" t="str">
        <f t="shared" si="169"/>
        <v/>
      </c>
      <c r="AQ605" s="335" t="str">
        <f>IF(C605="","",IF(AND(フラグ管理用!B605=1,フラグ管理用!I605&gt;0),"",IF(AND(フラグ管理用!B605=2,フラグ管理用!I605&gt;14),"","error")))</f>
        <v/>
      </c>
      <c r="AR605" s="335" t="str">
        <f>IF(C605="","",IF(PRODUCT(フラグ管理用!H605:J605)=0,"error",""))</f>
        <v/>
      </c>
      <c r="AS605" s="335" t="str">
        <f t="shared" si="170"/>
        <v/>
      </c>
      <c r="AT605" s="335" t="str">
        <f>IF(C605="","",IF(AND(フラグ管理用!G605=1,フラグ管理用!K605=1),"",IF(AND(フラグ管理用!G605=2,フラグ管理用!K605&gt;1),"","error")))</f>
        <v/>
      </c>
      <c r="AU605" s="335" t="str">
        <f>IF(C605="","",IF(AND(フラグ管理用!K605=10,ISBLANK(L605)=FALSE),"",IF(AND(フラグ管理用!K605&lt;10,ISBLANK(L605)=TRUE),"","error")))</f>
        <v/>
      </c>
      <c r="AV605" s="331" t="str">
        <f t="shared" si="171"/>
        <v/>
      </c>
      <c r="AW605" s="331" t="str">
        <f t="shared" si="172"/>
        <v/>
      </c>
      <c r="AX605" s="331" t="str">
        <f>IF(C605="","",IF(AND(フラグ管理用!D605=2,フラグ管理用!G605=1),IF(Q605&lt;&gt;0,"error",""),""))</f>
        <v/>
      </c>
      <c r="AY605" s="331" t="str">
        <f>IF(C605="","",IF(フラグ管理用!G605=2,IF(OR(O605&lt;&gt;0,P605&lt;&gt;0,R605&lt;&gt;0),"error",""),""))</f>
        <v/>
      </c>
      <c r="AZ605" s="331" t="str">
        <f t="shared" si="173"/>
        <v/>
      </c>
      <c r="BA605" s="331" t="str">
        <f t="shared" si="174"/>
        <v/>
      </c>
      <c r="BB605" s="331" t="str">
        <f t="shared" si="175"/>
        <v/>
      </c>
      <c r="BC605" s="331" t="str">
        <f>IF(C605="","",IF(フラグ管理用!Y605=2,IF(AND(フラグ管理用!C605=2,フラグ管理用!V605=1),"","error"),""))</f>
        <v/>
      </c>
      <c r="BD605" s="331" t="str">
        <f t="shared" si="176"/>
        <v/>
      </c>
      <c r="BE605" s="331" t="str">
        <f>IF(C605="","",IF(フラグ管理用!Z605=30,"error",IF(AND(フラグ管理用!AI605="事業始期_通常",フラグ管理用!Z605&lt;18),"error",IF(AND(フラグ管理用!AI605="事業始期_補助",フラグ管理用!Z605&lt;15),"error",""))))</f>
        <v/>
      </c>
      <c r="BF605" s="331" t="str">
        <f t="shared" si="177"/>
        <v/>
      </c>
      <c r="BG605" s="331" t="str">
        <f>IF(C605="","",IF(AND(フラグ管理用!AJ605="事業終期_通常",OR(フラグ管理用!AA605&lt;18,フラグ管理用!AA605&gt;29)),"error",IF(AND(フラグ管理用!AJ605="事業終期_R3基金・R4",フラグ管理用!AA605&lt;18),"error","")))</f>
        <v/>
      </c>
      <c r="BH605" s="331" t="str">
        <f>IF(C605="","",IF(VLOOKUP(Z605,―!$X$2:$Y$31,2,FALSE)&lt;=VLOOKUP(AA605,―!$X$2:$Y$31,2,FALSE),"","error"))</f>
        <v/>
      </c>
      <c r="BI605" s="331" t="str">
        <f t="shared" si="178"/>
        <v/>
      </c>
      <c r="BJ605" s="331" t="str">
        <f t="shared" si="179"/>
        <v/>
      </c>
      <c r="BK605" s="331" t="str">
        <f t="shared" si="180"/>
        <v/>
      </c>
      <c r="BL605" s="331" t="str">
        <f>IF(C605="","",IF(AND(フラグ管理用!AK605="予算区分_地単_通常",フラグ管理用!AF605&gt;4),"error",IF(AND(フラグ管理用!AK605="予算区分_地単_協力金等",フラグ管理用!AF605&gt;9),"error",IF(AND(フラグ管理用!AK605="予算区分_補助",フラグ管理用!AF605&lt;9),"error",""))))</f>
        <v/>
      </c>
      <c r="BM605" s="346" t="str">
        <f>フラグ管理用!AO605</f>
        <v/>
      </c>
    </row>
    <row r="606" spans="1:65">
      <c r="A606" s="21">
        <v>585</v>
      </c>
      <c r="B606" s="38"/>
      <c r="C606" s="47"/>
      <c r="D606" s="47"/>
      <c r="E606" s="60"/>
      <c r="F606" s="69" t="str">
        <f>IF(C606="補",VLOOKUP(E606,'事業名一覧 '!$A$3:$C$55,3,FALSE),"")</f>
        <v/>
      </c>
      <c r="G606" s="84"/>
      <c r="H606" s="84"/>
      <c r="I606" s="84"/>
      <c r="J606" s="84"/>
      <c r="K606" s="84"/>
      <c r="L606" s="60"/>
      <c r="M606" s="134" t="str">
        <f t="shared" si="163"/>
        <v/>
      </c>
      <c r="N606" s="134" t="str">
        <f t="shared" si="164"/>
        <v/>
      </c>
      <c r="O606" s="150"/>
      <c r="P606" s="150"/>
      <c r="Q606" s="150"/>
      <c r="R606" s="150"/>
      <c r="S606" s="150"/>
      <c r="T606" s="150"/>
      <c r="U606" s="60"/>
      <c r="V606" s="84"/>
      <c r="W606" s="84"/>
      <c r="X606" s="84"/>
      <c r="Y606" s="47"/>
      <c r="Z606" s="47"/>
      <c r="AA606" s="47"/>
      <c r="AB606" s="217"/>
      <c r="AC606" s="217"/>
      <c r="AD606" s="60"/>
      <c r="AE606" s="60"/>
      <c r="AF606" s="236"/>
      <c r="AG606" s="255"/>
      <c r="AH606" s="277"/>
      <c r="AI606" s="289"/>
      <c r="AJ606" s="301" t="str">
        <f t="shared" si="165"/>
        <v/>
      </c>
      <c r="AK606" s="309" t="str">
        <f>IF(C606="","",IF(AND(フラグ管理用!B606=2,O606&gt;0),"error",IF(AND(フラグ管理用!B606=1,SUM(P606:R606)&gt;0),"error","")))</f>
        <v/>
      </c>
      <c r="AL606" s="317" t="str">
        <f t="shared" si="166"/>
        <v/>
      </c>
      <c r="AM606" s="325" t="str">
        <f t="shared" si="167"/>
        <v/>
      </c>
      <c r="AN606" s="331" t="str">
        <f>IF(C606="","",IF(フラグ管理用!AP606=1,"",IF(AND(フラグ管理用!C606=1,フラグ管理用!G606=1),"",IF(AND(フラグ管理用!C606=2,フラグ管理用!D606=1,フラグ管理用!G606=1),"",IF(AND(フラグ管理用!C606=2,フラグ管理用!D606=2),"","error")))))</f>
        <v/>
      </c>
      <c r="AO606" s="335" t="str">
        <f t="shared" si="168"/>
        <v/>
      </c>
      <c r="AP606" s="335" t="str">
        <f t="shared" si="169"/>
        <v/>
      </c>
      <c r="AQ606" s="335" t="str">
        <f>IF(C606="","",IF(AND(フラグ管理用!B606=1,フラグ管理用!I606&gt;0),"",IF(AND(フラグ管理用!B606=2,フラグ管理用!I606&gt;14),"","error")))</f>
        <v/>
      </c>
      <c r="AR606" s="335" t="str">
        <f>IF(C606="","",IF(PRODUCT(フラグ管理用!H606:J606)=0,"error",""))</f>
        <v/>
      </c>
      <c r="AS606" s="335" t="str">
        <f t="shared" si="170"/>
        <v/>
      </c>
      <c r="AT606" s="335" t="str">
        <f>IF(C606="","",IF(AND(フラグ管理用!G606=1,フラグ管理用!K606=1),"",IF(AND(フラグ管理用!G606=2,フラグ管理用!K606&gt;1),"","error")))</f>
        <v/>
      </c>
      <c r="AU606" s="335" t="str">
        <f>IF(C606="","",IF(AND(フラグ管理用!K606=10,ISBLANK(L606)=FALSE),"",IF(AND(フラグ管理用!K606&lt;10,ISBLANK(L606)=TRUE),"","error")))</f>
        <v/>
      </c>
      <c r="AV606" s="331" t="str">
        <f t="shared" si="171"/>
        <v/>
      </c>
      <c r="AW606" s="331" t="str">
        <f t="shared" si="172"/>
        <v/>
      </c>
      <c r="AX606" s="331" t="str">
        <f>IF(C606="","",IF(AND(フラグ管理用!D606=2,フラグ管理用!G606=1),IF(Q606&lt;&gt;0,"error",""),""))</f>
        <v/>
      </c>
      <c r="AY606" s="331" t="str">
        <f>IF(C606="","",IF(フラグ管理用!G606=2,IF(OR(O606&lt;&gt;0,P606&lt;&gt;0,R606&lt;&gt;0),"error",""),""))</f>
        <v/>
      </c>
      <c r="AZ606" s="331" t="str">
        <f t="shared" si="173"/>
        <v/>
      </c>
      <c r="BA606" s="331" t="str">
        <f t="shared" si="174"/>
        <v/>
      </c>
      <c r="BB606" s="331" t="str">
        <f t="shared" si="175"/>
        <v/>
      </c>
      <c r="BC606" s="331" t="str">
        <f>IF(C606="","",IF(フラグ管理用!Y606=2,IF(AND(フラグ管理用!C606=2,フラグ管理用!V606=1),"","error"),""))</f>
        <v/>
      </c>
      <c r="BD606" s="331" t="str">
        <f t="shared" si="176"/>
        <v/>
      </c>
      <c r="BE606" s="331" t="str">
        <f>IF(C606="","",IF(フラグ管理用!Z606=30,"error",IF(AND(フラグ管理用!AI606="事業始期_通常",フラグ管理用!Z606&lt;18),"error",IF(AND(フラグ管理用!AI606="事業始期_補助",フラグ管理用!Z606&lt;15),"error",""))))</f>
        <v/>
      </c>
      <c r="BF606" s="331" t="str">
        <f t="shared" si="177"/>
        <v/>
      </c>
      <c r="BG606" s="331" t="str">
        <f>IF(C606="","",IF(AND(フラグ管理用!AJ606="事業終期_通常",OR(フラグ管理用!AA606&lt;18,フラグ管理用!AA606&gt;29)),"error",IF(AND(フラグ管理用!AJ606="事業終期_R3基金・R4",フラグ管理用!AA606&lt;18),"error","")))</f>
        <v/>
      </c>
      <c r="BH606" s="331" t="str">
        <f>IF(C606="","",IF(VLOOKUP(Z606,―!$X$2:$Y$31,2,FALSE)&lt;=VLOOKUP(AA606,―!$X$2:$Y$31,2,FALSE),"","error"))</f>
        <v/>
      </c>
      <c r="BI606" s="331" t="str">
        <f t="shared" si="178"/>
        <v/>
      </c>
      <c r="BJ606" s="331" t="str">
        <f t="shared" si="179"/>
        <v/>
      </c>
      <c r="BK606" s="331" t="str">
        <f t="shared" si="180"/>
        <v/>
      </c>
      <c r="BL606" s="331" t="str">
        <f>IF(C606="","",IF(AND(フラグ管理用!AK606="予算区分_地単_通常",フラグ管理用!AF606&gt;4),"error",IF(AND(フラグ管理用!AK606="予算区分_地単_協力金等",フラグ管理用!AF606&gt;9),"error",IF(AND(フラグ管理用!AK606="予算区分_補助",フラグ管理用!AF606&lt;9),"error",""))))</f>
        <v/>
      </c>
      <c r="BM606" s="346" t="str">
        <f>フラグ管理用!AO606</f>
        <v/>
      </c>
    </row>
    <row r="607" spans="1:65">
      <c r="A607" s="21">
        <v>586</v>
      </c>
      <c r="B607" s="38"/>
      <c r="C607" s="47"/>
      <c r="D607" s="47"/>
      <c r="E607" s="60"/>
      <c r="F607" s="69" t="str">
        <f>IF(C607="補",VLOOKUP(E607,'事業名一覧 '!$A$3:$C$55,3,FALSE),"")</f>
        <v/>
      </c>
      <c r="G607" s="84"/>
      <c r="H607" s="84"/>
      <c r="I607" s="84"/>
      <c r="J607" s="84"/>
      <c r="K607" s="84"/>
      <c r="L607" s="60"/>
      <c r="M607" s="134" t="str">
        <f t="shared" si="163"/>
        <v/>
      </c>
      <c r="N607" s="134" t="str">
        <f t="shared" si="164"/>
        <v/>
      </c>
      <c r="O607" s="150"/>
      <c r="P607" s="150"/>
      <c r="Q607" s="150"/>
      <c r="R607" s="150"/>
      <c r="S607" s="150"/>
      <c r="T607" s="150"/>
      <c r="U607" s="60"/>
      <c r="V607" s="84"/>
      <c r="W607" s="84"/>
      <c r="X607" s="84"/>
      <c r="Y607" s="47"/>
      <c r="Z607" s="47"/>
      <c r="AA607" s="47"/>
      <c r="AB607" s="217"/>
      <c r="AC607" s="217"/>
      <c r="AD607" s="60"/>
      <c r="AE607" s="60"/>
      <c r="AF607" s="236"/>
      <c r="AG607" s="255"/>
      <c r="AH607" s="277"/>
      <c r="AI607" s="289"/>
      <c r="AJ607" s="301" t="str">
        <f t="shared" si="165"/>
        <v/>
      </c>
      <c r="AK607" s="309" t="str">
        <f>IF(C607="","",IF(AND(フラグ管理用!B607=2,O607&gt;0),"error",IF(AND(フラグ管理用!B607=1,SUM(P607:R607)&gt;0),"error","")))</f>
        <v/>
      </c>
      <c r="AL607" s="317" t="str">
        <f t="shared" si="166"/>
        <v/>
      </c>
      <c r="AM607" s="325" t="str">
        <f t="shared" si="167"/>
        <v/>
      </c>
      <c r="AN607" s="331" t="str">
        <f>IF(C607="","",IF(フラグ管理用!AP607=1,"",IF(AND(フラグ管理用!C607=1,フラグ管理用!G607=1),"",IF(AND(フラグ管理用!C607=2,フラグ管理用!D607=1,フラグ管理用!G607=1),"",IF(AND(フラグ管理用!C607=2,フラグ管理用!D607=2),"","error")))))</f>
        <v/>
      </c>
      <c r="AO607" s="335" t="str">
        <f t="shared" si="168"/>
        <v/>
      </c>
      <c r="AP607" s="335" t="str">
        <f t="shared" si="169"/>
        <v/>
      </c>
      <c r="AQ607" s="335" t="str">
        <f>IF(C607="","",IF(AND(フラグ管理用!B607=1,フラグ管理用!I607&gt;0),"",IF(AND(フラグ管理用!B607=2,フラグ管理用!I607&gt;14),"","error")))</f>
        <v/>
      </c>
      <c r="AR607" s="335" t="str">
        <f>IF(C607="","",IF(PRODUCT(フラグ管理用!H607:J607)=0,"error",""))</f>
        <v/>
      </c>
      <c r="AS607" s="335" t="str">
        <f t="shared" si="170"/>
        <v/>
      </c>
      <c r="AT607" s="335" t="str">
        <f>IF(C607="","",IF(AND(フラグ管理用!G607=1,フラグ管理用!K607=1),"",IF(AND(フラグ管理用!G607=2,フラグ管理用!K607&gt;1),"","error")))</f>
        <v/>
      </c>
      <c r="AU607" s="335" t="str">
        <f>IF(C607="","",IF(AND(フラグ管理用!K607=10,ISBLANK(L607)=FALSE),"",IF(AND(フラグ管理用!K607&lt;10,ISBLANK(L607)=TRUE),"","error")))</f>
        <v/>
      </c>
      <c r="AV607" s="331" t="str">
        <f t="shared" si="171"/>
        <v/>
      </c>
      <c r="AW607" s="331" t="str">
        <f t="shared" si="172"/>
        <v/>
      </c>
      <c r="AX607" s="331" t="str">
        <f>IF(C607="","",IF(AND(フラグ管理用!D607=2,フラグ管理用!G607=1),IF(Q607&lt;&gt;0,"error",""),""))</f>
        <v/>
      </c>
      <c r="AY607" s="331" t="str">
        <f>IF(C607="","",IF(フラグ管理用!G607=2,IF(OR(O607&lt;&gt;0,P607&lt;&gt;0,R607&lt;&gt;0),"error",""),""))</f>
        <v/>
      </c>
      <c r="AZ607" s="331" t="str">
        <f t="shared" si="173"/>
        <v/>
      </c>
      <c r="BA607" s="331" t="str">
        <f t="shared" si="174"/>
        <v/>
      </c>
      <c r="BB607" s="331" t="str">
        <f t="shared" si="175"/>
        <v/>
      </c>
      <c r="BC607" s="331" t="str">
        <f>IF(C607="","",IF(フラグ管理用!Y607=2,IF(AND(フラグ管理用!C607=2,フラグ管理用!V607=1),"","error"),""))</f>
        <v/>
      </c>
      <c r="BD607" s="331" t="str">
        <f t="shared" si="176"/>
        <v/>
      </c>
      <c r="BE607" s="331" t="str">
        <f>IF(C607="","",IF(フラグ管理用!Z607=30,"error",IF(AND(フラグ管理用!AI607="事業始期_通常",フラグ管理用!Z607&lt;18),"error",IF(AND(フラグ管理用!AI607="事業始期_補助",フラグ管理用!Z607&lt;15),"error",""))))</f>
        <v/>
      </c>
      <c r="BF607" s="331" t="str">
        <f t="shared" si="177"/>
        <v/>
      </c>
      <c r="BG607" s="331" t="str">
        <f>IF(C607="","",IF(AND(フラグ管理用!AJ607="事業終期_通常",OR(フラグ管理用!AA607&lt;18,フラグ管理用!AA607&gt;29)),"error",IF(AND(フラグ管理用!AJ607="事業終期_R3基金・R4",フラグ管理用!AA607&lt;18),"error","")))</f>
        <v/>
      </c>
      <c r="BH607" s="331" t="str">
        <f>IF(C607="","",IF(VLOOKUP(Z607,―!$X$2:$Y$31,2,FALSE)&lt;=VLOOKUP(AA607,―!$X$2:$Y$31,2,FALSE),"","error"))</f>
        <v/>
      </c>
      <c r="BI607" s="331" t="str">
        <f t="shared" si="178"/>
        <v/>
      </c>
      <c r="BJ607" s="331" t="str">
        <f t="shared" si="179"/>
        <v/>
      </c>
      <c r="BK607" s="331" t="str">
        <f t="shared" si="180"/>
        <v/>
      </c>
      <c r="BL607" s="331" t="str">
        <f>IF(C607="","",IF(AND(フラグ管理用!AK607="予算区分_地単_通常",フラグ管理用!AF607&gt;4),"error",IF(AND(フラグ管理用!AK607="予算区分_地単_協力金等",フラグ管理用!AF607&gt;9),"error",IF(AND(フラグ管理用!AK607="予算区分_補助",フラグ管理用!AF607&lt;9),"error",""))))</f>
        <v/>
      </c>
      <c r="BM607" s="346" t="str">
        <f>フラグ管理用!AO607</f>
        <v/>
      </c>
    </row>
    <row r="608" spans="1:65">
      <c r="A608" s="21">
        <v>587</v>
      </c>
      <c r="B608" s="38"/>
      <c r="C608" s="47"/>
      <c r="D608" s="47"/>
      <c r="E608" s="60"/>
      <c r="F608" s="69" t="str">
        <f>IF(C608="補",VLOOKUP(E608,'事業名一覧 '!$A$3:$C$55,3,FALSE),"")</f>
        <v/>
      </c>
      <c r="G608" s="84"/>
      <c r="H608" s="84"/>
      <c r="I608" s="84"/>
      <c r="J608" s="84"/>
      <c r="K608" s="84"/>
      <c r="L608" s="60"/>
      <c r="M608" s="134" t="str">
        <f t="shared" si="163"/>
        <v/>
      </c>
      <c r="N608" s="134" t="str">
        <f t="shared" si="164"/>
        <v/>
      </c>
      <c r="O608" s="150"/>
      <c r="P608" s="150"/>
      <c r="Q608" s="150"/>
      <c r="R608" s="150"/>
      <c r="S608" s="150"/>
      <c r="T608" s="150"/>
      <c r="U608" s="60"/>
      <c r="V608" s="84"/>
      <c r="W608" s="84"/>
      <c r="X608" s="84"/>
      <c r="Y608" s="47"/>
      <c r="Z608" s="47"/>
      <c r="AA608" s="47"/>
      <c r="AB608" s="217"/>
      <c r="AC608" s="217"/>
      <c r="AD608" s="60"/>
      <c r="AE608" s="60"/>
      <c r="AF608" s="236"/>
      <c r="AG608" s="255"/>
      <c r="AH608" s="277"/>
      <c r="AI608" s="289"/>
      <c r="AJ608" s="301" t="str">
        <f t="shared" si="165"/>
        <v/>
      </c>
      <c r="AK608" s="309" t="str">
        <f>IF(C608="","",IF(AND(フラグ管理用!B608=2,O608&gt;0),"error",IF(AND(フラグ管理用!B608=1,SUM(P608:R608)&gt;0),"error","")))</f>
        <v/>
      </c>
      <c r="AL608" s="317" t="str">
        <f t="shared" si="166"/>
        <v/>
      </c>
      <c r="AM608" s="325" t="str">
        <f t="shared" si="167"/>
        <v/>
      </c>
      <c r="AN608" s="331" t="str">
        <f>IF(C608="","",IF(フラグ管理用!AP608=1,"",IF(AND(フラグ管理用!C608=1,フラグ管理用!G608=1),"",IF(AND(フラグ管理用!C608=2,フラグ管理用!D608=1,フラグ管理用!G608=1),"",IF(AND(フラグ管理用!C608=2,フラグ管理用!D608=2),"","error")))))</f>
        <v/>
      </c>
      <c r="AO608" s="335" t="str">
        <f t="shared" si="168"/>
        <v/>
      </c>
      <c r="AP608" s="335" t="str">
        <f t="shared" si="169"/>
        <v/>
      </c>
      <c r="AQ608" s="335" t="str">
        <f>IF(C608="","",IF(AND(フラグ管理用!B608=1,フラグ管理用!I608&gt;0),"",IF(AND(フラグ管理用!B608=2,フラグ管理用!I608&gt;14),"","error")))</f>
        <v/>
      </c>
      <c r="AR608" s="335" t="str">
        <f>IF(C608="","",IF(PRODUCT(フラグ管理用!H608:J608)=0,"error",""))</f>
        <v/>
      </c>
      <c r="AS608" s="335" t="str">
        <f t="shared" si="170"/>
        <v/>
      </c>
      <c r="AT608" s="335" t="str">
        <f>IF(C608="","",IF(AND(フラグ管理用!G608=1,フラグ管理用!K608=1),"",IF(AND(フラグ管理用!G608=2,フラグ管理用!K608&gt;1),"","error")))</f>
        <v/>
      </c>
      <c r="AU608" s="335" t="str">
        <f>IF(C608="","",IF(AND(フラグ管理用!K608=10,ISBLANK(L608)=FALSE),"",IF(AND(フラグ管理用!K608&lt;10,ISBLANK(L608)=TRUE),"","error")))</f>
        <v/>
      </c>
      <c r="AV608" s="331" t="str">
        <f t="shared" si="171"/>
        <v/>
      </c>
      <c r="AW608" s="331" t="str">
        <f t="shared" si="172"/>
        <v/>
      </c>
      <c r="AX608" s="331" t="str">
        <f>IF(C608="","",IF(AND(フラグ管理用!D608=2,フラグ管理用!G608=1),IF(Q608&lt;&gt;0,"error",""),""))</f>
        <v/>
      </c>
      <c r="AY608" s="331" t="str">
        <f>IF(C608="","",IF(フラグ管理用!G608=2,IF(OR(O608&lt;&gt;0,P608&lt;&gt;0,R608&lt;&gt;0),"error",""),""))</f>
        <v/>
      </c>
      <c r="AZ608" s="331" t="str">
        <f t="shared" si="173"/>
        <v/>
      </c>
      <c r="BA608" s="331" t="str">
        <f t="shared" si="174"/>
        <v/>
      </c>
      <c r="BB608" s="331" t="str">
        <f t="shared" si="175"/>
        <v/>
      </c>
      <c r="BC608" s="331" t="str">
        <f>IF(C608="","",IF(フラグ管理用!Y608=2,IF(AND(フラグ管理用!C608=2,フラグ管理用!V608=1),"","error"),""))</f>
        <v/>
      </c>
      <c r="BD608" s="331" t="str">
        <f t="shared" si="176"/>
        <v/>
      </c>
      <c r="BE608" s="331" t="str">
        <f>IF(C608="","",IF(フラグ管理用!Z608=30,"error",IF(AND(フラグ管理用!AI608="事業始期_通常",フラグ管理用!Z608&lt;18),"error",IF(AND(フラグ管理用!AI608="事業始期_補助",フラグ管理用!Z608&lt;15),"error",""))))</f>
        <v/>
      </c>
      <c r="BF608" s="331" t="str">
        <f t="shared" si="177"/>
        <v/>
      </c>
      <c r="BG608" s="331" t="str">
        <f>IF(C608="","",IF(AND(フラグ管理用!AJ608="事業終期_通常",OR(フラグ管理用!AA608&lt;18,フラグ管理用!AA608&gt;29)),"error",IF(AND(フラグ管理用!AJ608="事業終期_R3基金・R4",フラグ管理用!AA608&lt;18),"error","")))</f>
        <v/>
      </c>
      <c r="BH608" s="331" t="str">
        <f>IF(C608="","",IF(VLOOKUP(Z608,―!$X$2:$Y$31,2,FALSE)&lt;=VLOOKUP(AA608,―!$X$2:$Y$31,2,FALSE),"","error"))</f>
        <v/>
      </c>
      <c r="BI608" s="331" t="str">
        <f t="shared" si="178"/>
        <v/>
      </c>
      <c r="BJ608" s="331" t="str">
        <f t="shared" si="179"/>
        <v/>
      </c>
      <c r="BK608" s="331" t="str">
        <f t="shared" si="180"/>
        <v/>
      </c>
      <c r="BL608" s="331" t="str">
        <f>IF(C608="","",IF(AND(フラグ管理用!AK608="予算区分_地単_通常",フラグ管理用!AF608&gt;4),"error",IF(AND(フラグ管理用!AK608="予算区分_地単_協力金等",フラグ管理用!AF608&gt;9),"error",IF(AND(フラグ管理用!AK608="予算区分_補助",フラグ管理用!AF608&lt;9),"error",""))))</f>
        <v/>
      </c>
      <c r="BM608" s="346" t="str">
        <f>フラグ管理用!AO608</f>
        <v/>
      </c>
    </row>
    <row r="609" spans="1:65">
      <c r="A609" s="21">
        <v>588</v>
      </c>
      <c r="B609" s="38"/>
      <c r="C609" s="47"/>
      <c r="D609" s="47"/>
      <c r="E609" s="60"/>
      <c r="F609" s="69" t="str">
        <f>IF(C609="補",VLOOKUP(E609,'事業名一覧 '!$A$3:$C$55,3,FALSE),"")</f>
        <v/>
      </c>
      <c r="G609" s="84"/>
      <c r="H609" s="84"/>
      <c r="I609" s="84"/>
      <c r="J609" s="84"/>
      <c r="K609" s="84"/>
      <c r="L609" s="60"/>
      <c r="M609" s="134" t="str">
        <f t="shared" si="163"/>
        <v/>
      </c>
      <c r="N609" s="134" t="str">
        <f t="shared" si="164"/>
        <v/>
      </c>
      <c r="O609" s="150"/>
      <c r="P609" s="150"/>
      <c r="Q609" s="150"/>
      <c r="R609" s="150"/>
      <c r="S609" s="150"/>
      <c r="T609" s="150"/>
      <c r="U609" s="60"/>
      <c r="V609" s="84"/>
      <c r="W609" s="84"/>
      <c r="X609" s="84"/>
      <c r="Y609" s="47"/>
      <c r="Z609" s="47"/>
      <c r="AA609" s="47"/>
      <c r="AB609" s="217"/>
      <c r="AC609" s="217"/>
      <c r="AD609" s="60"/>
      <c r="AE609" s="60"/>
      <c r="AF609" s="236"/>
      <c r="AG609" s="255"/>
      <c r="AH609" s="277"/>
      <c r="AI609" s="289"/>
      <c r="AJ609" s="301" t="str">
        <f t="shared" si="165"/>
        <v/>
      </c>
      <c r="AK609" s="309" t="str">
        <f>IF(C609="","",IF(AND(フラグ管理用!B609=2,O609&gt;0),"error",IF(AND(フラグ管理用!B609=1,SUM(P609:R609)&gt;0),"error","")))</f>
        <v/>
      </c>
      <c r="AL609" s="317" t="str">
        <f t="shared" si="166"/>
        <v/>
      </c>
      <c r="AM609" s="325" t="str">
        <f t="shared" si="167"/>
        <v/>
      </c>
      <c r="AN609" s="331" t="str">
        <f>IF(C609="","",IF(フラグ管理用!AP609=1,"",IF(AND(フラグ管理用!C609=1,フラグ管理用!G609=1),"",IF(AND(フラグ管理用!C609=2,フラグ管理用!D609=1,フラグ管理用!G609=1),"",IF(AND(フラグ管理用!C609=2,フラグ管理用!D609=2),"","error")))))</f>
        <v/>
      </c>
      <c r="AO609" s="335" t="str">
        <f t="shared" si="168"/>
        <v/>
      </c>
      <c r="AP609" s="335" t="str">
        <f t="shared" si="169"/>
        <v/>
      </c>
      <c r="AQ609" s="335" t="str">
        <f>IF(C609="","",IF(AND(フラグ管理用!B609=1,フラグ管理用!I609&gt;0),"",IF(AND(フラグ管理用!B609=2,フラグ管理用!I609&gt;14),"","error")))</f>
        <v/>
      </c>
      <c r="AR609" s="335" t="str">
        <f>IF(C609="","",IF(PRODUCT(フラグ管理用!H609:J609)=0,"error",""))</f>
        <v/>
      </c>
      <c r="AS609" s="335" t="str">
        <f t="shared" si="170"/>
        <v/>
      </c>
      <c r="AT609" s="335" t="str">
        <f>IF(C609="","",IF(AND(フラグ管理用!G609=1,フラグ管理用!K609=1),"",IF(AND(フラグ管理用!G609=2,フラグ管理用!K609&gt;1),"","error")))</f>
        <v/>
      </c>
      <c r="AU609" s="335" t="str">
        <f>IF(C609="","",IF(AND(フラグ管理用!K609=10,ISBLANK(L609)=FALSE),"",IF(AND(フラグ管理用!K609&lt;10,ISBLANK(L609)=TRUE),"","error")))</f>
        <v/>
      </c>
      <c r="AV609" s="331" t="str">
        <f t="shared" si="171"/>
        <v/>
      </c>
      <c r="AW609" s="331" t="str">
        <f t="shared" si="172"/>
        <v/>
      </c>
      <c r="AX609" s="331" t="str">
        <f>IF(C609="","",IF(AND(フラグ管理用!D609=2,フラグ管理用!G609=1),IF(Q609&lt;&gt;0,"error",""),""))</f>
        <v/>
      </c>
      <c r="AY609" s="331" t="str">
        <f>IF(C609="","",IF(フラグ管理用!G609=2,IF(OR(O609&lt;&gt;0,P609&lt;&gt;0,R609&lt;&gt;0),"error",""),""))</f>
        <v/>
      </c>
      <c r="AZ609" s="331" t="str">
        <f t="shared" si="173"/>
        <v/>
      </c>
      <c r="BA609" s="331" t="str">
        <f t="shared" si="174"/>
        <v/>
      </c>
      <c r="BB609" s="331" t="str">
        <f t="shared" si="175"/>
        <v/>
      </c>
      <c r="BC609" s="331" t="str">
        <f>IF(C609="","",IF(フラグ管理用!Y609=2,IF(AND(フラグ管理用!C609=2,フラグ管理用!V609=1),"","error"),""))</f>
        <v/>
      </c>
      <c r="BD609" s="331" t="str">
        <f t="shared" si="176"/>
        <v/>
      </c>
      <c r="BE609" s="331" t="str">
        <f>IF(C609="","",IF(フラグ管理用!Z609=30,"error",IF(AND(フラグ管理用!AI609="事業始期_通常",フラグ管理用!Z609&lt;18),"error",IF(AND(フラグ管理用!AI609="事業始期_補助",フラグ管理用!Z609&lt;15),"error",""))))</f>
        <v/>
      </c>
      <c r="BF609" s="331" t="str">
        <f t="shared" si="177"/>
        <v/>
      </c>
      <c r="BG609" s="331" t="str">
        <f>IF(C609="","",IF(AND(フラグ管理用!AJ609="事業終期_通常",OR(フラグ管理用!AA609&lt;18,フラグ管理用!AA609&gt;29)),"error",IF(AND(フラグ管理用!AJ609="事業終期_R3基金・R4",フラグ管理用!AA609&lt;18),"error","")))</f>
        <v/>
      </c>
      <c r="BH609" s="331" t="str">
        <f>IF(C609="","",IF(VLOOKUP(Z609,―!$X$2:$Y$31,2,FALSE)&lt;=VLOOKUP(AA609,―!$X$2:$Y$31,2,FALSE),"","error"))</f>
        <v/>
      </c>
      <c r="BI609" s="331" t="str">
        <f t="shared" si="178"/>
        <v/>
      </c>
      <c r="BJ609" s="331" t="str">
        <f t="shared" si="179"/>
        <v/>
      </c>
      <c r="BK609" s="331" t="str">
        <f t="shared" si="180"/>
        <v/>
      </c>
      <c r="BL609" s="331" t="str">
        <f>IF(C609="","",IF(AND(フラグ管理用!AK609="予算区分_地単_通常",フラグ管理用!AF609&gt;4),"error",IF(AND(フラグ管理用!AK609="予算区分_地単_協力金等",フラグ管理用!AF609&gt;9),"error",IF(AND(フラグ管理用!AK609="予算区分_補助",フラグ管理用!AF609&lt;9),"error",""))))</f>
        <v/>
      </c>
      <c r="BM609" s="346" t="str">
        <f>フラグ管理用!AO609</f>
        <v/>
      </c>
    </row>
    <row r="610" spans="1:65">
      <c r="A610" s="21">
        <v>589</v>
      </c>
      <c r="B610" s="38"/>
      <c r="C610" s="47"/>
      <c r="D610" s="47"/>
      <c r="E610" s="60"/>
      <c r="F610" s="69" t="str">
        <f>IF(C610="補",VLOOKUP(E610,'事業名一覧 '!$A$3:$C$55,3,FALSE),"")</f>
        <v/>
      </c>
      <c r="G610" s="84"/>
      <c r="H610" s="84"/>
      <c r="I610" s="84"/>
      <c r="J610" s="84"/>
      <c r="K610" s="84"/>
      <c r="L610" s="60"/>
      <c r="M610" s="134" t="str">
        <f t="shared" si="163"/>
        <v/>
      </c>
      <c r="N610" s="134" t="str">
        <f t="shared" si="164"/>
        <v/>
      </c>
      <c r="O610" s="150"/>
      <c r="P610" s="150"/>
      <c r="Q610" s="150"/>
      <c r="R610" s="150"/>
      <c r="S610" s="150"/>
      <c r="T610" s="150"/>
      <c r="U610" s="60"/>
      <c r="V610" s="84"/>
      <c r="W610" s="84"/>
      <c r="X610" s="84"/>
      <c r="Y610" s="47"/>
      <c r="Z610" s="47"/>
      <c r="AA610" s="47"/>
      <c r="AB610" s="217"/>
      <c r="AC610" s="217"/>
      <c r="AD610" s="60"/>
      <c r="AE610" s="60"/>
      <c r="AF610" s="236"/>
      <c r="AG610" s="255"/>
      <c r="AH610" s="277"/>
      <c r="AI610" s="289"/>
      <c r="AJ610" s="301" t="str">
        <f t="shared" si="165"/>
        <v/>
      </c>
      <c r="AK610" s="309" t="str">
        <f>IF(C610="","",IF(AND(フラグ管理用!B610=2,O610&gt;0),"error",IF(AND(フラグ管理用!B610=1,SUM(P610:R610)&gt;0),"error","")))</f>
        <v/>
      </c>
      <c r="AL610" s="317" t="str">
        <f t="shared" si="166"/>
        <v/>
      </c>
      <c r="AM610" s="325" t="str">
        <f t="shared" si="167"/>
        <v/>
      </c>
      <c r="AN610" s="331" t="str">
        <f>IF(C610="","",IF(フラグ管理用!AP610=1,"",IF(AND(フラグ管理用!C610=1,フラグ管理用!G610=1),"",IF(AND(フラグ管理用!C610=2,フラグ管理用!D610=1,フラグ管理用!G610=1),"",IF(AND(フラグ管理用!C610=2,フラグ管理用!D610=2),"","error")))))</f>
        <v/>
      </c>
      <c r="AO610" s="335" t="str">
        <f t="shared" si="168"/>
        <v/>
      </c>
      <c r="AP610" s="335" t="str">
        <f t="shared" si="169"/>
        <v/>
      </c>
      <c r="AQ610" s="335" t="str">
        <f>IF(C610="","",IF(AND(フラグ管理用!B610=1,フラグ管理用!I610&gt;0),"",IF(AND(フラグ管理用!B610=2,フラグ管理用!I610&gt;14),"","error")))</f>
        <v/>
      </c>
      <c r="AR610" s="335" t="str">
        <f>IF(C610="","",IF(PRODUCT(フラグ管理用!H610:J610)=0,"error",""))</f>
        <v/>
      </c>
      <c r="AS610" s="335" t="str">
        <f t="shared" si="170"/>
        <v/>
      </c>
      <c r="AT610" s="335" t="str">
        <f>IF(C610="","",IF(AND(フラグ管理用!G610=1,フラグ管理用!K610=1),"",IF(AND(フラグ管理用!G610=2,フラグ管理用!K610&gt;1),"","error")))</f>
        <v/>
      </c>
      <c r="AU610" s="335" t="str">
        <f>IF(C610="","",IF(AND(フラグ管理用!K610=10,ISBLANK(L610)=FALSE),"",IF(AND(フラグ管理用!K610&lt;10,ISBLANK(L610)=TRUE),"","error")))</f>
        <v/>
      </c>
      <c r="AV610" s="331" t="str">
        <f t="shared" si="171"/>
        <v/>
      </c>
      <c r="AW610" s="331" t="str">
        <f t="shared" si="172"/>
        <v/>
      </c>
      <c r="AX610" s="331" t="str">
        <f>IF(C610="","",IF(AND(フラグ管理用!D610=2,フラグ管理用!G610=1),IF(Q610&lt;&gt;0,"error",""),""))</f>
        <v/>
      </c>
      <c r="AY610" s="331" t="str">
        <f>IF(C610="","",IF(フラグ管理用!G610=2,IF(OR(O610&lt;&gt;0,P610&lt;&gt;0,R610&lt;&gt;0),"error",""),""))</f>
        <v/>
      </c>
      <c r="AZ610" s="331" t="str">
        <f t="shared" si="173"/>
        <v/>
      </c>
      <c r="BA610" s="331" t="str">
        <f t="shared" si="174"/>
        <v/>
      </c>
      <c r="BB610" s="331" t="str">
        <f t="shared" si="175"/>
        <v/>
      </c>
      <c r="BC610" s="331" t="str">
        <f>IF(C610="","",IF(フラグ管理用!Y610=2,IF(AND(フラグ管理用!C610=2,フラグ管理用!V610=1),"","error"),""))</f>
        <v/>
      </c>
      <c r="BD610" s="331" t="str">
        <f t="shared" si="176"/>
        <v/>
      </c>
      <c r="BE610" s="331" t="str">
        <f>IF(C610="","",IF(フラグ管理用!Z610=30,"error",IF(AND(フラグ管理用!AI610="事業始期_通常",フラグ管理用!Z610&lt;18),"error",IF(AND(フラグ管理用!AI610="事業始期_補助",フラグ管理用!Z610&lt;15),"error",""))))</f>
        <v/>
      </c>
      <c r="BF610" s="331" t="str">
        <f t="shared" si="177"/>
        <v/>
      </c>
      <c r="BG610" s="331" t="str">
        <f>IF(C610="","",IF(AND(フラグ管理用!AJ610="事業終期_通常",OR(フラグ管理用!AA610&lt;18,フラグ管理用!AA610&gt;29)),"error",IF(AND(フラグ管理用!AJ610="事業終期_R3基金・R4",フラグ管理用!AA610&lt;18),"error","")))</f>
        <v/>
      </c>
      <c r="BH610" s="331" t="str">
        <f>IF(C610="","",IF(VLOOKUP(Z610,―!$X$2:$Y$31,2,FALSE)&lt;=VLOOKUP(AA610,―!$X$2:$Y$31,2,FALSE),"","error"))</f>
        <v/>
      </c>
      <c r="BI610" s="331" t="str">
        <f t="shared" si="178"/>
        <v/>
      </c>
      <c r="BJ610" s="331" t="str">
        <f t="shared" si="179"/>
        <v/>
      </c>
      <c r="BK610" s="331" t="str">
        <f t="shared" si="180"/>
        <v/>
      </c>
      <c r="BL610" s="331" t="str">
        <f>IF(C610="","",IF(AND(フラグ管理用!AK610="予算区分_地単_通常",フラグ管理用!AF610&gt;4),"error",IF(AND(フラグ管理用!AK610="予算区分_地単_協力金等",フラグ管理用!AF610&gt;9),"error",IF(AND(フラグ管理用!AK610="予算区分_補助",フラグ管理用!AF610&lt;9),"error",""))))</f>
        <v/>
      </c>
      <c r="BM610" s="346" t="str">
        <f>フラグ管理用!AO610</f>
        <v/>
      </c>
    </row>
    <row r="611" spans="1:65">
      <c r="A611" s="21">
        <v>590</v>
      </c>
      <c r="B611" s="38"/>
      <c r="C611" s="47"/>
      <c r="D611" s="47"/>
      <c r="E611" s="60"/>
      <c r="F611" s="69" t="str">
        <f>IF(C611="補",VLOOKUP(E611,'事業名一覧 '!$A$3:$C$55,3,FALSE),"")</f>
        <v/>
      </c>
      <c r="G611" s="84"/>
      <c r="H611" s="84"/>
      <c r="I611" s="84"/>
      <c r="J611" s="84"/>
      <c r="K611" s="84"/>
      <c r="L611" s="60"/>
      <c r="M611" s="134" t="str">
        <f t="shared" si="163"/>
        <v/>
      </c>
      <c r="N611" s="134" t="str">
        <f t="shared" si="164"/>
        <v/>
      </c>
      <c r="O611" s="150"/>
      <c r="P611" s="150"/>
      <c r="Q611" s="150"/>
      <c r="R611" s="150"/>
      <c r="S611" s="150"/>
      <c r="T611" s="150"/>
      <c r="U611" s="60"/>
      <c r="V611" s="84"/>
      <c r="W611" s="84"/>
      <c r="X611" s="84"/>
      <c r="Y611" s="47"/>
      <c r="Z611" s="47"/>
      <c r="AA611" s="47"/>
      <c r="AB611" s="217"/>
      <c r="AC611" s="217"/>
      <c r="AD611" s="60"/>
      <c r="AE611" s="60"/>
      <c r="AF611" s="236"/>
      <c r="AG611" s="255"/>
      <c r="AH611" s="277"/>
      <c r="AI611" s="289"/>
      <c r="AJ611" s="301" t="str">
        <f t="shared" si="165"/>
        <v/>
      </c>
      <c r="AK611" s="309" t="str">
        <f>IF(C611="","",IF(AND(フラグ管理用!B611=2,O611&gt;0),"error",IF(AND(フラグ管理用!B611=1,SUM(P611:R611)&gt;0),"error","")))</f>
        <v/>
      </c>
      <c r="AL611" s="317" t="str">
        <f t="shared" si="166"/>
        <v/>
      </c>
      <c r="AM611" s="325" t="str">
        <f t="shared" si="167"/>
        <v/>
      </c>
      <c r="AN611" s="331" t="str">
        <f>IF(C611="","",IF(フラグ管理用!AP611=1,"",IF(AND(フラグ管理用!C611=1,フラグ管理用!G611=1),"",IF(AND(フラグ管理用!C611=2,フラグ管理用!D611=1,フラグ管理用!G611=1),"",IF(AND(フラグ管理用!C611=2,フラグ管理用!D611=2),"","error")))))</f>
        <v/>
      </c>
      <c r="AO611" s="335" t="str">
        <f t="shared" si="168"/>
        <v/>
      </c>
      <c r="AP611" s="335" t="str">
        <f t="shared" si="169"/>
        <v/>
      </c>
      <c r="AQ611" s="335" t="str">
        <f>IF(C611="","",IF(AND(フラグ管理用!B611=1,フラグ管理用!I611&gt;0),"",IF(AND(フラグ管理用!B611=2,フラグ管理用!I611&gt;14),"","error")))</f>
        <v/>
      </c>
      <c r="AR611" s="335" t="str">
        <f>IF(C611="","",IF(PRODUCT(フラグ管理用!H611:J611)=0,"error",""))</f>
        <v/>
      </c>
      <c r="AS611" s="335" t="str">
        <f t="shared" si="170"/>
        <v/>
      </c>
      <c r="AT611" s="335" t="str">
        <f>IF(C611="","",IF(AND(フラグ管理用!G611=1,フラグ管理用!K611=1),"",IF(AND(フラグ管理用!G611=2,フラグ管理用!K611&gt;1),"","error")))</f>
        <v/>
      </c>
      <c r="AU611" s="335" t="str">
        <f>IF(C611="","",IF(AND(フラグ管理用!K611=10,ISBLANK(L611)=FALSE),"",IF(AND(フラグ管理用!K611&lt;10,ISBLANK(L611)=TRUE),"","error")))</f>
        <v/>
      </c>
      <c r="AV611" s="331" t="str">
        <f t="shared" si="171"/>
        <v/>
      </c>
      <c r="AW611" s="331" t="str">
        <f t="shared" si="172"/>
        <v/>
      </c>
      <c r="AX611" s="331" t="str">
        <f>IF(C611="","",IF(AND(フラグ管理用!D611=2,フラグ管理用!G611=1),IF(Q611&lt;&gt;0,"error",""),""))</f>
        <v/>
      </c>
      <c r="AY611" s="331" t="str">
        <f>IF(C611="","",IF(フラグ管理用!G611=2,IF(OR(O611&lt;&gt;0,P611&lt;&gt;0,R611&lt;&gt;0),"error",""),""))</f>
        <v/>
      </c>
      <c r="AZ611" s="331" t="str">
        <f t="shared" si="173"/>
        <v/>
      </c>
      <c r="BA611" s="331" t="str">
        <f t="shared" si="174"/>
        <v/>
      </c>
      <c r="BB611" s="331" t="str">
        <f t="shared" si="175"/>
        <v/>
      </c>
      <c r="BC611" s="331" t="str">
        <f>IF(C611="","",IF(フラグ管理用!Y611=2,IF(AND(フラグ管理用!C611=2,フラグ管理用!V611=1),"","error"),""))</f>
        <v/>
      </c>
      <c r="BD611" s="331" t="str">
        <f t="shared" si="176"/>
        <v/>
      </c>
      <c r="BE611" s="331" t="str">
        <f>IF(C611="","",IF(フラグ管理用!Z611=30,"error",IF(AND(フラグ管理用!AI611="事業始期_通常",フラグ管理用!Z611&lt;18),"error",IF(AND(フラグ管理用!AI611="事業始期_補助",フラグ管理用!Z611&lt;15),"error",""))))</f>
        <v/>
      </c>
      <c r="BF611" s="331" t="str">
        <f t="shared" si="177"/>
        <v/>
      </c>
      <c r="BG611" s="331" t="str">
        <f>IF(C611="","",IF(AND(フラグ管理用!AJ611="事業終期_通常",OR(フラグ管理用!AA611&lt;18,フラグ管理用!AA611&gt;29)),"error",IF(AND(フラグ管理用!AJ611="事業終期_R3基金・R4",フラグ管理用!AA611&lt;18),"error","")))</f>
        <v/>
      </c>
      <c r="BH611" s="331" t="str">
        <f>IF(C611="","",IF(VLOOKUP(Z611,―!$X$2:$Y$31,2,FALSE)&lt;=VLOOKUP(AA611,―!$X$2:$Y$31,2,FALSE),"","error"))</f>
        <v/>
      </c>
      <c r="BI611" s="331" t="str">
        <f t="shared" si="178"/>
        <v/>
      </c>
      <c r="BJ611" s="331" t="str">
        <f t="shared" si="179"/>
        <v/>
      </c>
      <c r="BK611" s="331" t="str">
        <f t="shared" si="180"/>
        <v/>
      </c>
      <c r="BL611" s="331" t="str">
        <f>IF(C611="","",IF(AND(フラグ管理用!AK611="予算区分_地単_通常",フラグ管理用!AF611&gt;4),"error",IF(AND(フラグ管理用!AK611="予算区分_地単_協力金等",フラグ管理用!AF611&gt;9),"error",IF(AND(フラグ管理用!AK611="予算区分_補助",フラグ管理用!AF611&lt;9),"error",""))))</f>
        <v/>
      </c>
      <c r="BM611" s="346" t="str">
        <f>フラグ管理用!AO611</f>
        <v/>
      </c>
    </row>
    <row r="612" spans="1:65">
      <c r="A612" s="21">
        <v>591</v>
      </c>
      <c r="B612" s="38"/>
      <c r="C612" s="47"/>
      <c r="D612" s="47"/>
      <c r="E612" s="60"/>
      <c r="F612" s="69" t="str">
        <f>IF(C612="補",VLOOKUP(E612,'事業名一覧 '!$A$3:$C$55,3,FALSE),"")</f>
        <v/>
      </c>
      <c r="G612" s="84"/>
      <c r="H612" s="84"/>
      <c r="I612" s="84"/>
      <c r="J612" s="84"/>
      <c r="K612" s="84"/>
      <c r="L612" s="60"/>
      <c r="M612" s="134" t="str">
        <f t="shared" si="163"/>
        <v/>
      </c>
      <c r="N612" s="134" t="str">
        <f t="shared" si="164"/>
        <v/>
      </c>
      <c r="O612" s="150"/>
      <c r="P612" s="150"/>
      <c r="Q612" s="150"/>
      <c r="R612" s="150"/>
      <c r="S612" s="150"/>
      <c r="T612" s="150"/>
      <c r="U612" s="60"/>
      <c r="V612" s="84"/>
      <c r="W612" s="84"/>
      <c r="X612" s="84"/>
      <c r="Y612" s="47"/>
      <c r="Z612" s="47"/>
      <c r="AA612" s="47"/>
      <c r="AB612" s="217"/>
      <c r="AC612" s="217"/>
      <c r="AD612" s="60"/>
      <c r="AE612" s="60"/>
      <c r="AF612" s="236"/>
      <c r="AG612" s="255"/>
      <c r="AH612" s="277"/>
      <c r="AI612" s="289"/>
      <c r="AJ612" s="301" t="str">
        <f t="shared" si="165"/>
        <v/>
      </c>
      <c r="AK612" s="309" t="str">
        <f>IF(C612="","",IF(AND(フラグ管理用!B612=2,O612&gt;0),"error",IF(AND(フラグ管理用!B612=1,SUM(P612:R612)&gt;0),"error","")))</f>
        <v/>
      </c>
      <c r="AL612" s="317" t="str">
        <f t="shared" si="166"/>
        <v/>
      </c>
      <c r="AM612" s="325" t="str">
        <f t="shared" si="167"/>
        <v/>
      </c>
      <c r="AN612" s="331" t="str">
        <f>IF(C612="","",IF(フラグ管理用!AP612=1,"",IF(AND(フラグ管理用!C612=1,フラグ管理用!G612=1),"",IF(AND(フラグ管理用!C612=2,フラグ管理用!D612=1,フラグ管理用!G612=1),"",IF(AND(フラグ管理用!C612=2,フラグ管理用!D612=2),"","error")))))</f>
        <v/>
      </c>
      <c r="AO612" s="335" t="str">
        <f t="shared" si="168"/>
        <v/>
      </c>
      <c r="AP612" s="335" t="str">
        <f t="shared" si="169"/>
        <v/>
      </c>
      <c r="AQ612" s="335" t="str">
        <f>IF(C612="","",IF(AND(フラグ管理用!B612=1,フラグ管理用!I612&gt;0),"",IF(AND(フラグ管理用!B612=2,フラグ管理用!I612&gt;14),"","error")))</f>
        <v/>
      </c>
      <c r="AR612" s="335" t="str">
        <f>IF(C612="","",IF(PRODUCT(フラグ管理用!H612:J612)=0,"error",""))</f>
        <v/>
      </c>
      <c r="AS612" s="335" t="str">
        <f t="shared" si="170"/>
        <v/>
      </c>
      <c r="AT612" s="335" t="str">
        <f>IF(C612="","",IF(AND(フラグ管理用!G612=1,フラグ管理用!K612=1),"",IF(AND(フラグ管理用!G612=2,フラグ管理用!K612&gt;1),"","error")))</f>
        <v/>
      </c>
      <c r="AU612" s="335" t="str">
        <f>IF(C612="","",IF(AND(フラグ管理用!K612=10,ISBLANK(L612)=FALSE),"",IF(AND(フラグ管理用!K612&lt;10,ISBLANK(L612)=TRUE),"","error")))</f>
        <v/>
      </c>
      <c r="AV612" s="331" t="str">
        <f t="shared" si="171"/>
        <v/>
      </c>
      <c r="AW612" s="331" t="str">
        <f t="shared" si="172"/>
        <v/>
      </c>
      <c r="AX612" s="331" t="str">
        <f>IF(C612="","",IF(AND(フラグ管理用!D612=2,フラグ管理用!G612=1),IF(Q612&lt;&gt;0,"error",""),""))</f>
        <v/>
      </c>
      <c r="AY612" s="331" t="str">
        <f>IF(C612="","",IF(フラグ管理用!G612=2,IF(OR(O612&lt;&gt;0,P612&lt;&gt;0,R612&lt;&gt;0),"error",""),""))</f>
        <v/>
      </c>
      <c r="AZ612" s="331" t="str">
        <f t="shared" si="173"/>
        <v/>
      </c>
      <c r="BA612" s="331" t="str">
        <f t="shared" si="174"/>
        <v/>
      </c>
      <c r="BB612" s="331" t="str">
        <f t="shared" si="175"/>
        <v/>
      </c>
      <c r="BC612" s="331" t="str">
        <f>IF(C612="","",IF(フラグ管理用!Y612=2,IF(AND(フラグ管理用!C612=2,フラグ管理用!V612=1),"","error"),""))</f>
        <v/>
      </c>
      <c r="BD612" s="331" t="str">
        <f t="shared" si="176"/>
        <v/>
      </c>
      <c r="BE612" s="331" t="str">
        <f>IF(C612="","",IF(フラグ管理用!Z612=30,"error",IF(AND(フラグ管理用!AI612="事業始期_通常",フラグ管理用!Z612&lt;18),"error",IF(AND(フラグ管理用!AI612="事業始期_補助",フラグ管理用!Z612&lt;15),"error",""))))</f>
        <v/>
      </c>
      <c r="BF612" s="331" t="str">
        <f t="shared" si="177"/>
        <v/>
      </c>
      <c r="BG612" s="331" t="str">
        <f>IF(C612="","",IF(AND(フラグ管理用!AJ612="事業終期_通常",OR(フラグ管理用!AA612&lt;18,フラグ管理用!AA612&gt;29)),"error",IF(AND(フラグ管理用!AJ612="事業終期_R3基金・R4",フラグ管理用!AA612&lt;18),"error","")))</f>
        <v/>
      </c>
      <c r="BH612" s="331" t="str">
        <f>IF(C612="","",IF(VLOOKUP(Z612,―!$X$2:$Y$31,2,FALSE)&lt;=VLOOKUP(AA612,―!$X$2:$Y$31,2,FALSE),"","error"))</f>
        <v/>
      </c>
      <c r="BI612" s="331" t="str">
        <f t="shared" si="178"/>
        <v/>
      </c>
      <c r="BJ612" s="331" t="str">
        <f t="shared" si="179"/>
        <v/>
      </c>
      <c r="BK612" s="331" t="str">
        <f t="shared" si="180"/>
        <v/>
      </c>
      <c r="BL612" s="331" t="str">
        <f>IF(C612="","",IF(AND(フラグ管理用!AK612="予算区分_地単_通常",フラグ管理用!AF612&gt;4),"error",IF(AND(フラグ管理用!AK612="予算区分_地単_協力金等",フラグ管理用!AF612&gt;9),"error",IF(AND(フラグ管理用!AK612="予算区分_補助",フラグ管理用!AF612&lt;9),"error",""))))</f>
        <v/>
      </c>
      <c r="BM612" s="346" t="str">
        <f>フラグ管理用!AO612</f>
        <v/>
      </c>
    </row>
    <row r="613" spans="1:65">
      <c r="A613" s="21">
        <v>592</v>
      </c>
      <c r="B613" s="38"/>
      <c r="C613" s="47"/>
      <c r="D613" s="47"/>
      <c r="E613" s="60"/>
      <c r="F613" s="69" t="str">
        <f>IF(C613="補",VLOOKUP(E613,'事業名一覧 '!$A$3:$C$55,3,FALSE),"")</f>
        <v/>
      </c>
      <c r="G613" s="84"/>
      <c r="H613" s="84"/>
      <c r="I613" s="84"/>
      <c r="J613" s="84"/>
      <c r="K613" s="84"/>
      <c r="L613" s="60"/>
      <c r="M613" s="134" t="str">
        <f t="shared" si="163"/>
        <v/>
      </c>
      <c r="N613" s="134" t="str">
        <f t="shared" si="164"/>
        <v/>
      </c>
      <c r="O613" s="150"/>
      <c r="P613" s="150"/>
      <c r="Q613" s="150"/>
      <c r="R613" s="150"/>
      <c r="S613" s="150"/>
      <c r="T613" s="150"/>
      <c r="U613" s="60"/>
      <c r="V613" s="84"/>
      <c r="W613" s="84"/>
      <c r="X613" s="84"/>
      <c r="Y613" s="47"/>
      <c r="Z613" s="47"/>
      <c r="AA613" s="47"/>
      <c r="AB613" s="217"/>
      <c r="AC613" s="217"/>
      <c r="AD613" s="60"/>
      <c r="AE613" s="60"/>
      <c r="AF613" s="236"/>
      <c r="AG613" s="255"/>
      <c r="AH613" s="277"/>
      <c r="AI613" s="289"/>
      <c r="AJ613" s="301" t="str">
        <f t="shared" si="165"/>
        <v/>
      </c>
      <c r="AK613" s="309" t="str">
        <f>IF(C613="","",IF(AND(フラグ管理用!B613=2,O613&gt;0),"error",IF(AND(フラグ管理用!B613=1,SUM(P613:R613)&gt;0),"error","")))</f>
        <v/>
      </c>
      <c r="AL613" s="317" t="str">
        <f t="shared" si="166"/>
        <v/>
      </c>
      <c r="AM613" s="325" t="str">
        <f t="shared" si="167"/>
        <v/>
      </c>
      <c r="AN613" s="331" t="str">
        <f>IF(C613="","",IF(フラグ管理用!AP613=1,"",IF(AND(フラグ管理用!C613=1,フラグ管理用!G613=1),"",IF(AND(フラグ管理用!C613=2,フラグ管理用!D613=1,フラグ管理用!G613=1),"",IF(AND(フラグ管理用!C613=2,フラグ管理用!D613=2),"","error")))))</f>
        <v/>
      </c>
      <c r="AO613" s="335" t="str">
        <f t="shared" si="168"/>
        <v/>
      </c>
      <c r="AP613" s="335" t="str">
        <f t="shared" si="169"/>
        <v/>
      </c>
      <c r="AQ613" s="335" t="str">
        <f>IF(C613="","",IF(AND(フラグ管理用!B613=1,フラグ管理用!I613&gt;0),"",IF(AND(フラグ管理用!B613=2,フラグ管理用!I613&gt;14),"","error")))</f>
        <v/>
      </c>
      <c r="AR613" s="335" t="str">
        <f>IF(C613="","",IF(PRODUCT(フラグ管理用!H613:J613)=0,"error",""))</f>
        <v/>
      </c>
      <c r="AS613" s="335" t="str">
        <f t="shared" si="170"/>
        <v/>
      </c>
      <c r="AT613" s="335" t="str">
        <f>IF(C613="","",IF(AND(フラグ管理用!G613=1,フラグ管理用!K613=1),"",IF(AND(フラグ管理用!G613=2,フラグ管理用!K613&gt;1),"","error")))</f>
        <v/>
      </c>
      <c r="AU613" s="335" t="str">
        <f>IF(C613="","",IF(AND(フラグ管理用!K613=10,ISBLANK(L613)=FALSE),"",IF(AND(フラグ管理用!K613&lt;10,ISBLANK(L613)=TRUE),"","error")))</f>
        <v/>
      </c>
      <c r="AV613" s="331" t="str">
        <f t="shared" si="171"/>
        <v/>
      </c>
      <c r="AW613" s="331" t="str">
        <f t="shared" si="172"/>
        <v/>
      </c>
      <c r="AX613" s="331" t="str">
        <f>IF(C613="","",IF(AND(フラグ管理用!D613=2,フラグ管理用!G613=1),IF(Q613&lt;&gt;0,"error",""),""))</f>
        <v/>
      </c>
      <c r="AY613" s="331" t="str">
        <f>IF(C613="","",IF(フラグ管理用!G613=2,IF(OR(O613&lt;&gt;0,P613&lt;&gt;0,R613&lt;&gt;0),"error",""),""))</f>
        <v/>
      </c>
      <c r="AZ613" s="331" t="str">
        <f t="shared" si="173"/>
        <v/>
      </c>
      <c r="BA613" s="331" t="str">
        <f t="shared" si="174"/>
        <v/>
      </c>
      <c r="BB613" s="331" t="str">
        <f t="shared" si="175"/>
        <v/>
      </c>
      <c r="BC613" s="331" t="str">
        <f>IF(C613="","",IF(フラグ管理用!Y613=2,IF(AND(フラグ管理用!C613=2,フラグ管理用!V613=1),"","error"),""))</f>
        <v/>
      </c>
      <c r="BD613" s="331" t="str">
        <f t="shared" si="176"/>
        <v/>
      </c>
      <c r="BE613" s="331" t="str">
        <f>IF(C613="","",IF(フラグ管理用!Z613=30,"error",IF(AND(フラグ管理用!AI613="事業始期_通常",フラグ管理用!Z613&lt;18),"error",IF(AND(フラグ管理用!AI613="事業始期_補助",フラグ管理用!Z613&lt;15),"error",""))))</f>
        <v/>
      </c>
      <c r="BF613" s="331" t="str">
        <f t="shared" si="177"/>
        <v/>
      </c>
      <c r="BG613" s="331" t="str">
        <f>IF(C613="","",IF(AND(フラグ管理用!AJ613="事業終期_通常",OR(フラグ管理用!AA613&lt;18,フラグ管理用!AA613&gt;29)),"error",IF(AND(フラグ管理用!AJ613="事業終期_R3基金・R4",フラグ管理用!AA613&lt;18),"error","")))</f>
        <v/>
      </c>
      <c r="BH613" s="331" t="str">
        <f>IF(C613="","",IF(VLOOKUP(Z613,―!$X$2:$Y$31,2,FALSE)&lt;=VLOOKUP(AA613,―!$X$2:$Y$31,2,FALSE),"","error"))</f>
        <v/>
      </c>
      <c r="BI613" s="331" t="str">
        <f t="shared" si="178"/>
        <v/>
      </c>
      <c r="BJ613" s="331" t="str">
        <f t="shared" si="179"/>
        <v/>
      </c>
      <c r="BK613" s="331" t="str">
        <f t="shared" si="180"/>
        <v/>
      </c>
      <c r="BL613" s="331" t="str">
        <f>IF(C613="","",IF(AND(フラグ管理用!AK613="予算区分_地単_通常",フラグ管理用!AF613&gt;4),"error",IF(AND(フラグ管理用!AK613="予算区分_地単_協力金等",フラグ管理用!AF613&gt;9),"error",IF(AND(フラグ管理用!AK613="予算区分_補助",フラグ管理用!AF613&lt;9),"error",""))))</f>
        <v/>
      </c>
      <c r="BM613" s="346" t="str">
        <f>フラグ管理用!AO613</f>
        <v/>
      </c>
    </row>
    <row r="614" spans="1:65">
      <c r="A614" s="21">
        <v>593</v>
      </c>
      <c r="B614" s="38"/>
      <c r="C614" s="47"/>
      <c r="D614" s="47"/>
      <c r="E614" s="60"/>
      <c r="F614" s="69" t="str">
        <f>IF(C614="補",VLOOKUP(E614,'事業名一覧 '!$A$3:$C$55,3,FALSE),"")</f>
        <v/>
      </c>
      <c r="G614" s="84"/>
      <c r="H614" s="84"/>
      <c r="I614" s="84"/>
      <c r="J614" s="84"/>
      <c r="K614" s="84"/>
      <c r="L614" s="60"/>
      <c r="M614" s="134" t="str">
        <f t="shared" si="163"/>
        <v/>
      </c>
      <c r="N614" s="134" t="str">
        <f t="shared" si="164"/>
        <v/>
      </c>
      <c r="O614" s="150"/>
      <c r="P614" s="150"/>
      <c r="Q614" s="150"/>
      <c r="R614" s="150"/>
      <c r="S614" s="150"/>
      <c r="T614" s="150"/>
      <c r="U614" s="60"/>
      <c r="V614" s="84"/>
      <c r="W614" s="84"/>
      <c r="X614" s="84"/>
      <c r="Y614" s="47"/>
      <c r="Z614" s="47"/>
      <c r="AA614" s="47"/>
      <c r="AB614" s="217"/>
      <c r="AC614" s="217"/>
      <c r="AD614" s="60"/>
      <c r="AE614" s="60"/>
      <c r="AF614" s="236"/>
      <c r="AG614" s="255"/>
      <c r="AH614" s="277"/>
      <c r="AI614" s="289"/>
      <c r="AJ614" s="301" t="str">
        <f t="shared" si="165"/>
        <v/>
      </c>
      <c r="AK614" s="309" t="str">
        <f>IF(C614="","",IF(AND(フラグ管理用!B614=2,O614&gt;0),"error",IF(AND(フラグ管理用!B614=1,SUM(P614:R614)&gt;0),"error","")))</f>
        <v/>
      </c>
      <c r="AL614" s="317" t="str">
        <f t="shared" si="166"/>
        <v/>
      </c>
      <c r="AM614" s="325" t="str">
        <f t="shared" si="167"/>
        <v/>
      </c>
      <c r="AN614" s="331" t="str">
        <f>IF(C614="","",IF(フラグ管理用!AP614=1,"",IF(AND(フラグ管理用!C614=1,フラグ管理用!G614=1),"",IF(AND(フラグ管理用!C614=2,フラグ管理用!D614=1,フラグ管理用!G614=1),"",IF(AND(フラグ管理用!C614=2,フラグ管理用!D614=2),"","error")))))</f>
        <v/>
      </c>
      <c r="AO614" s="335" t="str">
        <f t="shared" si="168"/>
        <v/>
      </c>
      <c r="AP614" s="335" t="str">
        <f t="shared" si="169"/>
        <v/>
      </c>
      <c r="AQ614" s="335" t="str">
        <f>IF(C614="","",IF(AND(フラグ管理用!B614=1,フラグ管理用!I614&gt;0),"",IF(AND(フラグ管理用!B614=2,フラグ管理用!I614&gt;14),"","error")))</f>
        <v/>
      </c>
      <c r="AR614" s="335" t="str">
        <f>IF(C614="","",IF(PRODUCT(フラグ管理用!H614:J614)=0,"error",""))</f>
        <v/>
      </c>
      <c r="AS614" s="335" t="str">
        <f t="shared" si="170"/>
        <v/>
      </c>
      <c r="AT614" s="335" t="str">
        <f>IF(C614="","",IF(AND(フラグ管理用!G614=1,フラグ管理用!K614=1),"",IF(AND(フラグ管理用!G614=2,フラグ管理用!K614&gt;1),"","error")))</f>
        <v/>
      </c>
      <c r="AU614" s="335" t="str">
        <f>IF(C614="","",IF(AND(フラグ管理用!K614=10,ISBLANK(L614)=FALSE),"",IF(AND(フラグ管理用!K614&lt;10,ISBLANK(L614)=TRUE),"","error")))</f>
        <v/>
      </c>
      <c r="AV614" s="331" t="str">
        <f t="shared" si="171"/>
        <v/>
      </c>
      <c r="AW614" s="331" t="str">
        <f t="shared" si="172"/>
        <v/>
      </c>
      <c r="AX614" s="331" t="str">
        <f>IF(C614="","",IF(AND(フラグ管理用!D614=2,フラグ管理用!G614=1),IF(Q614&lt;&gt;0,"error",""),""))</f>
        <v/>
      </c>
      <c r="AY614" s="331" t="str">
        <f>IF(C614="","",IF(フラグ管理用!G614=2,IF(OR(O614&lt;&gt;0,P614&lt;&gt;0,R614&lt;&gt;0),"error",""),""))</f>
        <v/>
      </c>
      <c r="AZ614" s="331" t="str">
        <f t="shared" si="173"/>
        <v/>
      </c>
      <c r="BA614" s="331" t="str">
        <f t="shared" si="174"/>
        <v/>
      </c>
      <c r="BB614" s="331" t="str">
        <f t="shared" si="175"/>
        <v/>
      </c>
      <c r="BC614" s="331" t="str">
        <f>IF(C614="","",IF(フラグ管理用!Y614=2,IF(AND(フラグ管理用!C614=2,フラグ管理用!V614=1),"","error"),""))</f>
        <v/>
      </c>
      <c r="BD614" s="331" t="str">
        <f t="shared" si="176"/>
        <v/>
      </c>
      <c r="BE614" s="331" t="str">
        <f>IF(C614="","",IF(フラグ管理用!Z614=30,"error",IF(AND(フラグ管理用!AI614="事業始期_通常",フラグ管理用!Z614&lt;18),"error",IF(AND(フラグ管理用!AI614="事業始期_補助",フラグ管理用!Z614&lt;15),"error",""))))</f>
        <v/>
      </c>
      <c r="BF614" s="331" t="str">
        <f t="shared" si="177"/>
        <v/>
      </c>
      <c r="BG614" s="331" t="str">
        <f>IF(C614="","",IF(AND(フラグ管理用!AJ614="事業終期_通常",OR(フラグ管理用!AA614&lt;18,フラグ管理用!AA614&gt;29)),"error",IF(AND(フラグ管理用!AJ614="事業終期_R3基金・R4",フラグ管理用!AA614&lt;18),"error","")))</f>
        <v/>
      </c>
      <c r="BH614" s="331" t="str">
        <f>IF(C614="","",IF(VLOOKUP(Z614,―!$X$2:$Y$31,2,FALSE)&lt;=VLOOKUP(AA614,―!$X$2:$Y$31,2,FALSE),"","error"))</f>
        <v/>
      </c>
      <c r="BI614" s="331" t="str">
        <f t="shared" si="178"/>
        <v/>
      </c>
      <c r="BJ614" s="331" t="str">
        <f t="shared" si="179"/>
        <v/>
      </c>
      <c r="BK614" s="331" t="str">
        <f t="shared" si="180"/>
        <v/>
      </c>
      <c r="BL614" s="331" t="str">
        <f>IF(C614="","",IF(AND(フラグ管理用!AK614="予算区分_地単_通常",フラグ管理用!AF614&gt;4),"error",IF(AND(フラグ管理用!AK614="予算区分_地単_協力金等",フラグ管理用!AF614&gt;9),"error",IF(AND(フラグ管理用!AK614="予算区分_補助",フラグ管理用!AF614&lt;9),"error",""))))</f>
        <v/>
      </c>
      <c r="BM614" s="346" t="str">
        <f>フラグ管理用!AO614</f>
        <v/>
      </c>
    </row>
    <row r="615" spans="1:65">
      <c r="A615" s="21">
        <v>594</v>
      </c>
      <c r="B615" s="38"/>
      <c r="C615" s="47"/>
      <c r="D615" s="47"/>
      <c r="E615" s="60"/>
      <c r="F615" s="69" t="str">
        <f>IF(C615="補",VLOOKUP(E615,'事業名一覧 '!$A$3:$C$55,3,FALSE),"")</f>
        <v/>
      </c>
      <c r="G615" s="84"/>
      <c r="H615" s="84"/>
      <c r="I615" s="84"/>
      <c r="J615" s="84"/>
      <c r="K615" s="84"/>
      <c r="L615" s="60"/>
      <c r="M615" s="134" t="str">
        <f t="shared" si="163"/>
        <v/>
      </c>
      <c r="N615" s="134" t="str">
        <f t="shared" si="164"/>
        <v/>
      </c>
      <c r="O615" s="150"/>
      <c r="P615" s="150"/>
      <c r="Q615" s="150"/>
      <c r="R615" s="150"/>
      <c r="S615" s="150"/>
      <c r="T615" s="150"/>
      <c r="U615" s="60"/>
      <c r="V615" s="84"/>
      <c r="W615" s="84"/>
      <c r="X615" s="84"/>
      <c r="Y615" s="47"/>
      <c r="Z615" s="47"/>
      <c r="AA615" s="47"/>
      <c r="AB615" s="217"/>
      <c r="AC615" s="217"/>
      <c r="AD615" s="60"/>
      <c r="AE615" s="60"/>
      <c r="AF615" s="236"/>
      <c r="AG615" s="255"/>
      <c r="AH615" s="277"/>
      <c r="AI615" s="289"/>
      <c r="AJ615" s="301" t="str">
        <f t="shared" si="165"/>
        <v/>
      </c>
      <c r="AK615" s="309" t="str">
        <f>IF(C615="","",IF(AND(フラグ管理用!B615=2,O615&gt;0),"error",IF(AND(フラグ管理用!B615=1,SUM(P615:R615)&gt;0),"error","")))</f>
        <v/>
      </c>
      <c r="AL615" s="317" t="str">
        <f t="shared" si="166"/>
        <v/>
      </c>
      <c r="AM615" s="325" t="str">
        <f t="shared" si="167"/>
        <v/>
      </c>
      <c r="AN615" s="331" t="str">
        <f>IF(C615="","",IF(フラグ管理用!AP615=1,"",IF(AND(フラグ管理用!C615=1,フラグ管理用!G615=1),"",IF(AND(フラグ管理用!C615=2,フラグ管理用!D615=1,フラグ管理用!G615=1),"",IF(AND(フラグ管理用!C615=2,フラグ管理用!D615=2),"","error")))))</f>
        <v/>
      </c>
      <c r="AO615" s="335" t="str">
        <f t="shared" si="168"/>
        <v/>
      </c>
      <c r="AP615" s="335" t="str">
        <f t="shared" si="169"/>
        <v/>
      </c>
      <c r="AQ615" s="335" t="str">
        <f>IF(C615="","",IF(AND(フラグ管理用!B615=1,フラグ管理用!I615&gt;0),"",IF(AND(フラグ管理用!B615=2,フラグ管理用!I615&gt;14),"","error")))</f>
        <v/>
      </c>
      <c r="AR615" s="335" t="str">
        <f>IF(C615="","",IF(PRODUCT(フラグ管理用!H615:J615)=0,"error",""))</f>
        <v/>
      </c>
      <c r="AS615" s="335" t="str">
        <f t="shared" si="170"/>
        <v/>
      </c>
      <c r="AT615" s="335" t="str">
        <f>IF(C615="","",IF(AND(フラグ管理用!G615=1,フラグ管理用!K615=1),"",IF(AND(フラグ管理用!G615=2,フラグ管理用!K615&gt;1),"","error")))</f>
        <v/>
      </c>
      <c r="AU615" s="335" t="str">
        <f>IF(C615="","",IF(AND(フラグ管理用!K615=10,ISBLANK(L615)=FALSE),"",IF(AND(フラグ管理用!K615&lt;10,ISBLANK(L615)=TRUE),"","error")))</f>
        <v/>
      </c>
      <c r="AV615" s="331" t="str">
        <f t="shared" si="171"/>
        <v/>
      </c>
      <c r="AW615" s="331" t="str">
        <f t="shared" si="172"/>
        <v/>
      </c>
      <c r="AX615" s="331" t="str">
        <f>IF(C615="","",IF(AND(フラグ管理用!D615=2,フラグ管理用!G615=1),IF(Q615&lt;&gt;0,"error",""),""))</f>
        <v/>
      </c>
      <c r="AY615" s="331" t="str">
        <f>IF(C615="","",IF(フラグ管理用!G615=2,IF(OR(O615&lt;&gt;0,P615&lt;&gt;0,R615&lt;&gt;0),"error",""),""))</f>
        <v/>
      </c>
      <c r="AZ615" s="331" t="str">
        <f t="shared" si="173"/>
        <v/>
      </c>
      <c r="BA615" s="331" t="str">
        <f t="shared" si="174"/>
        <v/>
      </c>
      <c r="BB615" s="331" t="str">
        <f t="shared" si="175"/>
        <v/>
      </c>
      <c r="BC615" s="331" t="str">
        <f>IF(C615="","",IF(フラグ管理用!Y615=2,IF(AND(フラグ管理用!C615=2,フラグ管理用!V615=1),"","error"),""))</f>
        <v/>
      </c>
      <c r="BD615" s="331" t="str">
        <f t="shared" si="176"/>
        <v/>
      </c>
      <c r="BE615" s="331" t="str">
        <f>IF(C615="","",IF(フラグ管理用!Z615=30,"error",IF(AND(フラグ管理用!AI615="事業始期_通常",フラグ管理用!Z615&lt;18),"error",IF(AND(フラグ管理用!AI615="事業始期_補助",フラグ管理用!Z615&lt;15),"error",""))))</f>
        <v/>
      </c>
      <c r="BF615" s="331" t="str">
        <f t="shared" si="177"/>
        <v/>
      </c>
      <c r="BG615" s="331" t="str">
        <f>IF(C615="","",IF(AND(フラグ管理用!AJ615="事業終期_通常",OR(フラグ管理用!AA615&lt;18,フラグ管理用!AA615&gt;29)),"error",IF(AND(フラグ管理用!AJ615="事業終期_R3基金・R4",フラグ管理用!AA615&lt;18),"error","")))</f>
        <v/>
      </c>
      <c r="BH615" s="331" t="str">
        <f>IF(C615="","",IF(VLOOKUP(Z615,―!$X$2:$Y$31,2,FALSE)&lt;=VLOOKUP(AA615,―!$X$2:$Y$31,2,FALSE),"","error"))</f>
        <v/>
      </c>
      <c r="BI615" s="331" t="str">
        <f t="shared" si="178"/>
        <v/>
      </c>
      <c r="BJ615" s="331" t="str">
        <f t="shared" si="179"/>
        <v/>
      </c>
      <c r="BK615" s="331" t="str">
        <f t="shared" si="180"/>
        <v/>
      </c>
      <c r="BL615" s="331" t="str">
        <f>IF(C615="","",IF(AND(フラグ管理用!AK615="予算区分_地単_通常",フラグ管理用!AF615&gt;4),"error",IF(AND(フラグ管理用!AK615="予算区分_地単_協力金等",フラグ管理用!AF615&gt;9),"error",IF(AND(フラグ管理用!AK615="予算区分_補助",フラグ管理用!AF615&lt;9),"error",""))))</f>
        <v/>
      </c>
      <c r="BM615" s="346" t="str">
        <f>フラグ管理用!AO615</f>
        <v/>
      </c>
    </row>
    <row r="616" spans="1:65">
      <c r="A616" s="21">
        <v>595</v>
      </c>
      <c r="B616" s="38"/>
      <c r="C616" s="47"/>
      <c r="D616" s="47"/>
      <c r="E616" s="60"/>
      <c r="F616" s="69" t="str">
        <f>IF(C616="補",VLOOKUP(E616,'事業名一覧 '!$A$3:$C$55,3,FALSE),"")</f>
        <v/>
      </c>
      <c r="G616" s="84"/>
      <c r="H616" s="84"/>
      <c r="I616" s="84"/>
      <c r="J616" s="84"/>
      <c r="K616" s="84"/>
      <c r="L616" s="60"/>
      <c r="M616" s="134" t="str">
        <f t="shared" si="163"/>
        <v/>
      </c>
      <c r="N616" s="134" t="str">
        <f t="shared" si="164"/>
        <v/>
      </c>
      <c r="O616" s="150"/>
      <c r="P616" s="150"/>
      <c r="Q616" s="150"/>
      <c r="R616" s="150"/>
      <c r="S616" s="150"/>
      <c r="T616" s="150"/>
      <c r="U616" s="60"/>
      <c r="V616" s="84"/>
      <c r="W616" s="84"/>
      <c r="X616" s="84"/>
      <c r="Y616" s="47"/>
      <c r="Z616" s="47"/>
      <c r="AA616" s="47"/>
      <c r="AB616" s="217"/>
      <c r="AC616" s="217"/>
      <c r="AD616" s="60"/>
      <c r="AE616" s="60"/>
      <c r="AF616" s="236"/>
      <c r="AG616" s="255"/>
      <c r="AH616" s="277"/>
      <c r="AI616" s="289"/>
      <c r="AJ616" s="301" t="str">
        <f t="shared" si="165"/>
        <v/>
      </c>
      <c r="AK616" s="309" t="str">
        <f>IF(C616="","",IF(AND(フラグ管理用!B616=2,O616&gt;0),"error",IF(AND(フラグ管理用!B616=1,SUM(P616:R616)&gt;0),"error","")))</f>
        <v/>
      </c>
      <c r="AL616" s="317" t="str">
        <f t="shared" si="166"/>
        <v/>
      </c>
      <c r="AM616" s="325" t="str">
        <f t="shared" si="167"/>
        <v/>
      </c>
      <c r="AN616" s="331" t="str">
        <f>IF(C616="","",IF(フラグ管理用!AP616=1,"",IF(AND(フラグ管理用!C616=1,フラグ管理用!G616=1),"",IF(AND(フラグ管理用!C616=2,フラグ管理用!D616=1,フラグ管理用!G616=1),"",IF(AND(フラグ管理用!C616=2,フラグ管理用!D616=2),"","error")))))</f>
        <v/>
      </c>
      <c r="AO616" s="335" t="str">
        <f t="shared" si="168"/>
        <v/>
      </c>
      <c r="AP616" s="335" t="str">
        <f t="shared" si="169"/>
        <v/>
      </c>
      <c r="AQ616" s="335" t="str">
        <f>IF(C616="","",IF(AND(フラグ管理用!B616=1,フラグ管理用!I616&gt;0),"",IF(AND(フラグ管理用!B616=2,フラグ管理用!I616&gt;14),"","error")))</f>
        <v/>
      </c>
      <c r="AR616" s="335" t="str">
        <f>IF(C616="","",IF(PRODUCT(フラグ管理用!H616:J616)=0,"error",""))</f>
        <v/>
      </c>
      <c r="AS616" s="335" t="str">
        <f t="shared" si="170"/>
        <v/>
      </c>
      <c r="AT616" s="335" t="str">
        <f>IF(C616="","",IF(AND(フラグ管理用!G616=1,フラグ管理用!K616=1),"",IF(AND(フラグ管理用!G616=2,フラグ管理用!K616&gt;1),"","error")))</f>
        <v/>
      </c>
      <c r="AU616" s="335" t="str">
        <f>IF(C616="","",IF(AND(フラグ管理用!K616=10,ISBLANK(L616)=FALSE),"",IF(AND(フラグ管理用!K616&lt;10,ISBLANK(L616)=TRUE),"","error")))</f>
        <v/>
      </c>
      <c r="AV616" s="331" t="str">
        <f t="shared" si="171"/>
        <v/>
      </c>
      <c r="AW616" s="331" t="str">
        <f t="shared" si="172"/>
        <v/>
      </c>
      <c r="AX616" s="331" t="str">
        <f>IF(C616="","",IF(AND(フラグ管理用!D616=2,フラグ管理用!G616=1),IF(Q616&lt;&gt;0,"error",""),""))</f>
        <v/>
      </c>
      <c r="AY616" s="331" t="str">
        <f>IF(C616="","",IF(フラグ管理用!G616=2,IF(OR(O616&lt;&gt;0,P616&lt;&gt;0,R616&lt;&gt;0),"error",""),""))</f>
        <v/>
      </c>
      <c r="AZ616" s="331" t="str">
        <f t="shared" si="173"/>
        <v/>
      </c>
      <c r="BA616" s="331" t="str">
        <f t="shared" si="174"/>
        <v/>
      </c>
      <c r="BB616" s="331" t="str">
        <f t="shared" si="175"/>
        <v/>
      </c>
      <c r="BC616" s="331" t="str">
        <f>IF(C616="","",IF(フラグ管理用!Y616=2,IF(AND(フラグ管理用!C616=2,フラグ管理用!V616=1),"","error"),""))</f>
        <v/>
      </c>
      <c r="BD616" s="331" t="str">
        <f t="shared" si="176"/>
        <v/>
      </c>
      <c r="BE616" s="331" t="str">
        <f>IF(C616="","",IF(フラグ管理用!Z616=30,"error",IF(AND(フラグ管理用!AI616="事業始期_通常",フラグ管理用!Z616&lt;18),"error",IF(AND(フラグ管理用!AI616="事業始期_補助",フラグ管理用!Z616&lt;15),"error",""))))</f>
        <v/>
      </c>
      <c r="BF616" s="331" t="str">
        <f t="shared" si="177"/>
        <v/>
      </c>
      <c r="BG616" s="331" t="str">
        <f>IF(C616="","",IF(AND(フラグ管理用!AJ616="事業終期_通常",OR(フラグ管理用!AA616&lt;18,フラグ管理用!AA616&gt;29)),"error",IF(AND(フラグ管理用!AJ616="事業終期_R3基金・R4",フラグ管理用!AA616&lt;18),"error","")))</f>
        <v/>
      </c>
      <c r="BH616" s="331" t="str">
        <f>IF(C616="","",IF(VLOOKUP(Z616,―!$X$2:$Y$31,2,FALSE)&lt;=VLOOKUP(AA616,―!$X$2:$Y$31,2,FALSE),"","error"))</f>
        <v/>
      </c>
      <c r="BI616" s="331" t="str">
        <f t="shared" si="178"/>
        <v/>
      </c>
      <c r="BJ616" s="331" t="str">
        <f t="shared" si="179"/>
        <v/>
      </c>
      <c r="BK616" s="331" t="str">
        <f t="shared" si="180"/>
        <v/>
      </c>
      <c r="BL616" s="331" t="str">
        <f>IF(C616="","",IF(AND(フラグ管理用!AK616="予算区分_地単_通常",フラグ管理用!AF616&gt;4),"error",IF(AND(フラグ管理用!AK616="予算区分_地単_協力金等",フラグ管理用!AF616&gt;9),"error",IF(AND(フラグ管理用!AK616="予算区分_補助",フラグ管理用!AF616&lt;9),"error",""))))</f>
        <v/>
      </c>
      <c r="BM616" s="346" t="str">
        <f>フラグ管理用!AO616</f>
        <v/>
      </c>
    </row>
    <row r="617" spans="1:65">
      <c r="A617" s="21">
        <v>596</v>
      </c>
      <c r="B617" s="38"/>
      <c r="C617" s="47"/>
      <c r="D617" s="47"/>
      <c r="E617" s="60"/>
      <c r="F617" s="69" t="str">
        <f>IF(C617="補",VLOOKUP(E617,'事業名一覧 '!$A$3:$C$55,3,FALSE),"")</f>
        <v/>
      </c>
      <c r="G617" s="84"/>
      <c r="H617" s="84"/>
      <c r="I617" s="84"/>
      <c r="J617" s="84"/>
      <c r="K617" s="84"/>
      <c r="L617" s="60"/>
      <c r="M617" s="134" t="str">
        <f t="shared" si="163"/>
        <v/>
      </c>
      <c r="N617" s="134" t="str">
        <f t="shared" si="164"/>
        <v/>
      </c>
      <c r="O617" s="150"/>
      <c r="P617" s="150"/>
      <c r="Q617" s="150"/>
      <c r="R617" s="150"/>
      <c r="S617" s="150"/>
      <c r="T617" s="150"/>
      <c r="U617" s="60"/>
      <c r="V617" s="84"/>
      <c r="W617" s="84"/>
      <c r="X617" s="84"/>
      <c r="Y617" s="47"/>
      <c r="Z617" s="47"/>
      <c r="AA617" s="47"/>
      <c r="AB617" s="217"/>
      <c r="AC617" s="217"/>
      <c r="AD617" s="60"/>
      <c r="AE617" s="60"/>
      <c r="AF617" s="236"/>
      <c r="AG617" s="255"/>
      <c r="AH617" s="277"/>
      <c r="AI617" s="289"/>
      <c r="AJ617" s="301" t="str">
        <f t="shared" si="165"/>
        <v/>
      </c>
      <c r="AK617" s="309" t="str">
        <f>IF(C617="","",IF(AND(フラグ管理用!B617=2,O617&gt;0),"error",IF(AND(フラグ管理用!B617=1,SUM(P617:R617)&gt;0),"error","")))</f>
        <v/>
      </c>
      <c r="AL617" s="317" t="str">
        <f t="shared" si="166"/>
        <v/>
      </c>
      <c r="AM617" s="325" t="str">
        <f t="shared" si="167"/>
        <v/>
      </c>
      <c r="AN617" s="331" t="str">
        <f>IF(C617="","",IF(フラグ管理用!AP617=1,"",IF(AND(フラグ管理用!C617=1,フラグ管理用!G617=1),"",IF(AND(フラグ管理用!C617=2,フラグ管理用!D617=1,フラグ管理用!G617=1),"",IF(AND(フラグ管理用!C617=2,フラグ管理用!D617=2),"","error")))))</f>
        <v/>
      </c>
      <c r="AO617" s="335" t="str">
        <f t="shared" si="168"/>
        <v/>
      </c>
      <c r="AP617" s="335" t="str">
        <f t="shared" si="169"/>
        <v/>
      </c>
      <c r="AQ617" s="335" t="str">
        <f>IF(C617="","",IF(AND(フラグ管理用!B617=1,フラグ管理用!I617&gt;0),"",IF(AND(フラグ管理用!B617=2,フラグ管理用!I617&gt;14),"","error")))</f>
        <v/>
      </c>
      <c r="AR617" s="335" t="str">
        <f>IF(C617="","",IF(PRODUCT(フラグ管理用!H617:J617)=0,"error",""))</f>
        <v/>
      </c>
      <c r="AS617" s="335" t="str">
        <f t="shared" si="170"/>
        <v/>
      </c>
      <c r="AT617" s="335" t="str">
        <f>IF(C617="","",IF(AND(フラグ管理用!G617=1,フラグ管理用!K617=1),"",IF(AND(フラグ管理用!G617=2,フラグ管理用!K617&gt;1),"","error")))</f>
        <v/>
      </c>
      <c r="AU617" s="335" t="str">
        <f>IF(C617="","",IF(AND(フラグ管理用!K617=10,ISBLANK(L617)=FALSE),"",IF(AND(フラグ管理用!K617&lt;10,ISBLANK(L617)=TRUE),"","error")))</f>
        <v/>
      </c>
      <c r="AV617" s="331" t="str">
        <f t="shared" si="171"/>
        <v/>
      </c>
      <c r="AW617" s="331" t="str">
        <f t="shared" si="172"/>
        <v/>
      </c>
      <c r="AX617" s="331" t="str">
        <f>IF(C617="","",IF(AND(フラグ管理用!D617=2,フラグ管理用!G617=1),IF(Q617&lt;&gt;0,"error",""),""))</f>
        <v/>
      </c>
      <c r="AY617" s="331" t="str">
        <f>IF(C617="","",IF(フラグ管理用!G617=2,IF(OR(O617&lt;&gt;0,P617&lt;&gt;0,R617&lt;&gt;0),"error",""),""))</f>
        <v/>
      </c>
      <c r="AZ617" s="331" t="str">
        <f t="shared" si="173"/>
        <v/>
      </c>
      <c r="BA617" s="331" t="str">
        <f t="shared" si="174"/>
        <v/>
      </c>
      <c r="BB617" s="331" t="str">
        <f t="shared" si="175"/>
        <v/>
      </c>
      <c r="BC617" s="331" t="str">
        <f>IF(C617="","",IF(フラグ管理用!Y617=2,IF(AND(フラグ管理用!C617=2,フラグ管理用!V617=1),"","error"),""))</f>
        <v/>
      </c>
      <c r="BD617" s="331" t="str">
        <f t="shared" si="176"/>
        <v/>
      </c>
      <c r="BE617" s="331" t="str">
        <f>IF(C617="","",IF(フラグ管理用!Z617=30,"error",IF(AND(フラグ管理用!AI617="事業始期_通常",フラグ管理用!Z617&lt;18),"error",IF(AND(フラグ管理用!AI617="事業始期_補助",フラグ管理用!Z617&lt;15),"error",""))))</f>
        <v/>
      </c>
      <c r="BF617" s="331" t="str">
        <f t="shared" si="177"/>
        <v/>
      </c>
      <c r="BG617" s="331" t="str">
        <f>IF(C617="","",IF(AND(フラグ管理用!AJ617="事業終期_通常",OR(フラグ管理用!AA617&lt;18,フラグ管理用!AA617&gt;29)),"error",IF(AND(フラグ管理用!AJ617="事業終期_R3基金・R4",フラグ管理用!AA617&lt;18),"error","")))</f>
        <v/>
      </c>
      <c r="BH617" s="331" t="str">
        <f>IF(C617="","",IF(VLOOKUP(Z617,―!$X$2:$Y$31,2,FALSE)&lt;=VLOOKUP(AA617,―!$X$2:$Y$31,2,FALSE),"","error"))</f>
        <v/>
      </c>
      <c r="BI617" s="331" t="str">
        <f t="shared" si="178"/>
        <v/>
      </c>
      <c r="BJ617" s="331" t="str">
        <f t="shared" si="179"/>
        <v/>
      </c>
      <c r="BK617" s="331" t="str">
        <f t="shared" si="180"/>
        <v/>
      </c>
      <c r="BL617" s="331" t="str">
        <f>IF(C617="","",IF(AND(フラグ管理用!AK617="予算区分_地単_通常",フラグ管理用!AF617&gt;4),"error",IF(AND(フラグ管理用!AK617="予算区分_地単_協力金等",フラグ管理用!AF617&gt;9),"error",IF(AND(フラグ管理用!AK617="予算区分_補助",フラグ管理用!AF617&lt;9),"error",""))))</f>
        <v/>
      </c>
      <c r="BM617" s="346" t="str">
        <f>フラグ管理用!AO617</f>
        <v/>
      </c>
    </row>
    <row r="618" spans="1:65">
      <c r="A618" s="21">
        <v>597</v>
      </c>
      <c r="B618" s="38"/>
      <c r="C618" s="47"/>
      <c r="D618" s="47"/>
      <c r="E618" s="60"/>
      <c r="F618" s="69" t="str">
        <f>IF(C618="補",VLOOKUP(E618,'事業名一覧 '!$A$3:$C$55,3,FALSE),"")</f>
        <v/>
      </c>
      <c r="G618" s="84"/>
      <c r="H618" s="84"/>
      <c r="I618" s="84"/>
      <c r="J618" s="84"/>
      <c r="K618" s="84"/>
      <c r="L618" s="60"/>
      <c r="M618" s="134" t="str">
        <f t="shared" si="163"/>
        <v/>
      </c>
      <c r="N618" s="134" t="str">
        <f t="shared" si="164"/>
        <v/>
      </c>
      <c r="O618" s="150"/>
      <c r="P618" s="150"/>
      <c r="Q618" s="150"/>
      <c r="R618" s="150"/>
      <c r="S618" s="150"/>
      <c r="T618" s="150"/>
      <c r="U618" s="60"/>
      <c r="V618" s="84"/>
      <c r="W618" s="84"/>
      <c r="X618" s="84"/>
      <c r="Y618" s="47"/>
      <c r="Z618" s="47"/>
      <c r="AA618" s="47"/>
      <c r="AB618" s="217"/>
      <c r="AC618" s="217"/>
      <c r="AD618" s="60"/>
      <c r="AE618" s="60"/>
      <c r="AF618" s="236"/>
      <c r="AG618" s="255"/>
      <c r="AH618" s="277"/>
      <c r="AI618" s="289"/>
      <c r="AJ618" s="301" t="str">
        <f t="shared" si="165"/>
        <v/>
      </c>
      <c r="AK618" s="309" t="str">
        <f>IF(C618="","",IF(AND(フラグ管理用!B618=2,O618&gt;0),"error",IF(AND(フラグ管理用!B618=1,SUM(P618:R618)&gt;0),"error","")))</f>
        <v/>
      </c>
      <c r="AL618" s="317" t="str">
        <f t="shared" si="166"/>
        <v/>
      </c>
      <c r="AM618" s="325" t="str">
        <f t="shared" si="167"/>
        <v/>
      </c>
      <c r="AN618" s="331" t="str">
        <f>IF(C618="","",IF(フラグ管理用!AP618=1,"",IF(AND(フラグ管理用!C618=1,フラグ管理用!G618=1),"",IF(AND(フラグ管理用!C618=2,フラグ管理用!D618=1,フラグ管理用!G618=1),"",IF(AND(フラグ管理用!C618=2,フラグ管理用!D618=2),"","error")))))</f>
        <v/>
      </c>
      <c r="AO618" s="335" t="str">
        <f t="shared" si="168"/>
        <v/>
      </c>
      <c r="AP618" s="335" t="str">
        <f t="shared" si="169"/>
        <v/>
      </c>
      <c r="AQ618" s="335" t="str">
        <f>IF(C618="","",IF(AND(フラグ管理用!B618=1,フラグ管理用!I618&gt;0),"",IF(AND(フラグ管理用!B618=2,フラグ管理用!I618&gt;14),"","error")))</f>
        <v/>
      </c>
      <c r="AR618" s="335" t="str">
        <f>IF(C618="","",IF(PRODUCT(フラグ管理用!H618:J618)=0,"error",""))</f>
        <v/>
      </c>
      <c r="AS618" s="335" t="str">
        <f t="shared" si="170"/>
        <v/>
      </c>
      <c r="AT618" s="335" t="str">
        <f>IF(C618="","",IF(AND(フラグ管理用!G618=1,フラグ管理用!K618=1),"",IF(AND(フラグ管理用!G618=2,フラグ管理用!K618&gt;1),"","error")))</f>
        <v/>
      </c>
      <c r="AU618" s="335" t="str">
        <f>IF(C618="","",IF(AND(フラグ管理用!K618=10,ISBLANK(L618)=FALSE),"",IF(AND(フラグ管理用!K618&lt;10,ISBLANK(L618)=TRUE),"","error")))</f>
        <v/>
      </c>
      <c r="AV618" s="331" t="str">
        <f t="shared" si="171"/>
        <v/>
      </c>
      <c r="AW618" s="331" t="str">
        <f t="shared" si="172"/>
        <v/>
      </c>
      <c r="AX618" s="331" t="str">
        <f>IF(C618="","",IF(AND(フラグ管理用!D618=2,フラグ管理用!G618=1),IF(Q618&lt;&gt;0,"error",""),""))</f>
        <v/>
      </c>
      <c r="AY618" s="331" t="str">
        <f>IF(C618="","",IF(フラグ管理用!G618=2,IF(OR(O618&lt;&gt;0,P618&lt;&gt;0,R618&lt;&gt;0),"error",""),""))</f>
        <v/>
      </c>
      <c r="AZ618" s="331" t="str">
        <f t="shared" si="173"/>
        <v/>
      </c>
      <c r="BA618" s="331" t="str">
        <f t="shared" si="174"/>
        <v/>
      </c>
      <c r="BB618" s="331" t="str">
        <f t="shared" si="175"/>
        <v/>
      </c>
      <c r="BC618" s="331" t="str">
        <f>IF(C618="","",IF(フラグ管理用!Y618=2,IF(AND(フラグ管理用!C618=2,フラグ管理用!V618=1),"","error"),""))</f>
        <v/>
      </c>
      <c r="BD618" s="331" t="str">
        <f t="shared" si="176"/>
        <v/>
      </c>
      <c r="BE618" s="331" t="str">
        <f>IF(C618="","",IF(フラグ管理用!Z618=30,"error",IF(AND(フラグ管理用!AI618="事業始期_通常",フラグ管理用!Z618&lt;18),"error",IF(AND(フラグ管理用!AI618="事業始期_補助",フラグ管理用!Z618&lt;15),"error",""))))</f>
        <v/>
      </c>
      <c r="BF618" s="331" t="str">
        <f t="shared" si="177"/>
        <v/>
      </c>
      <c r="BG618" s="331" t="str">
        <f>IF(C618="","",IF(AND(フラグ管理用!AJ618="事業終期_通常",OR(フラグ管理用!AA618&lt;18,フラグ管理用!AA618&gt;29)),"error",IF(AND(フラグ管理用!AJ618="事業終期_R3基金・R4",フラグ管理用!AA618&lt;18),"error","")))</f>
        <v/>
      </c>
      <c r="BH618" s="331" t="str">
        <f>IF(C618="","",IF(VLOOKUP(Z618,―!$X$2:$Y$31,2,FALSE)&lt;=VLOOKUP(AA618,―!$X$2:$Y$31,2,FALSE),"","error"))</f>
        <v/>
      </c>
      <c r="BI618" s="331" t="str">
        <f t="shared" si="178"/>
        <v/>
      </c>
      <c r="BJ618" s="331" t="str">
        <f t="shared" si="179"/>
        <v/>
      </c>
      <c r="BK618" s="331" t="str">
        <f t="shared" si="180"/>
        <v/>
      </c>
      <c r="BL618" s="331" t="str">
        <f>IF(C618="","",IF(AND(フラグ管理用!AK618="予算区分_地単_通常",フラグ管理用!AF618&gt;4),"error",IF(AND(フラグ管理用!AK618="予算区分_地単_協力金等",フラグ管理用!AF618&gt;9),"error",IF(AND(フラグ管理用!AK618="予算区分_補助",フラグ管理用!AF618&lt;9),"error",""))))</f>
        <v/>
      </c>
      <c r="BM618" s="346" t="str">
        <f>フラグ管理用!AO618</f>
        <v/>
      </c>
    </row>
    <row r="619" spans="1:65">
      <c r="A619" s="21">
        <v>598</v>
      </c>
      <c r="B619" s="38"/>
      <c r="C619" s="47"/>
      <c r="D619" s="47"/>
      <c r="E619" s="60"/>
      <c r="F619" s="69" t="str">
        <f>IF(C619="補",VLOOKUP(E619,'事業名一覧 '!$A$3:$C$55,3,FALSE),"")</f>
        <v/>
      </c>
      <c r="G619" s="84"/>
      <c r="H619" s="84"/>
      <c r="I619" s="84"/>
      <c r="J619" s="84"/>
      <c r="K619" s="84"/>
      <c r="L619" s="60"/>
      <c r="M619" s="134" t="str">
        <f t="shared" si="163"/>
        <v/>
      </c>
      <c r="N619" s="134" t="str">
        <f t="shared" si="164"/>
        <v/>
      </c>
      <c r="O619" s="150"/>
      <c r="P619" s="150"/>
      <c r="Q619" s="150"/>
      <c r="R619" s="150"/>
      <c r="S619" s="150"/>
      <c r="T619" s="150"/>
      <c r="U619" s="60"/>
      <c r="V619" s="84"/>
      <c r="W619" s="84"/>
      <c r="X619" s="84"/>
      <c r="Y619" s="47"/>
      <c r="Z619" s="47"/>
      <c r="AA619" s="47"/>
      <c r="AB619" s="217"/>
      <c r="AC619" s="217"/>
      <c r="AD619" s="60"/>
      <c r="AE619" s="60"/>
      <c r="AF619" s="236"/>
      <c r="AG619" s="255"/>
      <c r="AH619" s="277"/>
      <c r="AI619" s="289"/>
      <c r="AJ619" s="301" t="str">
        <f t="shared" si="165"/>
        <v/>
      </c>
      <c r="AK619" s="309" t="str">
        <f>IF(C619="","",IF(AND(フラグ管理用!B619=2,O619&gt;0),"error",IF(AND(フラグ管理用!B619=1,SUM(P619:R619)&gt;0),"error","")))</f>
        <v/>
      </c>
      <c r="AL619" s="317" t="str">
        <f t="shared" si="166"/>
        <v/>
      </c>
      <c r="AM619" s="325" t="str">
        <f t="shared" si="167"/>
        <v/>
      </c>
      <c r="AN619" s="331" t="str">
        <f>IF(C619="","",IF(フラグ管理用!AP619=1,"",IF(AND(フラグ管理用!C619=1,フラグ管理用!G619=1),"",IF(AND(フラグ管理用!C619=2,フラグ管理用!D619=1,フラグ管理用!G619=1),"",IF(AND(フラグ管理用!C619=2,フラグ管理用!D619=2),"","error")))))</f>
        <v/>
      </c>
      <c r="AO619" s="335" t="str">
        <f t="shared" si="168"/>
        <v/>
      </c>
      <c r="AP619" s="335" t="str">
        <f t="shared" si="169"/>
        <v/>
      </c>
      <c r="AQ619" s="335" t="str">
        <f>IF(C619="","",IF(AND(フラグ管理用!B619=1,フラグ管理用!I619&gt;0),"",IF(AND(フラグ管理用!B619=2,フラグ管理用!I619&gt;14),"","error")))</f>
        <v/>
      </c>
      <c r="AR619" s="335" t="str">
        <f>IF(C619="","",IF(PRODUCT(フラグ管理用!H619:J619)=0,"error",""))</f>
        <v/>
      </c>
      <c r="AS619" s="335" t="str">
        <f t="shared" si="170"/>
        <v/>
      </c>
      <c r="AT619" s="335" t="str">
        <f>IF(C619="","",IF(AND(フラグ管理用!G619=1,フラグ管理用!K619=1),"",IF(AND(フラグ管理用!G619=2,フラグ管理用!K619&gt;1),"","error")))</f>
        <v/>
      </c>
      <c r="AU619" s="335" t="str">
        <f>IF(C619="","",IF(AND(フラグ管理用!K619=10,ISBLANK(L619)=FALSE),"",IF(AND(フラグ管理用!K619&lt;10,ISBLANK(L619)=TRUE),"","error")))</f>
        <v/>
      </c>
      <c r="AV619" s="331" t="str">
        <f t="shared" si="171"/>
        <v/>
      </c>
      <c r="AW619" s="331" t="str">
        <f t="shared" si="172"/>
        <v/>
      </c>
      <c r="AX619" s="331" t="str">
        <f>IF(C619="","",IF(AND(フラグ管理用!D619=2,フラグ管理用!G619=1),IF(Q619&lt;&gt;0,"error",""),""))</f>
        <v/>
      </c>
      <c r="AY619" s="331" t="str">
        <f>IF(C619="","",IF(フラグ管理用!G619=2,IF(OR(O619&lt;&gt;0,P619&lt;&gt;0,R619&lt;&gt;0),"error",""),""))</f>
        <v/>
      </c>
      <c r="AZ619" s="331" t="str">
        <f t="shared" si="173"/>
        <v/>
      </c>
      <c r="BA619" s="331" t="str">
        <f t="shared" si="174"/>
        <v/>
      </c>
      <c r="BB619" s="331" t="str">
        <f t="shared" si="175"/>
        <v/>
      </c>
      <c r="BC619" s="331" t="str">
        <f>IF(C619="","",IF(フラグ管理用!Y619=2,IF(AND(フラグ管理用!C619=2,フラグ管理用!V619=1),"","error"),""))</f>
        <v/>
      </c>
      <c r="BD619" s="331" t="str">
        <f t="shared" si="176"/>
        <v/>
      </c>
      <c r="BE619" s="331" t="str">
        <f>IF(C619="","",IF(フラグ管理用!Z619=30,"error",IF(AND(フラグ管理用!AI619="事業始期_通常",フラグ管理用!Z619&lt;18),"error",IF(AND(フラグ管理用!AI619="事業始期_補助",フラグ管理用!Z619&lt;15),"error",""))))</f>
        <v/>
      </c>
      <c r="BF619" s="331" t="str">
        <f t="shared" si="177"/>
        <v/>
      </c>
      <c r="BG619" s="331" t="str">
        <f>IF(C619="","",IF(AND(フラグ管理用!AJ619="事業終期_通常",OR(フラグ管理用!AA619&lt;18,フラグ管理用!AA619&gt;29)),"error",IF(AND(フラグ管理用!AJ619="事業終期_R3基金・R4",フラグ管理用!AA619&lt;18),"error","")))</f>
        <v/>
      </c>
      <c r="BH619" s="331" t="str">
        <f>IF(C619="","",IF(VLOOKUP(Z619,―!$X$2:$Y$31,2,FALSE)&lt;=VLOOKUP(AA619,―!$X$2:$Y$31,2,FALSE),"","error"))</f>
        <v/>
      </c>
      <c r="BI619" s="331" t="str">
        <f t="shared" si="178"/>
        <v/>
      </c>
      <c r="BJ619" s="331" t="str">
        <f t="shared" si="179"/>
        <v/>
      </c>
      <c r="BK619" s="331" t="str">
        <f t="shared" si="180"/>
        <v/>
      </c>
      <c r="BL619" s="331" t="str">
        <f>IF(C619="","",IF(AND(フラグ管理用!AK619="予算区分_地単_通常",フラグ管理用!AF619&gt;4),"error",IF(AND(フラグ管理用!AK619="予算区分_地単_協力金等",フラグ管理用!AF619&gt;9),"error",IF(AND(フラグ管理用!AK619="予算区分_補助",フラグ管理用!AF619&lt;9),"error",""))))</f>
        <v/>
      </c>
      <c r="BM619" s="346" t="str">
        <f>フラグ管理用!AO619</f>
        <v/>
      </c>
    </row>
    <row r="620" spans="1:65">
      <c r="A620" s="21">
        <v>599</v>
      </c>
      <c r="B620" s="38"/>
      <c r="C620" s="47"/>
      <c r="D620" s="47"/>
      <c r="E620" s="60"/>
      <c r="F620" s="69" t="str">
        <f>IF(C620="補",VLOOKUP(E620,'事業名一覧 '!$A$3:$C$55,3,FALSE),"")</f>
        <v/>
      </c>
      <c r="G620" s="84"/>
      <c r="H620" s="84"/>
      <c r="I620" s="84"/>
      <c r="J620" s="84"/>
      <c r="K620" s="84"/>
      <c r="L620" s="60"/>
      <c r="M620" s="134" t="str">
        <f t="shared" si="163"/>
        <v/>
      </c>
      <c r="N620" s="134" t="str">
        <f t="shared" si="164"/>
        <v/>
      </c>
      <c r="O620" s="150"/>
      <c r="P620" s="150"/>
      <c r="Q620" s="150"/>
      <c r="R620" s="150"/>
      <c r="S620" s="150"/>
      <c r="T620" s="150"/>
      <c r="U620" s="60"/>
      <c r="V620" s="84"/>
      <c r="W620" s="84"/>
      <c r="X620" s="84"/>
      <c r="Y620" s="47"/>
      <c r="Z620" s="47"/>
      <c r="AA620" s="47"/>
      <c r="AB620" s="217"/>
      <c r="AC620" s="217"/>
      <c r="AD620" s="60"/>
      <c r="AE620" s="60"/>
      <c r="AF620" s="236"/>
      <c r="AG620" s="255"/>
      <c r="AH620" s="277"/>
      <c r="AI620" s="289"/>
      <c r="AJ620" s="301" t="str">
        <f t="shared" si="165"/>
        <v/>
      </c>
      <c r="AK620" s="309" t="str">
        <f>IF(C620="","",IF(AND(フラグ管理用!B620=2,O620&gt;0),"error",IF(AND(フラグ管理用!B620=1,SUM(P620:R620)&gt;0),"error","")))</f>
        <v/>
      </c>
      <c r="AL620" s="317" t="str">
        <f t="shared" si="166"/>
        <v/>
      </c>
      <c r="AM620" s="325" t="str">
        <f t="shared" si="167"/>
        <v/>
      </c>
      <c r="AN620" s="331" t="str">
        <f>IF(C620="","",IF(フラグ管理用!AP620=1,"",IF(AND(フラグ管理用!C620=1,フラグ管理用!G620=1),"",IF(AND(フラグ管理用!C620=2,フラグ管理用!D620=1,フラグ管理用!G620=1),"",IF(AND(フラグ管理用!C620=2,フラグ管理用!D620=2),"","error")))))</f>
        <v/>
      </c>
      <c r="AO620" s="335" t="str">
        <f t="shared" si="168"/>
        <v/>
      </c>
      <c r="AP620" s="335" t="str">
        <f t="shared" si="169"/>
        <v/>
      </c>
      <c r="AQ620" s="335" t="str">
        <f>IF(C620="","",IF(AND(フラグ管理用!B620=1,フラグ管理用!I620&gt;0),"",IF(AND(フラグ管理用!B620=2,フラグ管理用!I620&gt;14),"","error")))</f>
        <v/>
      </c>
      <c r="AR620" s="335" t="str">
        <f>IF(C620="","",IF(PRODUCT(フラグ管理用!H620:J620)=0,"error",""))</f>
        <v/>
      </c>
      <c r="AS620" s="335" t="str">
        <f t="shared" si="170"/>
        <v/>
      </c>
      <c r="AT620" s="335" t="str">
        <f>IF(C620="","",IF(AND(フラグ管理用!G620=1,フラグ管理用!K620=1),"",IF(AND(フラグ管理用!G620=2,フラグ管理用!K620&gt;1),"","error")))</f>
        <v/>
      </c>
      <c r="AU620" s="335" t="str">
        <f>IF(C620="","",IF(AND(フラグ管理用!K620=10,ISBLANK(L620)=FALSE),"",IF(AND(フラグ管理用!K620&lt;10,ISBLANK(L620)=TRUE),"","error")))</f>
        <v/>
      </c>
      <c r="AV620" s="331" t="str">
        <f t="shared" si="171"/>
        <v/>
      </c>
      <c r="AW620" s="331" t="str">
        <f t="shared" si="172"/>
        <v/>
      </c>
      <c r="AX620" s="331" t="str">
        <f>IF(C620="","",IF(AND(フラグ管理用!D620=2,フラグ管理用!G620=1),IF(Q620&lt;&gt;0,"error",""),""))</f>
        <v/>
      </c>
      <c r="AY620" s="331" t="str">
        <f>IF(C620="","",IF(フラグ管理用!G620=2,IF(OR(O620&lt;&gt;0,P620&lt;&gt;0,R620&lt;&gt;0),"error",""),""))</f>
        <v/>
      </c>
      <c r="AZ620" s="331" t="str">
        <f t="shared" si="173"/>
        <v/>
      </c>
      <c r="BA620" s="331" t="str">
        <f t="shared" si="174"/>
        <v/>
      </c>
      <c r="BB620" s="331" t="str">
        <f t="shared" si="175"/>
        <v/>
      </c>
      <c r="BC620" s="331" t="str">
        <f>IF(C620="","",IF(フラグ管理用!Y620=2,IF(AND(フラグ管理用!C620=2,フラグ管理用!V620=1),"","error"),""))</f>
        <v/>
      </c>
      <c r="BD620" s="331" t="str">
        <f t="shared" si="176"/>
        <v/>
      </c>
      <c r="BE620" s="331" t="str">
        <f>IF(C620="","",IF(フラグ管理用!Z620=30,"error",IF(AND(フラグ管理用!AI620="事業始期_通常",フラグ管理用!Z620&lt;18),"error",IF(AND(フラグ管理用!AI620="事業始期_補助",フラグ管理用!Z620&lt;15),"error",""))))</f>
        <v/>
      </c>
      <c r="BF620" s="331" t="str">
        <f t="shared" si="177"/>
        <v/>
      </c>
      <c r="BG620" s="331" t="str">
        <f>IF(C620="","",IF(AND(フラグ管理用!AJ620="事業終期_通常",OR(フラグ管理用!AA620&lt;18,フラグ管理用!AA620&gt;29)),"error",IF(AND(フラグ管理用!AJ620="事業終期_R3基金・R4",フラグ管理用!AA620&lt;18),"error","")))</f>
        <v/>
      </c>
      <c r="BH620" s="331" t="str">
        <f>IF(C620="","",IF(VLOOKUP(Z620,―!$X$2:$Y$31,2,FALSE)&lt;=VLOOKUP(AA620,―!$X$2:$Y$31,2,FALSE),"","error"))</f>
        <v/>
      </c>
      <c r="BI620" s="331" t="str">
        <f t="shared" si="178"/>
        <v/>
      </c>
      <c r="BJ620" s="331" t="str">
        <f t="shared" si="179"/>
        <v/>
      </c>
      <c r="BK620" s="331" t="str">
        <f t="shared" si="180"/>
        <v/>
      </c>
      <c r="BL620" s="331" t="str">
        <f>IF(C620="","",IF(AND(フラグ管理用!AK620="予算区分_地単_通常",フラグ管理用!AF620&gt;4),"error",IF(AND(フラグ管理用!AK620="予算区分_地単_協力金等",フラグ管理用!AF620&gt;9),"error",IF(AND(フラグ管理用!AK620="予算区分_補助",フラグ管理用!AF620&lt;9),"error",""))))</f>
        <v/>
      </c>
      <c r="BM620" s="346" t="str">
        <f>フラグ管理用!AO620</f>
        <v/>
      </c>
    </row>
    <row r="621" spans="1:65" ht="18">
      <c r="A621" s="23">
        <v>600</v>
      </c>
      <c r="B621" s="39"/>
      <c r="C621" s="48"/>
      <c r="D621" s="48"/>
      <c r="E621" s="61"/>
      <c r="F621" s="70" t="str">
        <f>IF(C621="補",VLOOKUP(E621,'事業名一覧 '!$A$3:$C$55,3,FALSE),"")</f>
        <v/>
      </c>
      <c r="G621" s="85"/>
      <c r="H621" s="85"/>
      <c r="I621" s="85"/>
      <c r="J621" s="85"/>
      <c r="K621" s="85"/>
      <c r="L621" s="61"/>
      <c r="M621" s="135" t="str">
        <f t="shared" si="163"/>
        <v/>
      </c>
      <c r="N621" s="135" t="str">
        <f t="shared" si="164"/>
        <v/>
      </c>
      <c r="O621" s="151"/>
      <c r="P621" s="151"/>
      <c r="Q621" s="151"/>
      <c r="R621" s="151"/>
      <c r="S621" s="151"/>
      <c r="T621" s="151"/>
      <c r="U621" s="61"/>
      <c r="V621" s="85"/>
      <c r="W621" s="85"/>
      <c r="X621" s="85"/>
      <c r="Y621" s="48"/>
      <c r="Z621" s="48"/>
      <c r="AA621" s="48"/>
      <c r="AB621" s="218"/>
      <c r="AC621" s="218"/>
      <c r="AD621" s="61"/>
      <c r="AE621" s="61"/>
      <c r="AF621" s="237"/>
      <c r="AG621" s="256"/>
      <c r="AH621" s="278"/>
      <c r="AI621" s="290"/>
      <c r="AJ621" s="302" t="str">
        <f t="shared" si="165"/>
        <v/>
      </c>
      <c r="AK621" s="310" t="str">
        <f>IF(C621="","",IF(AND(フラグ管理用!B621=2,O621&gt;0),"error",IF(AND(フラグ管理用!B621=1,SUM(P621:R621)&gt;0),"error","")))</f>
        <v/>
      </c>
      <c r="AL621" s="318" t="str">
        <f t="shared" si="166"/>
        <v/>
      </c>
      <c r="AM621" s="326" t="str">
        <f t="shared" si="167"/>
        <v/>
      </c>
      <c r="AN621" s="333" t="str">
        <f>IF(C621="","",IF(フラグ管理用!AP621=1,"",IF(AND(フラグ管理用!C621=1,フラグ管理用!G621=1),"",IF(AND(フラグ管理用!C621=2,フラグ管理用!D621=1,フラグ管理用!G621=1),"",IF(AND(フラグ管理用!C621=2,フラグ管理用!D621=2),"","error")))))</f>
        <v/>
      </c>
      <c r="AO621" s="337" t="str">
        <f t="shared" si="168"/>
        <v/>
      </c>
      <c r="AP621" s="337" t="str">
        <f t="shared" si="169"/>
        <v/>
      </c>
      <c r="AQ621" s="337" t="str">
        <f>IF(C621="","",IF(AND(フラグ管理用!B621=1,フラグ管理用!I621&gt;0),"",IF(AND(フラグ管理用!B621=2,フラグ管理用!I621&gt;14),"","error")))</f>
        <v/>
      </c>
      <c r="AR621" s="337" t="str">
        <f>IF(C621="","",IF(PRODUCT(フラグ管理用!H621:J621)=0,"error",""))</f>
        <v/>
      </c>
      <c r="AS621" s="337" t="str">
        <f t="shared" si="170"/>
        <v/>
      </c>
      <c r="AT621" s="337" t="str">
        <f>IF(C621="","",IF(AND(フラグ管理用!G621=1,フラグ管理用!K621=1),"",IF(AND(フラグ管理用!G621=2,フラグ管理用!K621&gt;1),"","error")))</f>
        <v/>
      </c>
      <c r="AU621" s="337" t="str">
        <f>IF(C621="","",IF(AND(フラグ管理用!K621=10,ISBLANK(L621)=FALSE),"",IF(AND(フラグ管理用!K621&lt;10,ISBLANK(L621)=TRUE),"","error")))</f>
        <v/>
      </c>
      <c r="AV621" s="333" t="str">
        <f t="shared" si="171"/>
        <v/>
      </c>
      <c r="AW621" s="333" t="str">
        <f t="shared" si="172"/>
        <v/>
      </c>
      <c r="AX621" s="333" t="str">
        <f>IF(C621="","",IF(AND(フラグ管理用!D621=2,フラグ管理用!G621=1),IF(Q621&lt;&gt;0,"error",""),""))</f>
        <v/>
      </c>
      <c r="AY621" s="333" t="str">
        <f>IF(C621="","",IF(フラグ管理用!G621=2,IF(OR(O621&lt;&gt;0,P621&lt;&gt;0,R621&lt;&gt;0),"error",""),""))</f>
        <v/>
      </c>
      <c r="AZ621" s="333" t="str">
        <f t="shared" si="173"/>
        <v/>
      </c>
      <c r="BA621" s="333" t="str">
        <f t="shared" si="174"/>
        <v/>
      </c>
      <c r="BB621" s="333" t="str">
        <f t="shared" si="175"/>
        <v/>
      </c>
      <c r="BC621" s="333" t="str">
        <f>IF(C621="","",IF(フラグ管理用!Y621=2,IF(AND(フラグ管理用!C621=2,フラグ管理用!V621=1),"","error"),""))</f>
        <v/>
      </c>
      <c r="BD621" s="333" t="str">
        <f t="shared" si="176"/>
        <v/>
      </c>
      <c r="BE621" s="333" t="str">
        <f>IF(C621="","",IF(フラグ管理用!Z621=30,"error",IF(AND(フラグ管理用!AI621="事業始期_通常",フラグ管理用!Z621&lt;18),"error",IF(AND(フラグ管理用!AI621="事業始期_補助",フラグ管理用!Z621&lt;15),"error",""))))</f>
        <v/>
      </c>
      <c r="BF621" s="333" t="str">
        <f t="shared" si="177"/>
        <v/>
      </c>
      <c r="BG621" s="333" t="str">
        <f>IF(C621="","",IF(AND(フラグ管理用!AJ621="事業終期_通常",OR(フラグ管理用!AA621&lt;18,フラグ管理用!AA621&gt;29)),"error",IF(AND(フラグ管理用!AJ621="事業終期_R3基金・R4",フラグ管理用!AA621&lt;18),"error","")))</f>
        <v/>
      </c>
      <c r="BH621" s="333" t="str">
        <f>IF(C621="","",IF(VLOOKUP(Z621,―!$X$2:$Y$31,2,FALSE)&lt;=VLOOKUP(AA621,―!$X$2:$Y$31,2,FALSE),"","error"))</f>
        <v/>
      </c>
      <c r="BI621" s="333" t="str">
        <f t="shared" si="178"/>
        <v/>
      </c>
      <c r="BJ621" s="333" t="str">
        <f t="shared" si="179"/>
        <v/>
      </c>
      <c r="BK621" s="333" t="str">
        <f t="shared" si="180"/>
        <v/>
      </c>
      <c r="BL621" s="333" t="str">
        <f>IF(C621="","",IF(AND(フラグ管理用!AK621="予算区分_地単_通常",フラグ管理用!AF621&gt;4),"error",IF(AND(フラグ管理用!AK621="予算区分_地単_協力金等",フラグ管理用!AF621&gt;9),"error",IF(AND(フラグ管理用!AK621="予算区分_補助",フラグ管理用!AF621&lt;9),"error",""))))</f>
        <v/>
      </c>
      <c r="BM621" s="348" t="str">
        <f>フラグ管理用!AO621</f>
        <v/>
      </c>
    </row>
  </sheetData>
  <sheetProtection algorithmName="SHA-512" hashValue="s+RLZMPk1I4IsQ/xkvsL72Qe68dqj3ObBgMDbAGyolF135oro+ZcN2VvEe6S8EZYNFdeIbQeP/mGw6/FbTSgHA==" saltValue="FRbO/F6hI3GewrM14gdCJg==" spinCount="100000" sheet="1" formatCells="0" formatColumns="0" formatRows="0" autoFilter="0"/>
  <autoFilter ref="A20:BM20"/>
  <mergeCells count="156">
    <mergeCell ref="A1:AG1"/>
    <mergeCell ref="A3:F3"/>
    <mergeCell ref="G3:J3"/>
    <mergeCell ref="Q3:T3"/>
    <mergeCell ref="U3:V3"/>
    <mergeCell ref="W3:Z3"/>
    <mergeCell ref="AB3:AC3"/>
    <mergeCell ref="AD3:AG3"/>
    <mergeCell ref="A4:F4"/>
    <mergeCell ref="G4:J4"/>
    <mergeCell ref="Q4:T4"/>
    <mergeCell ref="U4:V4"/>
    <mergeCell ref="W4:Z4"/>
    <mergeCell ref="AB4:AC4"/>
    <mergeCell ref="AD4:AG4"/>
    <mergeCell ref="A5:F5"/>
    <mergeCell ref="G5:J5"/>
    <mergeCell ref="M5:P5"/>
    <mergeCell ref="Q5:T5"/>
    <mergeCell ref="U5:V5"/>
    <mergeCell ref="W5:Z5"/>
    <mergeCell ref="AB5:AC5"/>
    <mergeCell ref="AD5:AG5"/>
    <mergeCell ref="A6:F6"/>
    <mergeCell ref="G6:J6"/>
    <mergeCell ref="N6:P6"/>
    <mergeCell ref="Q6:T6"/>
    <mergeCell ref="U6:V6"/>
    <mergeCell ref="W6:Z6"/>
    <mergeCell ref="AB6:AC6"/>
    <mergeCell ref="AD6:AG6"/>
    <mergeCell ref="A7:F7"/>
    <mergeCell ref="G7:J7"/>
    <mergeCell ref="N7:P7"/>
    <mergeCell ref="Q7:T7"/>
    <mergeCell ref="U7:V7"/>
    <mergeCell ref="W7:Z7"/>
    <mergeCell ref="AA7:AC7"/>
    <mergeCell ref="AD7:AG7"/>
    <mergeCell ref="M8:P8"/>
    <mergeCell ref="Q8:T8"/>
    <mergeCell ref="U8:V8"/>
    <mergeCell ref="W8:Z8"/>
    <mergeCell ref="AA8:AC8"/>
    <mergeCell ref="AD8:AG8"/>
    <mergeCell ref="N9:P9"/>
    <mergeCell ref="Q9:T9"/>
    <mergeCell ref="U9:V9"/>
    <mergeCell ref="W9:Z9"/>
    <mergeCell ref="AA9:AC9"/>
    <mergeCell ref="AD9:AG9"/>
    <mergeCell ref="N10:P10"/>
    <mergeCell ref="Q10:T10"/>
    <mergeCell ref="U10:V10"/>
    <mergeCell ref="W10:Z10"/>
    <mergeCell ref="AA10:AC10"/>
    <mergeCell ref="AD10:AG10"/>
    <mergeCell ref="M11:P11"/>
    <mergeCell ref="Q11:T11"/>
    <mergeCell ref="U11:V11"/>
    <mergeCell ref="W11:Z11"/>
    <mergeCell ref="AA11:AC11"/>
    <mergeCell ref="AD11:AG11"/>
    <mergeCell ref="N12:P12"/>
    <mergeCell ref="Q12:T12"/>
    <mergeCell ref="U12:V12"/>
    <mergeCell ref="W12:Z12"/>
    <mergeCell ref="N13:P13"/>
    <mergeCell ref="Q13:T13"/>
    <mergeCell ref="U13:V13"/>
    <mergeCell ref="W13:Z13"/>
    <mergeCell ref="AA13:AC13"/>
    <mergeCell ref="AD13:AG13"/>
    <mergeCell ref="M14:P14"/>
    <mergeCell ref="Q14:T14"/>
    <mergeCell ref="U14:V14"/>
    <mergeCell ref="W14:Z14"/>
    <mergeCell ref="AA14:AC14"/>
    <mergeCell ref="AD14:AG14"/>
    <mergeCell ref="N15:P15"/>
    <mergeCell ref="Q15:T15"/>
    <mergeCell ref="U15:V15"/>
    <mergeCell ref="W15:Z15"/>
    <mergeCell ref="AA15:AC15"/>
    <mergeCell ref="AD15:AG15"/>
    <mergeCell ref="N16:P16"/>
    <mergeCell ref="Q16:T16"/>
    <mergeCell ref="U16:V16"/>
    <mergeCell ref="W16:Z16"/>
    <mergeCell ref="AA16:AC16"/>
    <mergeCell ref="AD16:AG16"/>
    <mergeCell ref="AH3:AH6"/>
    <mergeCell ref="AI3:AI6"/>
    <mergeCell ref="AJ3:AJ6"/>
    <mergeCell ref="AK3:AK6"/>
    <mergeCell ref="A17:A20"/>
    <mergeCell ref="B17:B20"/>
    <mergeCell ref="C17:C20"/>
    <mergeCell ref="D17:D20"/>
    <mergeCell ref="E17:E20"/>
    <mergeCell ref="F17:F20"/>
    <mergeCell ref="G17:G20"/>
    <mergeCell ref="J17:J20"/>
    <mergeCell ref="K17:K20"/>
    <mergeCell ref="U17:U20"/>
    <mergeCell ref="V17:V20"/>
    <mergeCell ref="W17:W20"/>
    <mergeCell ref="X17:X20"/>
    <mergeCell ref="Y17:Y20"/>
    <mergeCell ref="Z17:Z20"/>
    <mergeCell ref="AA17:AA20"/>
    <mergeCell ref="AB17:AB20"/>
    <mergeCell ref="AC17:AC20"/>
    <mergeCell ref="AD17:AD20"/>
    <mergeCell ref="AE17:AE20"/>
    <mergeCell ref="AF17:AF20"/>
    <mergeCell ref="AG17:AG20"/>
    <mergeCell ref="AH17:AH20"/>
    <mergeCell ref="AI17:AI20"/>
    <mergeCell ref="AJ17:AJ20"/>
    <mergeCell ref="AK17:AK20"/>
    <mergeCell ref="AL17:AL20"/>
    <mergeCell ref="AM17:AM20"/>
    <mergeCell ref="AN17:AN20"/>
    <mergeCell ref="AO17:AO20"/>
    <mergeCell ref="AP17:AP20"/>
    <mergeCell ref="AQ17:AQ20"/>
    <mergeCell ref="AR17:AR20"/>
    <mergeCell ref="AS17:AS20"/>
    <mergeCell ref="AT17:AT20"/>
    <mergeCell ref="AU17:AU20"/>
    <mergeCell ref="AV17:AV20"/>
    <mergeCell ref="AW17:AW20"/>
    <mergeCell ref="AX17:AX20"/>
    <mergeCell ref="AY17:AY20"/>
    <mergeCell ref="AZ17:AZ20"/>
    <mergeCell ref="BA17:BA20"/>
    <mergeCell ref="BB17:BB20"/>
    <mergeCell ref="BC17:BC20"/>
    <mergeCell ref="BD17:BD20"/>
    <mergeCell ref="BE17:BE20"/>
    <mergeCell ref="BF17:BF20"/>
    <mergeCell ref="BG17:BG20"/>
    <mergeCell ref="BH17:BH20"/>
    <mergeCell ref="BI17:BI20"/>
    <mergeCell ref="BJ17:BJ20"/>
    <mergeCell ref="BK17:BK20"/>
    <mergeCell ref="BL17:BL20"/>
    <mergeCell ref="BM17:BM20"/>
    <mergeCell ref="H18:H20"/>
    <mergeCell ref="L18:L20"/>
    <mergeCell ref="M18:M20"/>
    <mergeCell ref="N18:N19"/>
    <mergeCell ref="S18:S19"/>
    <mergeCell ref="T18:T19"/>
    <mergeCell ref="K5:L12"/>
  </mergeCells>
  <phoneticPr fontId="20"/>
  <conditionalFormatting sqref="S22:S621">
    <cfRule type="expression" dxfId="11" priority="35">
      <formula>$C22="単"</formula>
    </cfRule>
  </conditionalFormatting>
  <conditionalFormatting sqref="O22:P621 R22:R621">
    <cfRule type="expression" dxfId="10" priority="8">
      <formula>$G22="重点交付金"</formula>
    </cfRule>
  </conditionalFormatting>
  <conditionalFormatting sqref="L22:L621">
    <cfRule type="expression" dxfId="9" priority="39">
      <formula>$K22&lt;&gt;"⑨推薦事業メニューよりも更に効果があると考える支援"</formula>
    </cfRule>
  </conditionalFormatting>
  <conditionalFormatting sqref="Q22:Q621">
    <cfRule type="expression" dxfId="8" priority="2">
      <formula>AND($E22="妊娠出産子育て支援交付金",$G22="重点交付金")</formula>
    </cfRule>
    <cfRule type="expression" dxfId="7" priority="13">
      <formula>$G22="通常交付金"</formula>
    </cfRule>
    <cfRule type="expression" dxfId="6" priority="18">
      <formula>$C22="補"</formula>
    </cfRule>
  </conditionalFormatting>
  <conditionalFormatting sqref="O22:O621">
    <cfRule type="expression" dxfId="5" priority="6">
      <formula>$B22="R4"</formula>
    </cfRule>
  </conditionalFormatting>
  <conditionalFormatting sqref="P22:P621">
    <cfRule type="expression" dxfId="4" priority="3">
      <formula>AND($E22="妊娠出産子育て支援交付金",$D22="○",$G22="通常交付金")</formula>
    </cfRule>
    <cfRule type="expression" dxfId="3" priority="19">
      <formula>$D22="－"</formula>
    </cfRule>
  </conditionalFormatting>
  <conditionalFormatting sqref="P22:R621">
    <cfRule type="expression" dxfId="2" priority="4">
      <formula>$B22="R3"</formula>
    </cfRule>
  </conditionalFormatting>
  <dataValidations count="13">
    <dataValidation allowBlank="1" showDropDown="0" showInputMessage="0" showErrorMessage="1" prompt="数式や、当室で入力した数値は変更しないでください。" sqref="AD7 AD13:AG16 AD11 W7:W16 Q5:Q16 R5:T14"/>
    <dataValidation type="list" allowBlank="1" showDropDown="0" showInputMessage="1" showErrorMessage="1" sqref="B22:B621">
      <formula1>国の予算年度</formula1>
    </dataValidation>
    <dataValidation allowBlank="1" showDropDown="0" showInputMessage="0" showErrorMessage="1" sqref="AD22:AF621 G5 L22:L621 AH22:AI621 F22:F621"/>
    <dataValidation allowBlank="1" showDropDown="0" showInputMessage="1" showErrorMessage="1" prompt="国庫補助事業の場合は、事業名一覧から、対象国庫補助事業名をコピーして貼り付けてください。コピーする際にはダブルクリックするとエラーメッセージが表示されるので、セルを選択（一度だけクリック）しコピーしてください。また、貼り付けの際には値で貼り付けをしてください。" sqref="E22:E621"/>
    <dataValidation type="list" allowBlank="1" showDropDown="0" showInputMessage="0" showErrorMessage="1" sqref="C22:C621">
      <formula1>補助・単独</formula1>
    </dataValidation>
    <dataValidation type="list" allowBlank="1" showDropDown="0" showInputMessage="1" showErrorMessage="1" sqref="X22:X621">
      <formula1>個人を対象とした給付金等</formula1>
    </dataValidation>
    <dataValidation type="list" allowBlank="1" showDropDown="0" showInputMessage="1" showErrorMessage="1" sqref="W22:W621">
      <formula1>特定事業者等支援</formula1>
    </dataValidation>
    <dataValidation type="list" allowBlank="1" showDropDown="0" showInputMessage="0" showErrorMessage="1" sqref="H22:H621">
      <formula1>コロナ感染症への対応として必要な事業</formula1>
    </dataValidation>
    <dataValidation type="list" allowBlank="1" showDropDown="0" showInputMessage="1" showErrorMessage="1" sqref="J22:J621">
      <formula1>対象外経費に臨時交付金を充当していない</formula1>
    </dataValidation>
    <dataValidation allowBlank="1" showDropDown="0" showInputMessage="1" showErrorMessage="1" prompt="該当が無い場合は0を入力してください。" sqref="AD3:AG5 AD10:AG10 W3:W5"/>
    <dataValidation type="list" allowBlank="1" showDropDown="0" showInputMessage="0" showErrorMessage="1" sqref="D22:D621">
      <formula1>コロナ禍において原油価格・物価高騰等に直面する生活者や事業者に対する支援</formula1>
    </dataValidation>
    <dataValidation allowBlank="1" showDropDown="0" showInputMessage="0" showErrorMessage="1" prompt="該当が無い場合は0を入力してください。" sqref="AD6:AG6 AD8:AG9"/>
    <dataValidation allowBlank="1" showDropDown="0" showInputMessage="1" showErrorMessage="1" prompt="全自治体0となるため、ロックしております。" sqref="W6:Z6"/>
  </dataValidations>
  <printOptions horizontalCentered="1"/>
  <pageMargins left="0.59027777777777779" right="0.2361111111111111" top="0.47222222222222227" bottom="0.2361111111111111" header="0.47222222222222227" footer="0.51180555555555551"/>
  <pageSetup paperSize="8" scale="32" fitToWidth="1" fitToHeight="0" orientation="landscape" usePrinterDefaults="1" horizontalDpi="300" verticalDpi="300" r:id="rId1"/>
  <headerFooter alignWithMargins="0">
    <oddHeader>&amp;R&amp;20&amp;F</oddHeader>
  </headerFooter>
  <extLst>
    <ext xmlns:x14="http://schemas.microsoft.com/office/spreadsheetml/2009/9/main" uri="{78C0D931-6437-407d-A8EE-F0AAD7539E65}">
      <x14:conditionalFormattings>
        <x14:conditionalFormatting xmlns:xm="http://schemas.microsoft.com/office/excel/2006/main">
          <x14:cfRule type="expression" priority="1" id="{C1D13F18-3AC6-4704-AB1F-8A308C4B8271}">
            <xm:f>B22&lt;&gt;転記作業用!B22</xm:f>
            <x14:dxf>
              <fill>
                <patternFill>
                  <bgColor theme="5" tint="0.8"/>
                </patternFill>
              </fill>
            </x14:dxf>
          </x14:cfRule>
          <xm:sqref>B22:AG621</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DropDown="0" showInputMessage="1" showErrorMessage="1" prompt="B列（国の予算年度）・C列（補助・単独）・D列（コロナ禍において原油価格・物価高騰等に直面する生活者や事業者に対する支援）を選択した後に、プルダウンから選択できるようになります。_x000a_E列（事業名称）にて妊娠出産子育て支援交付金を入力した場合、重点交付金からも選択できるようになります。">
          <x14:formula1>
            <xm:f>INDIRECT(フラグ管理用!$AM22)</xm:f>
          </x14:formula1>
          <xm:sqref>G22:G621</xm:sqref>
        </x14:dataValidation>
        <x14:dataValidation type="list" allowBlank="1" showDropDown="0" showInputMessage="1" showErrorMessage="1" prompt="C列（補助・単独）を選択した後に、プルダウンから選択できるようになります。協力要請推進枠又は検査促進枠の地方負担分に充当する事業については、V列にて○を選択後過年度の予算区分も選択できるようになります。">
          <x14:formula1>
            <xm:f>INDIRECT(フラグ管理用!$AK22)</xm:f>
          </x14:formula1>
          <xm:sqref>AG22:AG621</xm:sqref>
        </x14:dataValidation>
        <x14:dataValidation type="list" allowBlank="1" showDropDown="0" showInputMessage="1" showErrorMessage="1" prompt="C列（補助・単独）を選択した後に、プルダウンから選択できるようになります。">
          <x14:formula1>
            <xm:f>INDIRECT(フラグ管理用!$AI22)</xm:f>
          </x14:formula1>
          <xm:sqref>Z22:Z621</xm:sqref>
        </x14:dataValidation>
        <x14:dataValidation type="list" allowBlank="1" showDropDown="0" showInputMessage="1" showErrorMessage="1" prompt="B列（国の予算年度）及びC列（補助・単独）を選択した後に、プルダウンから選択できるようになります。基金事業については、Y列（基金）にて○を選択後R5.4以降が選択できるようになります。_x000a_また、令和４年度予算分を充当する事業についてもR5.4以降が選択できるようになります。">
          <x14:formula1>
            <xm:f>INDIRECT(フラグ管理用!$AJ22)</xm:f>
          </x14:formula1>
          <xm:sqref>AA22:AA621</xm:sqref>
        </x14:dataValidation>
        <x14:dataValidation type="list" allowBlank="1" showDropDown="0" showInputMessage="1" showErrorMessage="1" prompt="C列（補助・単独）を選択した後に、プルダウンから選択できるようになります。">
          <x14:formula1>
            <xm:f>INDIRECT(フラグ管理用!$AH22)</xm:f>
          </x14:formula1>
          <xm:sqref>Y22:Y621</xm:sqref>
        </x14:dataValidation>
        <x14:dataValidation type="list" allowBlank="1" showDropDown="0" showInputMessage="1" showErrorMessage="1" prompt="C列（補助・単独）を選択した後に、プルダウンから選択できるようになります。">
          <x14:formula1>
            <xm:f>INDIRECT(フラグ管理用!$AG22)</xm:f>
          </x14:formula1>
          <xm:sqref>V22:V621</xm:sqref>
        </x14:dataValidation>
        <x14:dataValidation type="list" allowBlank="1" showDropDown="0" showInputMessage="1" showErrorMessage="1" prompt="E列（交付金の区分）を選択した後に、プルダウンから選択できるようになります。">
          <x14:formula1>
            <xm:f>INDIRECT(フラグ管理用!$AN22)</xm:f>
          </x14:formula1>
          <xm:sqref>K22:K621</xm:sqref>
        </x14:dataValidation>
        <x14:dataValidation type="list" allowBlank="1" showDropDown="0" showInputMessage="1" showErrorMessage="1" prompt="B列（国の予算年度）を選択した後に、プルダウンから選択できるようになります。">
          <x14:formula1>
            <xm:f>INDIRECT(フラグ管理用!$AL22)</xm:f>
          </x14:formula1>
          <xm:sqref>I22:I621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L18"/>
  <sheetViews>
    <sheetView showGridLines="0" view="pageBreakPreview" zoomScale="80" zoomScaleNormal="50" zoomScaleSheetLayoutView="80" workbookViewId="0">
      <selection activeCell="F4" sqref="F4"/>
    </sheetView>
  </sheetViews>
  <sheetFormatPr defaultColWidth="9" defaultRowHeight="14.4"/>
  <cols>
    <col min="1" max="1" width="7.6640625" style="349" customWidth="1"/>
    <col min="2" max="2" width="26.77734375" style="349" customWidth="1"/>
    <col min="3" max="3" width="28" style="349" customWidth="1"/>
    <col min="4" max="4" width="40.88671875" style="349" customWidth="1"/>
    <col min="5" max="6" width="21.109375" style="349" customWidth="1"/>
    <col min="7" max="7" width="27.33203125" style="349" customWidth="1"/>
    <col min="8" max="8" width="26" style="349" customWidth="1"/>
    <col min="9" max="9" width="24.33203125" style="349" customWidth="1"/>
    <col min="10" max="10" width="21" style="349" customWidth="1"/>
    <col min="11" max="16384" width="9" style="349"/>
  </cols>
  <sheetData>
    <row r="1" spans="1:12" ht="35.25" customHeight="1">
      <c r="A1" s="351" t="s">
        <v>4553</v>
      </c>
      <c r="B1" s="351"/>
      <c r="C1" s="351"/>
      <c r="D1" s="351"/>
      <c r="E1" s="351"/>
      <c r="F1" s="351"/>
      <c r="G1" s="351"/>
      <c r="H1" s="351"/>
      <c r="I1" s="351"/>
      <c r="J1" s="351"/>
    </row>
    <row r="2" spans="1:12" ht="58.5" customHeight="1">
      <c r="A2" s="352" t="s">
        <v>69</v>
      </c>
      <c r="B2" s="356" t="s">
        <v>526</v>
      </c>
      <c r="C2" s="356" t="s">
        <v>4904</v>
      </c>
      <c r="D2" s="363" t="s">
        <v>7390</v>
      </c>
      <c r="E2" s="363" t="s">
        <v>5723</v>
      </c>
      <c r="F2" s="369" t="s">
        <v>5594</v>
      </c>
      <c r="G2" s="373" t="s">
        <v>6168</v>
      </c>
      <c r="H2" s="369" t="s">
        <v>7388</v>
      </c>
      <c r="I2" s="380" t="s">
        <v>7389</v>
      </c>
      <c r="J2" s="388" t="s">
        <v>7257</v>
      </c>
      <c r="K2" s="390" t="s">
        <v>1503</v>
      </c>
      <c r="L2" s="392">
        <f>COUNTIF(C4:C18,"&lt;&gt;")</f>
        <v>0</v>
      </c>
    </row>
    <row r="3" spans="1:12" ht="28.5" customHeight="1">
      <c r="A3" s="353"/>
      <c r="B3" s="353"/>
      <c r="C3" s="353"/>
      <c r="D3" s="364"/>
      <c r="E3" s="364"/>
      <c r="F3" s="370" t="s">
        <v>154</v>
      </c>
      <c r="G3" s="374">
        <f>SUM(G4:G18)</f>
        <v>0</v>
      </c>
      <c r="H3" s="377"/>
      <c r="I3" s="381"/>
      <c r="J3" s="381"/>
      <c r="K3" s="391" t="s">
        <v>7453</v>
      </c>
      <c r="L3" s="393" t="s">
        <v>5908</v>
      </c>
    </row>
    <row r="4" spans="1:12" ht="108" customHeight="1">
      <c r="A4" s="354">
        <v>1</v>
      </c>
      <c r="B4" s="357" t="s">
        <v>5483</v>
      </c>
      <c r="C4" s="360"/>
      <c r="D4" s="365"/>
      <c r="E4" s="367"/>
      <c r="F4" s="371"/>
      <c r="G4" s="375"/>
      <c r="H4" s="378"/>
      <c r="I4" s="382"/>
      <c r="J4" s="389"/>
      <c r="K4" s="390" t="str">
        <f>IFERROR(SMALL(計算用!$E$6:$E$605,1),"")</f>
        <v/>
      </c>
      <c r="L4" s="392" t="str">
        <f t="shared" ref="L4:L18" si="0">IF(C4=K4,"","error")</f>
        <v/>
      </c>
    </row>
    <row r="5" spans="1:12" ht="108" customHeight="1">
      <c r="A5" s="355">
        <v>2</v>
      </c>
      <c r="B5" s="358"/>
      <c r="C5" s="361"/>
      <c r="D5" s="366"/>
      <c r="E5" s="368"/>
      <c r="F5" s="372"/>
      <c r="G5" s="376"/>
      <c r="H5" s="379"/>
      <c r="I5" s="383"/>
      <c r="J5" s="385"/>
      <c r="K5" s="390" t="str">
        <f>IFERROR(SMALL(計算用!$E$6:$E$605,2),"")</f>
        <v/>
      </c>
      <c r="L5" s="392" t="str">
        <f t="shared" si="0"/>
        <v/>
      </c>
    </row>
    <row r="6" spans="1:12" ht="109.5" customHeight="1">
      <c r="A6" s="355">
        <v>3</v>
      </c>
      <c r="B6" s="359"/>
      <c r="C6" s="362"/>
      <c r="D6" s="366"/>
      <c r="E6" s="368"/>
      <c r="F6" s="372"/>
      <c r="G6" s="376"/>
      <c r="H6" s="379"/>
      <c r="I6" s="384"/>
      <c r="J6" s="383"/>
      <c r="K6" s="390" t="str">
        <f>IFERROR(SMALL(計算用!$E$6:$E$605,3),"")</f>
        <v/>
      </c>
      <c r="L6" s="392" t="str">
        <f t="shared" si="0"/>
        <v/>
      </c>
    </row>
    <row r="7" spans="1:12" ht="109.5" customHeight="1">
      <c r="A7" s="355">
        <v>4</v>
      </c>
      <c r="B7" s="359"/>
      <c r="C7" s="362"/>
      <c r="D7" s="366"/>
      <c r="E7" s="368"/>
      <c r="F7" s="372"/>
      <c r="G7" s="376"/>
      <c r="H7" s="379"/>
      <c r="I7" s="385"/>
      <c r="J7" s="384"/>
      <c r="K7" s="390" t="str">
        <f>IFERROR(SMALL(計算用!$E$6:$E$605,4),"")</f>
        <v/>
      </c>
      <c r="L7" s="392" t="str">
        <f t="shared" si="0"/>
        <v/>
      </c>
    </row>
    <row r="8" spans="1:12" ht="109.5" customHeight="1">
      <c r="A8" s="355">
        <v>5</v>
      </c>
      <c r="B8" s="359"/>
      <c r="C8" s="362"/>
      <c r="D8" s="366"/>
      <c r="E8" s="368"/>
      <c r="F8" s="372"/>
      <c r="G8" s="376"/>
      <c r="H8" s="379"/>
      <c r="I8" s="385"/>
      <c r="J8" s="383"/>
      <c r="K8" s="390" t="str">
        <f>IFERROR(SMALL(計算用!$E$6:$E$605,5),"")</f>
        <v/>
      </c>
      <c r="L8" s="392" t="str">
        <f t="shared" si="0"/>
        <v/>
      </c>
    </row>
    <row r="9" spans="1:12" ht="109.5" customHeight="1">
      <c r="A9" s="355">
        <v>6</v>
      </c>
      <c r="B9" s="359"/>
      <c r="C9" s="362"/>
      <c r="D9" s="366"/>
      <c r="E9" s="368"/>
      <c r="F9" s="372"/>
      <c r="G9" s="376"/>
      <c r="H9" s="379"/>
      <c r="I9" s="383"/>
      <c r="J9" s="384"/>
      <c r="K9" s="390" t="str">
        <f>IFERROR(SMALL(計算用!$E$6:$E$605,6),"")</f>
        <v/>
      </c>
      <c r="L9" s="392" t="str">
        <f t="shared" si="0"/>
        <v/>
      </c>
    </row>
    <row r="10" spans="1:12" ht="109.5" customHeight="1">
      <c r="A10" s="355">
        <v>7</v>
      </c>
      <c r="B10" s="359"/>
      <c r="C10" s="362"/>
      <c r="D10" s="366"/>
      <c r="E10" s="368"/>
      <c r="F10" s="372"/>
      <c r="G10" s="376"/>
      <c r="H10" s="379"/>
      <c r="I10" s="385"/>
      <c r="J10" s="385"/>
      <c r="K10" s="390" t="str">
        <f>IFERROR(SMALL(計算用!$E$6:$E$605,7),"")</f>
        <v/>
      </c>
      <c r="L10" s="392" t="str">
        <f t="shared" si="0"/>
        <v/>
      </c>
    </row>
    <row r="11" spans="1:12" ht="109.5" customHeight="1">
      <c r="A11" s="355">
        <v>8</v>
      </c>
      <c r="B11" s="359"/>
      <c r="C11" s="362"/>
      <c r="D11" s="366"/>
      <c r="E11" s="368"/>
      <c r="F11" s="372"/>
      <c r="G11" s="376"/>
      <c r="H11" s="379"/>
      <c r="I11" s="383"/>
      <c r="J11" s="383"/>
      <c r="K11" s="390" t="str">
        <f>IFERROR(SMALL(計算用!$E$6:$E$605,8),"")</f>
        <v/>
      </c>
      <c r="L11" s="392" t="str">
        <f t="shared" si="0"/>
        <v/>
      </c>
    </row>
    <row r="12" spans="1:12" ht="109.5" customHeight="1">
      <c r="A12" s="355">
        <v>9</v>
      </c>
      <c r="B12" s="359"/>
      <c r="C12" s="362"/>
      <c r="D12" s="366"/>
      <c r="E12" s="368"/>
      <c r="F12" s="372"/>
      <c r="G12" s="376"/>
      <c r="H12" s="379"/>
      <c r="I12" s="386"/>
      <c r="J12" s="386"/>
      <c r="K12" s="390" t="str">
        <f>IFERROR(SMALL(計算用!$E$6:$E$605,9),"")</f>
        <v/>
      </c>
      <c r="L12" s="392" t="str">
        <f t="shared" si="0"/>
        <v/>
      </c>
    </row>
    <row r="13" spans="1:12" ht="109.5" customHeight="1">
      <c r="A13" s="355">
        <v>10</v>
      </c>
      <c r="B13" s="359"/>
      <c r="C13" s="362"/>
      <c r="D13" s="366"/>
      <c r="E13" s="368"/>
      <c r="F13" s="372"/>
      <c r="G13" s="376"/>
      <c r="H13" s="379"/>
      <c r="I13" s="384"/>
      <c r="J13" s="384"/>
      <c r="K13" s="390" t="str">
        <f>IFERROR(SMALL(計算用!$E$6:$E$605,10),"")</f>
        <v/>
      </c>
      <c r="L13" s="392" t="str">
        <f t="shared" si="0"/>
        <v/>
      </c>
    </row>
    <row r="14" spans="1:12" ht="109.5" customHeight="1">
      <c r="A14" s="355">
        <v>11</v>
      </c>
      <c r="B14" s="359"/>
      <c r="C14" s="362"/>
      <c r="D14" s="366"/>
      <c r="E14" s="368"/>
      <c r="F14" s="372"/>
      <c r="G14" s="376"/>
      <c r="H14" s="379"/>
      <c r="I14" s="385"/>
      <c r="J14" s="385"/>
      <c r="K14" s="390" t="str">
        <f>IFERROR(SMALL(計算用!$E$6:$E$605,11),"")</f>
        <v/>
      </c>
      <c r="L14" s="392" t="str">
        <f t="shared" si="0"/>
        <v/>
      </c>
    </row>
    <row r="15" spans="1:12" s="350" customFormat="1" ht="109.5" customHeight="1">
      <c r="A15" s="355">
        <v>12</v>
      </c>
      <c r="B15" s="359"/>
      <c r="C15" s="362"/>
      <c r="D15" s="366"/>
      <c r="E15" s="368"/>
      <c r="F15" s="372"/>
      <c r="G15" s="376"/>
      <c r="H15" s="379"/>
      <c r="I15" s="383"/>
      <c r="J15" s="383"/>
      <c r="K15" s="390" t="str">
        <f>IFERROR(SMALL(計算用!$E$6:$E$605,12),"")</f>
        <v/>
      </c>
      <c r="L15" s="392" t="str">
        <f t="shared" si="0"/>
        <v/>
      </c>
    </row>
    <row r="16" spans="1:12" s="350" customFormat="1" ht="109.5" customHeight="1">
      <c r="A16" s="355">
        <v>13</v>
      </c>
      <c r="B16" s="359"/>
      <c r="C16" s="362"/>
      <c r="D16" s="366"/>
      <c r="E16" s="368"/>
      <c r="F16" s="372"/>
      <c r="G16" s="376"/>
      <c r="H16" s="379"/>
      <c r="I16" s="386"/>
      <c r="J16" s="386"/>
      <c r="K16" s="390" t="str">
        <f>IFERROR(SMALL(計算用!$E$6:$E$605,13),"")</f>
        <v/>
      </c>
      <c r="L16" s="392" t="str">
        <f t="shared" si="0"/>
        <v/>
      </c>
    </row>
    <row r="17" spans="1:12" s="350" customFormat="1" ht="109.5" customHeight="1">
      <c r="A17" s="355">
        <v>14</v>
      </c>
      <c r="B17" s="359"/>
      <c r="C17" s="362"/>
      <c r="D17" s="366"/>
      <c r="E17" s="368"/>
      <c r="F17" s="372"/>
      <c r="G17" s="376"/>
      <c r="H17" s="379"/>
      <c r="I17" s="386"/>
      <c r="J17" s="386"/>
      <c r="K17" s="390" t="str">
        <f>IFERROR(SMALL(計算用!$E$6:$E$605,14),"")</f>
        <v/>
      </c>
      <c r="L17" s="392" t="str">
        <f t="shared" si="0"/>
        <v/>
      </c>
    </row>
    <row r="18" spans="1:12" s="350" customFormat="1" ht="109.2" customHeight="1">
      <c r="A18" s="355">
        <v>15</v>
      </c>
      <c r="B18" s="359"/>
      <c r="C18" s="362"/>
      <c r="D18" s="366"/>
      <c r="E18" s="368"/>
      <c r="F18" s="372"/>
      <c r="G18" s="376"/>
      <c r="H18" s="379"/>
      <c r="I18" s="387"/>
      <c r="J18" s="387"/>
      <c r="K18" s="390" t="str">
        <f>IFERROR(SMALL(計算用!$E$6:$E$605,15),"")</f>
        <v/>
      </c>
      <c r="L18" s="392" t="str">
        <f t="shared" si="0"/>
        <v/>
      </c>
    </row>
  </sheetData>
  <sheetProtection algorithmName="SHA-512" hashValue="+SRmrkGU+ENtaUgoKkMLXVwP+ynCKH/v5YF1m6l7js4snI7q3QIm8/8NoR5F5t8ZneSZCH/sHHrrqJJxMDk/zA==" saltValue="NPPSgu9QX5YDRXKTpbs1Lg==" spinCount="100000" sheet="1" formatCells="0" formatColumns="0" formatRows="0" autoFilter="0"/>
  <mergeCells count="2">
    <mergeCell ref="A1:J1"/>
    <mergeCell ref="D3:E3"/>
  </mergeCells>
  <phoneticPr fontId="20"/>
  <dataValidations count="3">
    <dataValidation type="list" allowBlank="1" showDropDown="0" showInputMessage="1" showErrorMessage="1" sqref="H4:H18">
      <formula1>基金の要件</formula1>
    </dataValidation>
    <dataValidation allowBlank="1" showDropDown="0" showInputMessage="1" showErrorMessage="1" prompt="通常分様式における該当事業のNoについて、数字のみ記載してください。" sqref="C4:C18"/>
    <dataValidation allowBlank="1" showDropDown="0" showInputMessage="1" showErrorMessage="1" prompt="R〇.〇という形で記載してください。_x000a_令和8年4月の場合、R8.4となります。" sqref="E4:F18"/>
  </dataValidations>
  <printOptions horizontalCentered="1"/>
  <pageMargins left="0.23622047244094491" right="0.23622047244094491" top="0.74803149606299213" bottom="0.74803149606299213" header="0.31496062992125984" footer="0.31496062992125984"/>
  <pageSetup paperSize="8" scale="83" fitToWidth="1" fitToHeight="0" orientation="landscape" usePrinterDefaults="1" horizontalDpi="300" verticalDpi="300" r:id="rId1"/>
  <headerFooter alignWithMargins="0">
    <oddHeader>&amp;R&amp;20&amp;F</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F47"/>
  <sheetViews>
    <sheetView showGridLines="0" view="pageBreakPreview" zoomScaleSheetLayoutView="100" workbookViewId="0">
      <selection activeCell="B11" sqref="B11:C11"/>
    </sheetView>
  </sheetViews>
  <sheetFormatPr defaultColWidth="9" defaultRowHeight="13.2"/>
  <cols>
    <col min="1" max="1" width="3.33203125" style="394" customWidth="1"/>
    <col min="2" max="2" width="2.21875" style="394" customWidth="1"/>
    <col min="3" max="3" width="88.77734375" style="395" customWidth="1"/>
    <col min="4" max="5" width="31.109375" style="395" customWidth="1"/>
    <col min="6" max="6" width="9" style="395" hidden="1" customWidth="1"/>
    <col min="7" max="16384" width="9" style="395"/>
  </cols>
  <sheetData>
    <row r="1" spans="1:6" ht="24.75" customHeight="1">
      <c r="A1" s="396" t="s">
        <v>6332</v>
      </c>
      <c r="B1" s="396"/>
      <c r="C1" s="396"/>
      <c r="D1" s="428" t="s">
        <v>175</v>
      </c>
      <c r="E1" s="441" t="str">
        <f>通常分様式!G3&amp;通常分様式!G4</f>
        <v>福岡県大刀洗町</v>
      </c>
    </row>
    <row r="2" spans="1:6" ht="24.75" customHeight="1">
      <c r="A2" s="397" t="s">
        <v>7449</v>
      </c>
      <c r="B2" s="409"/>
      <c r="C2" s="425"/>
      <c r="D2" s="429" t="s">
        <v>52</v>
      </c>
      <c r="E2" s="441" t="str">
        <f>通常分様式!G6</f>
        <v>総務課</v>
      </c>
    </row>
    <row r="3" spans="1:6" ht="27" customHeight="1">
      <c r="A3" s="398" t="str">
        <f>IF(F47&gt;0,"未チェック箇所があります。","完了")</f>
        <v>完了</v>
      </c>
      <c r="B3" s="410"/>
      <c r="C3" s="426"/>
      <c r="D3" s="430" t="s">
        <v>59</v>
      </c>
      <c r="E3" s="441" t="str">
        <f>通常分様式!G7</f>
        <v>福岡　信義</v>
      </c>
    </row>
    <row r="4" spans="1:6" ht="36" customHeight="1">
      <c r="A4" s="399"/>
      <c r="B4" s="411"/>
      <c r="C4" s="411"/>
      <c r="D4" s="431" t="s">
        <v>6027</v>
      </c>
      <c r="E4" s="442"/>
    </row>
    <row r="5" spans="1:6" ht="30" customHeight="1">
      <c r="A5" s="400" t="s">
        <v>6046</v>
      </c>
      <c r="B5" s="412"/>
      <c r="C5" s="412"/>
      <c r="D5" s="412"/>
      <c r="E5" s="443"/>
    </row>
    <row r="6" spans="1:6" ht="39.9" customHeight="1">
      <c r="A6" s="401"/>
      <c r="B6" s="413" t="s">
        <v>7531</v>
      </c>
      <c r="C6" s="413"/>
      <c r="D6" s="432" t="s">
        <v>7448</v>
      </c>
      <c r="E6" s="444"/>
      <c r="F6" s="395">
        <f t="shared" ref="F6:F11" si="0">IF(D6="",1,0)</f>
        <v>0</v>
      </c>
    </row>
    <row r="7" spans="1:6" ht="21.9" customHeight="1">
      <c r="A7" s="402"/>
      <c r="B7" s="414" t="s">
        <v>188</v>
      </c>
      <c r="C7" s="414"/>
      <c r="D7" s="433" t="s">
        <v>7448</v>
      </c>
      <c r="E7" s="445"/>
      <c r="F7" s="395">
        <f t="shared" si="0"/>
        <v>0</v>
      </c>
    </row>
    <row r="8" spans="1:6" ht="60" customHeight="1">
      <c r="A8" s="402"/>
      <c r="B8" s="415" t="s">
        <v>971</v>
      </c>
      <c r="C8" s="415"/>
      <c r="D8" s="434" t="s">
        <v>7448</v>
      </c>
      <c r="E8" s="446"/>
      <c r="F8" s="395">
        <f t="shared" si="0"/>
        <v>0</v>
      </c>
    </row>
    <row r="9" spans="1:6" ht="60.75" customHeight="1">
      <c r="A9" s="403"/>
      <c r="B9" s="416" t="s">
        <v>1878</v>
      </c>
      <c r="C9" s="415"/>
      <c r="D9" s="434" t="s">
        <v>7448</v>
      </c>
      <c r="E9" s="446"/>
      <c r="F9" s="395">
        <f t="shared" si="0"/>
        <v>0</v>
      </c>
    </row>
    <row r="10" spans="1:6" ht="60.75" customHeight="1">
      <c r="A10" s="403"/>
      <c r="B10" s="416" t="s">
        <v>266</v>
      </c>
      <c r="C10" s="415"/>
      <c r="D10" s="434" t="s">
        <v>7448</v>
      </c>
      <c r="E10" s="446"/>
      <c r="F10" s="395">
        <f t="shared" si="0"/>
        <v>0</v>
      </c>
    </row>
    <row r="11" spans="1:6" ht="67.95" customHeight="1">
      <c r="A11" s="403"/>
      <c r="B11" s="415" t="s">
        <v>1867</v>
      </c>
      <c r="C11" s="415"/>
      <c r="D11" s="435" t="s">
        <v>7448</v>
      </c>
      <c r="E11" s="447"/>
      <c r="F11" s="395">
        <f t="shared" si="0"/>
        <v>0</v>
      </c>
    </row>
    <row r="12" spans="1:6" ht="30.75" customHeight="1">
      <c r="A12" s="404" t="s">
        <v>2678</v>
      </c>
      <c r="B12" s="417"/>
      <c r="C12" s="417"/>
      <c r="D12" s="417"/>
      <c r="E12" s="448"/>
    </row>
    <row r="13" spans="1:6" ht="21.9" customHeight="1">
      <c r="A13" s="405"/>
      <c r="B13" s="418" t="s">
        <v>2860</v>
      </c>
      <c r="C13" s="418"/>
      <c r="D13" s="436" t="s">
        <v>7448</v>
      </c>
      <c r="E13" s="449"/>
      <c r="F13" s="395">
        <f t="shared" ref="F13:F19" si="1">IF(D13="",1,0)</f>
        <v>0</v>
      </c>
    </row>
    <row r="14" spans="1:6" ht="60" customHeight="1">
      <c r="A14" s="405"/>
      <c r="B14" s="419"/>
      <c r="C14" s="427" t="s">
        <v>7207</v>
      </c>
      <c r="D14" s="437" t="s">
        <v>7448</v>
      </c>
      <c r="E14" s="450"/>
      <c r="F14" s="395">
        <f t="shared" si="1"/>
        <v>0</v>
      </c>
    </row>
    <row r="15" spans="1:6" ht="21.9" customHeight="1">
      <c r="A15" s="405"/>
      <c r="B15" s="419"/>
      <c r="C15" s="427" t="s">
        <v>419</v>
      </c>
      <c r="D15" s="437" t="s">
        <v>7448</v>
      </c>
      <c r="E15" s="450"/>
      <c r="F15" s="395">
        <f t="shared" si="1"/>
        <v>0</v>
      </c>
    </row>
    <row r="16" spans="1:6" ht="36" customHeight="1">
      <c r="A16" s="405"/>
      <c r="B16" s="419"/>
      <c r="C16" s="427" t="s">
        <v>421</v>
      </c>
      <c r="D16" s="437" t="s">
        <v>7448</v>
      </c>
      <c r="E16" s="450"/>
      <c r="F16" s="395">
        <f t="shared" si="1"/>
        <v>0</v>
      </c>
    </row>
    <row r="17" spans="1:6" ht="21.9" customHeight="1">
      <c r="A17" s="405"/>
      <c r="B17" s="419"/>
      <c r="C17" s="427" t="s">
        <v>425</v>
      </c>
      <c r="D17" s="437" t="s">
        <v>7448</v>
      </c>
      <c r="E17" s="450"/>
      <c r="F17" s="395">
        <f t="shared" si="1"/>
        <v>0</v>
      </c>
    </row>
    <row r="18" spans="1:6" ht="21.9" customHeight="1">
      <c r="A18" s="405"/>
      <c r="B18" s="419"/>
      <c r="C18" s="427" t="s">
        <v>366</v>
      </c>
      <c r="D18" s="437" t="s">
        <v>7448</v>
      </c>
      <c r="E18" s="450"/>
      <c r="F18" s="395">
        <f t="shared" si="1"/>
        <v>0</v>
      </c>
    </row>
    <row r="19" spans="1:6" ht="60" customHeight="1">
      <c r="A19" s="406"/>
      <c r="B19" s="420" t="s">
        <v>5352</v>
      </c>
      <c r="C19" s="420"/>
      <c r="D19" s="435" t="s">
        <v>7448</v>
      </c>
      <c r="E19" s="447"/>
      <c r="F19" s="395">
        <f t="shared" si="1"/>
        <v>0</v>
      </c>
    </row>
    <row r="20" spans="1:6" ht="30" customHeight="1">
      <c r="A20" s="407" t="s">
        <v>7446</v>
      </c>
      <c r="B20" s="421"/>
      <c r="C20" s="421"/>
      <c r="D20" s="421"/>
      <c r="E20" s="451"/>
    </row>
    <row r="21" spans="1:6" ht="39.9" customHeight="1">
      <c r="A21" s="403"/>
      <c r="B21" s="422" t="s">
        <v>5122</v>
      </c>
      <c r="C21" s="422"/>
      <c r="D21" s="438" t="str">
        <f>IF(OR(通常分様式!AH7="error",通常分様式!AI7="error",通常分様式!AJ7="error",通常分様式!AK7="error"),"","○")</f>
        <v>○</v>
      </c>
      <c r="E21" s="452"/>
      <c r="F21" s="395">
        <f t="shared" ref="F21:F46" si="2">IF(D21="",1,0)</f>
        <v>0</v>
      </c>
    </row>
    <row r="22" spans="1:6" ht="39.9" customHeight="1">
      <c r="A22" s="403"/>
      <c r="B22" s="423" t="s">
        <v>7530</v>
      </c>
      <c r="C22" s="423"/>
      <c r="D22" s="438" t="str">
        <f>IF(OR(通常分様式!AH15="error",通常分様式!AI15="error",通常分様式!AJ15="error"),"","○")</f>
        <v>○</v>
      </c>
      <c r="E22" s="452"/>
      <c r="F22" s="395">
        <f t="shared" si="2"/>
        <v>0</v>
      </c>
    </row>
    <row r="23" spans="1:6" ht="39.9" customHeight="1">
      <c r="A23" s="403"/>
      <c r="B23" s="423" t="s">
        <v>7135</v>
      </c>
      <c r="C23" s="423"/>
      <c r="D23" s="439" t="str">
        <f>IF(COUNTIF(通常分様式!AJ22:AK621,"error")&gt;0,"","○")</f>
        <v>○</v>
      </c>
      <c r="E23" s="453"/>
      <c r="F23" s="395">
        <f t="shared" si="2"/>
        <v>0</v>
      </c>
    </row>
    <row r="24" spans="1:6" ht="39.9" customHeight="1">
      <c r="A24" s="403"/>
      <c r="B24" s="423" t="s">
        <v>4207</v>
      </c>
      <c r="C24" s="423"/>
      <c r="D24" s="439" t="str">
        <f>IF(COUNTIF(通常分様式!AL22:AL621,"error")&gt;0,"","○")</f>
        <v>○</v>
      </c>
      <c r="E24" s="453"/>
      <c r="F24" s="395">
        <f t="shared" si="2"/>
        <v>0</v>
      </c>
    </row>
    <row r="25" spans="1:6" ht="39.9" customHeight="1">
      <c r="A25" s="403"/>
      <c r="B25" s="423" t="s">
        <v>4999</v>
      </c>
      <c r="C25" s="423"/>
      <c r="D25" s="439" t="str">
        <f>IF(COUNTIF(通常分様式!AM22:AN621,"error")&gt;0,"","○")</f>
        <v>○</v>
      </c>
      <c r="E25" s="453"/>
      <c r="F25" s="395">
        <f t="shared" si="2"/>
        <v>0</v>
      </c>
    </row>
    <row r="26" spans="1:6" ht="42.6" customHeight="1">
      <c r="A26" s="402"/>
      <c r="B26" s="423" t="s">
        <v>1926</v>
      </c>
      <c r="C26" s="423"/>
      <c r="D26" s="439" t="str">
        <f>IF(COUNTIF(通常分様式!AO22:AO621,"error")&gt;0,"","○")</f>
        <v>○</v>
      </c>
      <c r="E26" s="453"/>
      <c r="F26" s="395">
        <f t="shared" si="2"/>
        <v>0</v>
      </c>
    </row>
    <row r="27" spans="1:6" ht="52.2" customHeight="1">
      <c r="A27" s="402"/>
      <c r="B27" s="423" t="s">
        <v>7475</v>
      </c>
      <c r="C27" s="423"/>
      <c r="D27" s="439" t="str">
        <f>IF(COUNTIF(通常分様式!AP22:AR621,"error")&gt;0,"","○")</f>
        <v>○</v>
      </c>
      <c r="E27" s="453"/>
      <c r="F27" s="395">
        <f t="shared" si="2"/>
        <v>0</v>
      </c>
    </row>
    <row r="28" spans="1:6" ht="52.2" customHeight="1">
      <c r="A28" s="402"/>
      <c r="B28" s="423" t="s">
        <v>1574</v>
      </c>
      <c r="C28" s="423"/>
      <c r="D28" s="439" t="str">
        <f>IF(COUNTIF(通常分様式!AS22:AT621,"error")&gt;0,"","○")</f>
        <v>○</v>
      </c>
      <c r="E28" s="453"/>
      <c r="F28" s="395">
        <f t="shared" si="2"/>
        <v>0</v>
      </c>
    </row>
    <row r="29" spans="1:6" ht="52.2" customHeight="1">
      <c r="A29" s="402"/>
      <c r="B29" s="423" t="s">
        <v>7506</v>
      </c>
      <c r="C29" s="423"/>
      <c r="D29" s="439" t="str">
        <f>IF(COUNTIF(通常分様式!AU22:AU621,"error")&gt;0,"","○")</f>
        <v>○</v>
      </c>
      <c r="E29" s="453"/>
      <c r="F29" s="395">
        <f t="shared" si="2"/>
        <v>0</v>
      </c>
    </row>
    <row r="30" spans="1:6" ht="47.4" customHeight="1">
      <c r="A30" s="402"/>
      <c r="B30" s="414" t="s">
        <v>5196</v>
      </c>
      <c r="C30" s="414"/>
      <c r="D30" s="439" t="str">
        <f>IF(COUNTIF(通常分様式!AV22:AV621,"error")&gt;0,"","○")</f>
        <v>○</v>
      </c>
      <c r="E30" s="453"/>
      <c r="F30" s="395">
        <f t="shared" si="2"/>
        <v>0</v>
      </c>
    </row>
    <row r="31" spans="1:6" ht="47.4" customHeight="1">
      <c r="A31" s="403"/>
      <c r="B31" s="416" t="s">
        <v>5968</v>
      </c>
      <c r="C31" s="415"/>
      <c r="D31" s="439" t="str">
        <f>IF(COUNTIF(通常分様式!AW22:AW621,"error")&gt;0,"","○")</f>
        <v>○</v>
      </c>
      <c r="E31" s="453"/>
      <c r="F31" s="395">
        <f t="shared" si="2"/>
        <v>0</v>
      </c>
    </row>
    <row r="32" spans="1:6" ht="47.4" customHeight="1">
      <c r="A32" s="403"/>
      <c r="B32" s="414" t="s">
        <v>7517</v>
      </c>
      <c r="C32" s="414"/>
      <c r="D32" s="439" t="str">
        <f>IF(COUNTIF(通常分様式!AX22:AX621,"error")&gt;0,"","○")</f>
        <v>○</v>
      </c>
      <c r="E32" s="453"/>
      <c r="F32" s="395">
        <f t="shared" si="2"/>
        <v>0</v>
      </c>
    </row>
    <row r="33" spans="1:6" ht="47.4" customHeight="1">
      <c r="A33" s="403"/>
      <c r="B33" s="414" t="s">
        <v>6214</v>
      </c>
      <c r="C33" s="414"/>
      <c r="D33" s="439" t="str">
        <f>IF(COUNTIF(通常分様式!AY22:AY621,"error")&gt;0,"","○")</f>
        <v>○</v>
      </c>
      <c r="E33" s="453"/>
      <c r="F33" s="395">
        <f t="shared" si="2"/>
        <v>0</v>
      </c>
    </row>
    <row r="34" spans="1:6" ht="50.4" customHeight="1">
      <c r="A34" s="403"/>
      <c r="B34" s="414" t="s">
        <v>7518</v>
      </c>
      <c r="C34" s="414"/>
      <c r="D34" s="439" t="str">
        <f>IF(COUNTIF(通常分様式!AZ22:AZ621,"error")&gt;0,"","○")</f>
        <v>○</v>
      </c>
      <c r="E34" s="453"/>
      <c r="F34" s="395">
        <f t="shared" si="2"/>
        <v>0</v>
      </c>
    </row>
    <row r="35" spans="1:6" ht="50.4" customHeight="1">
      <c r="A35" s="403"/>
      <c r="B35" s="414" t="s">
        <v>3080</v>
      </c>
      <c r="C35" s="414"/>
      <c r="D35" s="439" t="str">
        <f>IF(COUNTIF(通常分様式!BA22:BA621,"error")&gt;0,"","○")</f>
        <v>○</v>
      </c>
      <c r="E35" s="453"/>
      <c r="F35" s="395">
        <f t="shared" si="2"/>
        <v>0</v>
      </c>
    </row>
    <row r="36" spans="1:6" ht="34.950000000000003" customHeight="1">
      <c r="A36" s="403"/>
      <c r="B36" s="414" t="s">
        <v>7474</v>
      </c>
      <c r="C36" s="414"/>
      <c r="D36" s="439" t="str">
        <f>IF(COUNTIF(通常分様式!BB22:BB621,"error")&gt;0,"","○")</f>
        <v>○</v>
      </c>
      <c r="E36" s="453"/>
      <c r="F36" s="395">
        <f t="shared" si="2"/>
        <v>0</v>
      </c>
    </row>
    <row r="37" spans="1:6" ht="34.950000000000003" customHeight="1">
      <c r="A37" s="403"/>
      <c r="B37" s="414" t="s">
        <v>3525</v>
      </c>
      <c r="C37" s="414"/>
      <c r="D37" s="439" t="str">
        <f>IF(COUNTIF(通常分様式!BC22:BC621,"error")&gt;0,"","○")</f>
        <v>○</v>
      </c>
      <c r="E37" s="453"/>
      <c r="F37" s="395">
        <f t="shared" si="2"/>
        <v>0</v>
      </c>
    </row>
    <row r="38" spans="1:6" ht="34.950000000000003" customHeight="1">
      <c r="A38" s="403"/>
      <c r="B38" s="414" t="s">
        <v>7452</v>
      </c>
      <c r="C38" s="414"/>
      <c r="D38" s="439" t="str">
        <f>IF(COUNTIF(基金調べ!L4:L18,"error")&gt;0,"","○")</f>
        <v>○</v>
      </c>
      <c r="E38" s="453"/>
      <c r="F38" s="395">
        <f t="shared" si="2"/>
        <v>0</v>
      </c>
    </row>
    <row r="39" spans="1:6" ht="39.6" customHeight="1">
      <c r="A39" s="402"/>
      <c r="B39" s="414" t="s">
        <v>6651</v>
      </c>
      <c r="C39" s="414"/>
      <c r="D39" s="439" t="str">
        <f>IF(COUNTIF(通常分様式!BD22:BE621,"error")&gt;0,"","○")</f>
        <v>○</v>
      </c>
      <c r="E39" s="453"/>
      <c r="F39" s="395">
        <f t="shared" si="2"/>
        <v>0</v>
      </c>
    </row>
    <row r="40" spans="1:6" ht="56.4" customHeight="1">
      <c r="A40" s="402"/>
      <c r="B40" s="414" t="s">
        <v>6976</v>
      </c>
      <c r="C40" s="414"/>
      <c r="D40" s="439" t="str">
        <f>IF(COUNTIF(通常分様式!BF22:BG621,"error")&gt;0,"","○")</f>
        <v>○</v>
      </c>
      <c r="E40" s="453"/>
      <c r="F40" s="395">
        <f t="shared" si="2"/>
        <v>0</v>
      </c>
    </row>
    <row r="41" spans="1:6" ht="56.4" customHeight="1">
      <c r="A41" s="402"/>
      <c r="B41" s="414" t="s">
        <v>4794</v>
      </c>
      <c r="C41" s="414"/>
      <c r="D41" s="439" t="str">
        <f>IF(COUNTIF(通常分様式!BH22:BH621,"error")&gt;0,"","○")</f>
        <v>○</v>
      </c>
      <c r="E41" s="453"/>
      <c r="F41" s="395">
        <f t="shared" si="2"/>
        <v>0</v>
      </c>
    </row>
    <row r="42" spans="1:6" ht="37.950000000000003" customHeight="1">
      <c r="A42" s="403"/>
      <c r="B42" s="415" t="s">
        <v>835</v>
      </c>
      <c r="C42" s="415"/>
      <c r="D42" s="439" t="str">
        <f>IF(COUNTIF(通常分様式!BI22:BI621,"error")&gt;0,"","○")</f>
        <v>○</v>
      </c>
      <c r="E42" s="453"/>
      <c r="F42" s="395">
        <f t="shared" si="2"/>
        <v>0</v>
      </c>
    </row>
    <row r="43" spans="1:6" ht="37.950000000000003" customHeight="1">
      <c r="A43" s="403"/>
      <c r="B43" s="415" t="s">
        <v>7527</v>
      </c>
      <c r="C43" s="415"/>
      <c r="D43" s="439" t="str">
        <f>IF(COUNTIF(通常分様式!BJ22:BJ621,"error")&gt;0,"","○")</f>
        <v>○</v>
      </c>
      <c r="E43" s="453"/>
      <c r="F43" s="395">
        <f t="shared" si="2"/>
        <v>0</v>
      </c>
    </row>
    <row r="44" spans="1:6" ht="60.75" customHeight="1">
      <c r="A44" s="403"/>
      <c r="B44" s="415" t="s">
        <v>7447</v>
      </c>
      <c r="C44" s="415"/>
      <c r="D44" s="439" t="str">
        <f>IF(COUNTIF(通常分様式!BK22:BL621,"error")&gt;0,"","○")</f>
        <v>○</v>
      </c>
      <c r="E44" s="453"/>
      <c r="F44" s="395">
        <f t="shared" si="2"/>
        <v>0</v>
      </c>
    </row>
    <row r="45" spans="1:6" ht="60.75" customHeight="1">
      <c r="A45" s="408"/>
      <c r="B45" s="424" t="s">
        <v>7469</v>
      </c>
      <c r="C45" s="424"/>
      <c r="D45" s="440" t="str">
        <f>IF(COUNTIF(通常分様式!BM22:BM621,"error")&gt;0,"","○")</f>
        <v>○</v>
      </c>
      <c r="E45" s="454"/>
      <c r="F45" s="395">
        <f t="shared" si="2"/>
        <v>0</v>
      </c>
    </row>
    <row r="46" spans="1:6" ht="60.75" customHeight="1">
      <c r="A46" s="408"/>
      <c r="B46" s="424" t="s">
        <v>6158</v>
      </c>
      <c r="C46" s="424"/>
      <c r="D46" s="440" t="str">
        <f>IF(SUBTOTAL(3,通常分様式!A22:A621)=600,"○","")</f>
        <v>○</v>
      </c>
      <c r="E46" s="454"/>
      <c r="F46" s="395">
        <f t="shared" si="2"/>
        <v>0</v>
      </c>
    </row>
    <row r="47" spans="1:6" ht="16.2" customHeight="1">
      <c r="F47" s="395">
        <f>SUM(F6:F46)</f>
        <v>0</v>
      </c>
    </row>
  </sheetData>
  <sheetProtection algorithmName="SHA-512" hashValue="co9+l0ytufMdm2/hx2DpJVx3I8ITXiS72/Lcye0W50GaoRTKB84DT3oUOyZ7hsfv4xfrFRO9XgtnalYmESCxrw==" saltValue="9UGpLAtEs3m4SoJW5nwrrw==" spinCount="100000" sheet="1" objects="1" scenarios="1"/>
  <mergeCells count="81">
    <mergeCell ref="A2:C2"/>
    <mergeCell ref="A3:C3"/>
    <mergeCell ref="B4:C4"/>
    <mergeCell ref="D4:E4"/>
    <mergeCell ref="A5:E5"/>
    <mergeCell ref="B6:C6"/>
    <mergeCell ref="D6:E6"/>
    <mergeCell ref="B7:C7"/>
    <mergeCell ref="D7:E7"/>
    <mergeCell ref="B8:C8"/>
    <mergeCell ref="D8:E8"/>
    <mergeCell ref="B9:C9"/>
    <mergeCell ref="D9:E9"/>
    <mergeCell ref="B10:C10"/>
    <mergeCell ref="D10:E10"/>
    <mergeCell ref="B11:C11"/>
    <mergeCell ref="D11:E11"/>
    <mergeCell ref="A12:E12"/>
    <mergeCell ref="B13:C13"/>
    <mergeCell ref="D13:E13"/>
    <mergeCell ref="D14:E14"/>
    <mergeCell ref="D15:E15"/>
    <mergeCell ref="D16:E16"/>
    <mergeCell ref="D17:E17"/>
    <mergeCell ref="D18:E18"/>
    <mergeCell ref="B19:C19"/>
    <mergeCell ref="D19:E19"/>
    <mergeCell ref="A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B36:C36"/>
    <mergeCell ref="D36:E36"/>
    <mergeCell ref="B37:C37"/>
    <mergeCell ref="D37:E37"/>
    <mergeCell ref="B38:C38"/>
    <mergeCell ref="D38:E38"/>
    <mergeCell ref="B39:C39"/>
    <mergeCell ref="D39:E39"/>
    <mergeCell ref="B40:C40"/>
    <mergeCell ref="D40:E40"/>
    <mergeCell ref="B41:C41"/>
    <mergeCell ref="D41:E41"/>
    <mergeCell ref="B42:C42"/>
    <mergeCell ref="D42:E42"/>
    <mergeCell ref="B43:C43"/>
    <mergeCell ref="D43:E43"/>
    <mergeCell ref="B44:C44"/>
    <mergeCell ref="D44:E44"/>
    <mergeCell ref="B45:C45"/>
    <mergeCell ref="D45:E45"/>
    <mergeCell ref="B46:C46"/>
    <mergeCell ref="D46:E46"/>
    <mergeCell ref="A13:A18"/>
  </mergeCells>
  <phoneticPr fontId="20"/>
  <dataValidations count="2">
    <dataValidation allowBlank="1" showDropDown="0" showInputMessage="0" showErrorMessage="1" sqref="D12:E12 A6:C41 A42:E46 D20:E41"/>
    <dataValidation type="list" allowBlank="1" showDropDown="0" showInputMessage="0" showErrorMessage="1" sqref="D13:E19 D6:E11">
      <formula1>"○"</formula1>
    </dataValidation>
  </dataValidations>
  <pageMargins left="0.19652777777777777" right="0.19652777777777777" top="0.19652777777777777" bottom="0.19652777777777777" header="0.51180555555555551" footer="0.51180555555555551"/>
  <pageSetup paperSize="9" scale="42" fitToWidth="1" fitToHeight="1" orientation="portrait" usePrinterDefaults="1"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C55"/>
  <sheetViews>
    <sheetView showGridLines="0" view="pageBreakPreview" zoomScaleSheetLayoutView="100" workbookViewId="0">
      <selection activeCell="A45" sqref="A45"/>
    </sheetView>
  </sheetViews>
  <sheetFormatPr defaultRowHeight="25.5" customHeight="1"/>
  <cols>
    <col min="1" max="1" width="73.33203125" style="455" customWidth="1"/>
    <col min="2" max="2" width="34.88671875" style="2" customWidth="1"/>
    <col min="3" max="3" width="8.88671875" hidden="1" customWidth="1"/>
  </cols>
  <sheetData>
    <row r="1" spans="1:3" ht="25.5" customHeight="1">
      <c r="A1" s="456" t="s">
        <v>127</v>
      </c>
    </row>
    <row r="2" spans="1:3" ht="25.5" customHeight="1">
      <c r="A2" s="457" t="s">
        <v>5974</v>
      </c>
      <c r="B2" s="464" t="s">
        <v>7382</v>
      </c>
    </row>
    <row r="3" spans="1:3" ht="25.5" customHeight="1">
      <c r="A3" s="458" t="s">
        <v>7393</v>
      </c>
      <c r="B3" s="465" t="s">
        <v>6675</v>
      </c>
      <c r="C3" t="s">
        <v>6200</v>
      </c>
    </row>
    <row r="4" spans="1:3" ht="25.5" customHeight="1">
      <c r="A4" s="458" t="s">
        <v>7436</v>
      </c>
      <c r="B4" s="465" t="s">
        <v>6038</v>
      </c>
      <c r="C4" t="s">
        <v>6200</v>
      </c>
    </row>
    <row r="5" spans="1:3" ht="25.5" customHeight="1">
      <c r="A5" s="458" t="s">
        <v>5495</v>
      </c>
      <c r="B5" s="465" t="s">
        <v>6038</v>
      </c>
      <c r="C5" t="s">
        <v>6200</v>
      </c>
    </row>
    <row r="6" spans="1:3" ht="25.5" customHeight="1">
      <c r="A6" s="458" t="s">
        <v>7394</v>
      </c>
      <c r="B6" s="465" t="s">
        <v>6038</v>
      </c>
      <c r="C6" t="s">
        <v>6200</v>
      </c>
    </row>
    <row r="7" spans="1:3" ht="25.5" customHeight="1">
      <c r="A7" s="458" t="s">
        <v>7395</v>
      </c>
      <c r="B7" s="465" t="s">
        <v>6675</v>
      </c>
      <c r="C7" t="s">
        <v>6200</v>
      </c>
    </row>
    <row r="8" spans="1:3" ht="25.5" customHeight="1">
      <c r="A8" s="458" t="s">
        <v>5129</v>
      </c>
      <c r="B8" s="465" t="s">
        <v>6675</v>
      </c>
      <c r="C8" t="s">
        <v>6200</v>
      </c>
    </row>
    <row r="9" spans="1:3" ht="25.5" customHeight="1">
      <c r="A9" s="458" t="s">
        <v>7396</v>
      </c>
      <c r="B9" s="465" t="s">
        <v>6675</v>
      </c>
      <c r="C9" t="s">
        <v>6200</v>
      </c>
    </row>
    <row r="10" spans="1:3" ht="25.5" customHeight="1">
      <c r="A10" s="458" t="s">
        <v>7397</v>
      </c>
      <c r="B10" s="465" t="s">
        <v>6038</v>
      </c>
      <c r="C10" t="s">
        <v>6200</v>
      </c>
    </row>
    <row r="11" spans="1:3" ht="25.5" customHeight="1">
      <c r="A11" s="458" t="s">
        <v>3106</v>
      </c>
      <c r="B11" s="465" t="s">
        <v>6675</v>
      </c>
      <c r="C11" t="s">
        <v>6200</v>
      </c>
    </row>
    <row r="12" spans="1:3" ht="25.5" customHeight="1">
      <c r="A12" s="459" t="s">
        <v>2395</v>
      </c>
      <c r="B12" s="466" t="s">
        <v>6675</v>
      </c>
      <c r="C12" t="s">
        <v>6200</v>
      </c>
    </row>
    <row r="13" spans="1:3" ht="25.5" customHeight="1">
      <c r="A13" s="459" t="s">
        <v>7403</v>
      </c>
      <c r="B13" s="466" t="s">
        <v>1246</v>
      </c>
      <c r="C13" t="s">
        <v>7433</v>
      </c>
    </row>
    <row r="14" spans="1:3" ht="25.5" customHeight="1">
      <c r="A14" s="459" t="s">
        <v>7404</v>
      </c>
      <c r="B14" s="466" t="s">
        <v>1710</v>
      </c>
      <c r="C14" t="s">
        <v>7433</v>
      </c>
    </row>
    <row r="15" spans="1:3" ht="25.5" customHeight="1">
      <c r="A15" s="460" t="s">
        <v>5715</v>
      </c>
      <c r="B15" s="467" t="s">
        <v>5311</v>
      </c>
      <c r="C15" t="s">
        <v>6441</v>
      </c>
    </row>
    <row r="16" spans="1:3" ht="25.5" customHeight="1">
      <c r="A16" s="460" t="s">
        <v>7405</v>
      </c>
      <c r="B16" s="468" t="s">
        <v>1727</v>
      </c>
      <c r="C16" t="s">
        <v>4593</v>
      </c>
    </row>
    <row r="17" spans="1:3" ht="25.5" customHeight="1">
      <c r="A17" s="460" t="s">
        <v>4187</v>
      </c>
      <c r="B17" s="468" t="s">
        <v>1727</v>
      </c>
      <c r="C17" t="s">
        <v>4593</v>
      </c>
    </row>
    <row r="18" spans="1:3" ht="25.5" customHeight="1">
      <c r="A18" s="460" t="s">
        <v>7406</v>
      </c>
      <c r="B18" s="468" t="s">
        <v>3875</v>
      </c>
      <c r="C18" t="s">
        <v>4593</v>
      </c>
    </row>
    <row r="19" spans="1:3" ht="25.5" customHeight="1">
      <c r="A19" s="460" t="s">
        <v>7407</v>
      </c>
      <c r="B19" s="468" t="s">
        <v>1727</v>
      </c>
      <c r="C19" t="s">
        <v>4593</v>
      </c>
    </row>
    <row r="20" spans="1:3" ht="25.5" customHeight="1">
      <c r="A20" s="460" t="s">
        <v>1742</v>
      </c>
      <c r="B20" s="468" t="s">
        <v>1727</v>
      </c>
      <c r="C20" t="s">
        <v>4593</v>
      </c>
    </row>
    <row r="21" spans="1:3" ht="25.5" customHeight="1">
      <c r="A21" s="460" t="s">
        <v>6143</v>
      </c>
      <c r="B21" s="468" t="s">
        <v>1727</v>
      </c>
      <c r="C21" t="s">
        <v>4593</v>
      </c>
    </row>
    <row r="22" spans="1:3" ht="25.5" customHeight="1">
      <c r="A22" s="460" t="s">
        <v>5858</v>
      </c>
      <c r="B22" s="468" t="s">
        <v>1727</v>
      </c>
      <c r="C22" t="s">
        <v>4593</v>
      </c>
    </row>
    <row r="23" spans="1:3" ht="25.5" customHeight="1">
      <c r="A23" s="460" t="s">
        <v>58</v>
      </c>
      <c r="B23" s="468" t="s">
        <v>1727</v>
      </c>
      <c r="C23" t="s">
        <v>4593</v>
      </c>
    </row>
    <row r="24" spans="1:3" ht="25.5" customHeight="1">
      <c r="A24" s="460" t="s">
        <v>7408</v>
      </c>
      <c r="B24" s="468" t="s">
        <v>1727</v>
      </c>
      <c r="C24" t="s">
        <v>4593</v>
      </c>
    </row>
    <row r="25" spans="1:3" ht="25.5" customHeight="1">
      <c r="A25" s="460" t="s">
        <v>5834</v>
      </c>
      <c r="B25" s="467" t="s">
        <v>1727</v>
      </c>
      <c r="C25" t="s">
        <v>4593</v>
      </c>
    </row>
    <row r="26" spans="1:3" ht="25.5" customHeight="1">
      <c r="A26" s="460" t="s">
        <v>7409</v>
      </c>
      <c r="B26" s="467" t="s">
        <v>6815</v>
      </c>
      <c r="C26" t="s">
        <v>7434</v>
      </c>
    </row>
    <row r="27" spans="1:3" ht="25.5" customHeight="1">
      <c r="A27" s="460" t="s">
        <v>3225</v>
      </c>
      <c r="B27" s="467" t="s">
        <v>7398</v>
      </c>
      <c r="C27" t="s">
        <v>7434</v>
      </c>
    </row>
    <row r="28" spans="1:3" ht="25.5" customHeight="1">
      <c r="A28" s="461" t="s">
        <v>792</v>
      </c>
      <c r="B28" s="468" t="s">
        <v>6815</v>
      </c>
      <c r="C28" t="s">
        <v>7434</v>
      </c>
    </row>
    <row r="29" spans="1:3" ht="25.5" customHeight="1">
      <c r="A29" s="460" t="s">
        <v>7410</v>
      </c>
      <c r="B29" s="467" t="s">
        <v>7398</v>
      </c>
      <c r="C29" t="s">
        <v>7434</v>
      </c>
    </row>
    <row r="30" spans="1:3" ht="25.5" customHeight="1">
      <c r="A30" s="460" t="s">
        <v>7411</v>
      </c>
      <c r="B30" s="467" t="s">
        <v>7399</v>
      </c>
      <c r="C30" t="s">
        <v>7434</v>
      </c>
    </row>
    <row r="31" spans="1:3" ht="25.5" customHeight="1">
      <c r="A31" s="460" t="s">
        <v>5884</v>
      </c>
      <c r="B31" s="468" t="s">
        <v>7398</v>
      </c>
      <c r="C31" t="s">
        <v>7434</v>
      </c>
    </row>
    <row r="32" spans="1:3" ht="25.5" customHeight="1">
      <c r="A32" s="460" t="s">
        <v>7412</v>
      </c>
      <c r="B32" s="467" t="s">
        <v>7398</v>
      </c>
      <c r="C32" t="s">
        <v>7434</v>
      </c>
    </row>
    <row r="33" spans="1:3" ht="25.5" customHeight="1">
      <c r="A33" s="460" t="s">
        <v>7413</v>
      </c>
      <c r="B33" s="468" t="s">
        <v>7398</v>
      </c>
      <c r="C33" t="s">
        <v>7434</v>
      </c>
    </row>
    <row r="34" spans="1:3" ht="25.5" customHeight="1">
      <c r="A34" s="460" t="s">
        <v>5509</v>
      </c>
      <c r="B34" s="468" t="s">
        <v>6815</v>
      </c>
      <c r="C34" t="s">
        <v>7434</v>
      </c>
    </row>
    <row r="35" spans="1:3" ht="25.5" customHeight="1">
      <c r="A35" s="460" t="s">
        <v>6654</v>
      </c>
      <c r="B35" s="467" t="s">
        <v>7398</v>
      </c>
      <c r="C35" t="s">
        <v>7434</v>
      </c>
    </row>
    <row r="36" spans="1:3" ht="25.5" customHeight="1">
      <c r="A36" s="460" t="s">
        <v>7414</v>
      </c>
      <c r="B36" s="468" t="s">
        <v>7398</v>
      </c>
      <c r="C36" t="s">
        <v>7434</v>
      </c>
    </row>
    <row r="37" spans="1:3" ht="25.5" customHeight="1">
      <c r="A37" s="460" t="s">
        <v>7415</v>
      </c>
      <c r="B37" s="467" t="s">
        <v>6815</v>
      </c>
      <c r="C37" t="s">
        <v>7434</v>
      </c>
    </row>
    <row r="38" spans="1:3" ht="25.5" customHeight="1">
      <c r="A38" s="460" t="s">
        <v>7416</v>
      </c>
      <c r="B38" s="467" t="s">
        <v>7398</v>
      </c>
      <c r="C38" t="s">
        <v>7434</v>
      </c>
    </row>
    <row r="39" spans="1:3" ht="25.5" customHeight="1">
      <c r="A39" s="460" t="s">
        <v>7417</v>
      </c>
      <c r="B39" s="467" t="s">
        <v>7398</v>
      </c>
      <c r="C39" t="s">
        <v>7434</v>
      </c>
    </row>
    <row r="40" spans="1:3" ht="25.5" customHeight="1">
      <c r="A40" s="460" t="s">
        <v>7418</v>
      </c>
      <c r="B40" s="467" t="s">
        <v>7398</v>
      </c>
      <c r="C40" t="s">
        <v>7434</v>
      </c>
    </row>
    <row r="41" spans="1:3" ht="25.5" customHeight="1">
      <c r="A41" s="460" t="s">
        <v>7419</v>
      </c>
      <c r="B41" s="467" t="s">
        <v>7398</v>
      </c>
      <c r="C41" t="s">
        <v>7434</v>
      </c>
    </row>
    <row r="42" spans="1:3" ht="25.5" customHeight="1">
      <c r="A42" s="460" t="s">
        <v>7420</v>
      </c>
      <c r="B42" s="467" t="s">
        <v>6815</v>
      </c>
      <c r="C42" t="s">
        <v>7434</v>
      </c>
    </row>
    <row r="43" spans="1:3" ht="25.5" customHeight="1">
      <c r="A43" s="460" t="s">
        <v>4303</v>
      </c>
      <c r="B43" s="467" t="s">
        <v>6815</v>
      </c>
      <c r="C43" t="s">
        <v>7434</v>
      </c>
    </row>
    <row r="44" spans="1:3" ht="25.5" customHeight="1">
      <c r="A44" s="460" t="s">
        <v>7421</v>
      </c>
      <c r="B44" s="468" t="s">
        <v>6815</v>
      </c>
      <c r="C44" t="s">
        <v>7434</v>
      </c>
    </row>
    <row r="45" spans="1:3" ht="25.5" customHeight="1">
      <c r="A45" s="460" t="s">
        <v>2727</v>
      </c>
      <c r="B45" s="468" t="s">
        <v>7398</v>
      </c>
      <c r="C45" t="s">
        <v>7434</v>
      </c>
    </row>
    <row r="46" spans="1:3" ht="25.5" customHeight="1">
      <c r="A46" s="460" t="s">
        <v>1180</v>
      </c>
      <c r="B46" s="468" t="s">
        <v>4818</v>
      </c>
      <c r="C46" t="s">
        <v>6563</v>
      </c>
    </row>
    <row r="47" spans="1:3" ht="25.5" customHeight="1">
      <c r="A47" s="460" t="s">
        <v>7422</v>
      </c>
      <c r="B47" s="468" t="s">
        <v>4818</v>
      </c>
      <c r="C47" t="s">
        <v>6563</v>
      </c>
    </row>
    <row r="48" spans="1:3" ht="25.5" customHeight="1">
      <c r="A48" s="460" t="s">
        <v>6938</v>
      </c>
      <c r="B48" s="467" t="s">
        <v>4818</v>
      </c>
      <c r="C48" t="s">
        <v>6563</v>
      </c>
    </row>
    <row r="49" spans="1:3" ht="25.5" customHeight="1">
      <c r="A49" s="460" t="s">
        <v>4409</v>
      </c>
      <c r="B49" s="467" t="s">
        <v>7376</v>
      </c>
      <c r="C49" t="s">
        <v>6563</v>
      </c>
    </row>
    <row r="50" spans="1:3" ht="25.5" customHeight="1">
      <c r="A50" s="460" t="s">
        <v>3105</v>
      </c>
      <c r="B50" s="467" t="s">
        <v>7400</v>
      </c>
      <c r="C50" t="s">
        <v>6720</v>
      </c>
    </row>
    <row r="51" spans="1:3" ht="25.5" customHeight="1">
      <c r="A51" s="460" t="s">
        <v>2218</v>
      </c>
      <c r="B51" s="467" t="s">
        <v>7401</v>
      </c>
      <c r="C51" t="s">
        <v>7435</v>
      </c>
    </row>
    <row r="52" spans="1:3" ht="25.5" customHeight="1">
      <c r="A52" s="460" t="s">
        <v>7402</v>
      </c>
      <c r="B52" s="468" t="s">
        <v>7401</v>
      </c>
      <c r="C52" t="s">
        <v>7435</v>
      </c>
    </row>
    <row r="53" spans="1:3" ht="25.5" customHeight="1">
      <c r="A53" s="460" t="s">
        <v>3302</v>
      </c>
      <c r="B53" s="468" t="s">
        <v>7401</v>
      </c>
      <c r="C53" t="s">
        <v>7435</v>
      </c>
    </row>
    <row r="54" spans="1:3" ht="25.5" customHeight="1">
      <c r="A54" s="462" t="s">
        <v>5726</v>
      </c>
      <c r="B54" s="469" t="s">
        <v>7401</v>
      </c>
      <c r="C54" t="s">
        <v>7435</v>
      </c>
    </row>
    <row r="55" spans="1:3" ht="25.5" customHeight="1">
      <c r="A55" s="463" t="s">
        <v>3453</v>
      </c>
      <c r="B55" s="470" t="s">
        <v>1011</v>
      </c>
      <c r="C55" t="s">
        <v>4898</v>
      </c>
    </row>
  </sheetData>
  <sheetProtection algorithmName="SHA-512" hashValue="1LS5dNp9VvBLd0jNj/BWzU7ZskbOkLxXWIR0tVU/lnzqwXwzLtyGvKaXHVV9d7T6w4BIq7/rYxFjy4IbTZIwgQ==" saltValue="Ya8sOLIrS2x9P9KrGAWMkQ==" spinCount="100000" sheet="1" objects="1" scenarios="1"/>
  <phoneticPr fontId="20"/>
  <pageMargins left="0.74791666666666656" right="0.74791666666666656" top="0.98402777777777761" bottom="0.98402777777777761" header="0.51180555555555551" footer="0.51180555555555551"/>
  <pageSetup paperSize="9" scale="79" fitToWidth="1" fitToHeight="1" orientation="portrait" usePrinterDefaults="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A1:AG216"/>
  <sheetViews>
    <sheetView topLeftCell="A8" workbookViewId="0">
      <selection activeCell="V25" sqref="V25"/>
    </sheetView>
  </sheetViews>
  <sheetFormatPr defaultRowHeight="13.2"/>
  <cols>
    <col min="2" max="2" width="9" customWidth="1"/>
    <col min="4" max="4" width="9" customWidth="1"/>
    <col min="7" max="7" width="8.88671875" customWidth="1"/>
    <col min="10" max="10" width="9" customWidth="1"/>
    <col min="11" max="12" width="8.88671875" customWidth="1"/>
    <col min="17" max="18" width="12.44140625" customWidth="1"/>
    <col min="24" max="25" width="9" customWidth="1"/>
    <col min="32" max="32" width="8.88671875" customWidth="1"/>
  </cols>
  <sheetData>
    <row r="1" spans="1:29" ht="14.4">
      <c r="A1" s="349"/>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row>
    <row r="2" spans="1:29" ht="14.4">
      <c r="A2" s="349"/>
      <c r="B2" s="349"/>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row>
    <row r="3" spans="1:29" ht="14.4">
      <c r="A3" s="349"/>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row>
    <row r="4" spans="1:29" ht="14.4">
      <c r="A4" s="349"/>
      <c r="B4" s="349"/>
      <c r="C4" s="349"/>
      <c r="D4" s="349"/>
      <c r="E4" s="349"/>
      <c r="F4" s="349"/>
      <c r="G4" s="349"/>
      <c r="H4" s="349"/>
      <c r="I4" s="349"/>
      <c r="J4" s="349"/>
      <c r="K4" s="349"/>
      <c r="L4" s="349"/>
      <c r="M4" s="349"/>
      <c r="N4" s="349"/>
      <c r="O4" s="349"/>
      <c r="P4" s="349"/>
      <c r="Q4" s="349"/>
      <c r="R4" s="349"/>
      <c r="S4" s="349"/>
      <c r="T4" s="349"/>
      <c r="U4" s="349"/>
      <c r="V4" s="349"/>
      <c r="W4" s="349"/>
      <c r="X4" s="349"/>
      <c r="Y4" s="349"/>
      <c r="Z4" s="349"/>
      <c r="AA4" s="349"/>
      <c r="AB4" s="349"/>
      <c r="AC4" s="349"/>
    </row>
    <row r="5" spans="1:29" ht="14.4">
      <c r="A5" s="349"/>
      <c r="B5" s="349"/>
      <c r="C5" s="349"/>
      <c r="D5" s="349"/>
      <c r="E5" s="349"/>
      <c r="F5" s="349"/>
      <c r="G5" s="349"/>
      <c r="H5" s="349"/>
      <c r="I5" s="349"/>
      <c r="J5" s="349"/>
      <c r="K5" s="349"/>
      <c r="L5" s="349"/>
      <c r="M5" s="349"/>
      <c r="N5" s="349"/>
      <c r="O5" s="349"/>
      <c r="P5" s="349"/>
      <c r="Q5" s="349"/>
      <c r="R5" s="349"/>
      <c r="S5" s="349"/>
      <c r="T5" s="349"/>
      <c r="U5" s="349"/>
      <c r="V5" s="349"/>
      <c r="W5" s="349"/>
      <c r="X5" s="349"/>
      <c r="Y5" s="349"/>
      <c r="Z5" s="349"/>
      <c r="AA5" s="349"/>
      <c r="AB5" s="349"/>
      <c r="AC5" s="349"/>
    </row>
    <row r="6" spans="1:29" ht="14.4">
      <c r="A6" s="349"/>
      <c r="B6" s="349"/>
      <c r="C6" s="349"/>
      <c r="D6" s="349"/>
      <c r="E6" s="349"/>
      <c r="F6" s="349"/>
      <c r="G6" s="349"/>
      <c r="H6" s="349"/>
      <c r="I6" s="349"/>
      <c r="J6" s="349"/>
      <c r="K6" s="349"/>
      <c r="L6" s="349"/>
      <c r="M6" s="349"/>
      <c r="N6" s="349"/>
      <c r="O6" s="349"/>
      <c r="P6" s="349"/>
      <c r="Q6" s="349"/>
      <c r="R6" s="349"/>
      <c r="S6" s="349"/>
      <c r="T6" s="349"/>
      <c r="U6" s="349"/>
      <c r="V6" s="349"/>
      <c r="W6" s="349"/>
      <c r="X6" s="349"/>
      <c r="Y6" s="349"/>
      <c r="Z6" s="349"/>
      <c r="AA6" s="349"/>
      <c r="AB6" s="349"/>
      <c r="AC6" s="349"/>
    </row>
    <row r="7" spans="1:29" ht="14.4">
      <c r="A7" s="349"/>
      <c r="B7" s="349"/>
      <c r="C7" s="349"/>
      <c r="D7" s="349"/>
      <c r="E7" s="349"/>
      <c r="F7" s="349"/>
      <c r="G7" s="349"/>
      <c r="H7" s="349"/>
      <c r="I7" s="349"/>
      <c r="J7" s="349"/>
      <c r="K7" s="349"/>
      <c r="L7" s="349"/>
      <c r="M7" s="349"/>
      <c r="N7" s="349"/>
      <c r="O7" s="349"/>
      <c r="P7" s="349"/>
      <c r="Q7" s="349"/>
      <c r="R7" s="349"/>
      <c r="S7" s="349"/>
      <c r="T7" s="349"/>
      <c r="U7" s="349"/>
      <c r="V7" s="349"/>
      <c r="W7" s="349"/>
      <c r="X7" s="349"/>
      <c r="Y7" s="349"/>
      <c r="Z7" s="349"/>
      <c r="AA7" s="349"/>
      <c r="AB7" s="349"/>
      <c r="AC7" s="349"/>
    </row>
    <row r="8" spans="1:29" ht="14.4">
      <c r="A8" s="349"/>
      <c r="B8" s="349"/>
      <c r="C8" s="349"/>
      <c r="D8" s="349"/>
      <c r="E8" s="349"/>
      <c r="F8" s="349"/>
      <c r="G8" s="349"/>
      <c r="H8" s="349"/>
      <c r="I8" s="349"/>
      <c r="J8" s="349"/>
      <c r="K8" s="349"/>
      <c r="L8" s="349"/>
      <c r="M8" s="349"/>
      <c r="N8" s="349"/>
      <c r="O8" s="349"/>
      <c r="P8" s="349"/>
      <c r="Q8" s="349"/>
      <c r="R8" s="349"/>
      <c r="S8" s="349"/>
      <c r="T8" s="349"/>
      <c r="U8" s="349"/>
      <c r="V8" s="349"/>
      <c r="W8" s="349"/>
      <c r="X8" s="349"/>
      <c r="Y8" s="349"/>
      <c r="Z8" s="349"/>
      <c r="AA8" s="349"/>
      <c r="AB8" s="349"/>
      <c r="AC8" s="349"/>
    </row>
    <row r="9" spans="1:29" ht="14.4">
      <c r="A9" s="349"/>
      <c r="B9" s="349"/>
      <c r="C9" s="349"/>
      <c r="D9" s="349"/>
      <c r="E9" s="349"/>
      <c r="F9" s="349"/>
      <c r="G9" s="349"/>
      <c r="H9" s="349"/>
      <c r="I9" s="349"/>
      <c r="J9" s="349"/>
      <c r="K9" s="349"/>
      <c r="L9" s="349"/>
      <c r="M9" s="349"/>
      <c r="N9" s="349"/>
      <c r="O9" s="349"/>
      <c r="P9" s="349"/>
      <c r="Q9" s="349"/>
      <c r="R9" s="349"/>
      <c r="S9" s="349"/>
      <c r="T9" s="349"/>
      <c r="U9" s="349"/>
      <c r="V9" s="349"/>
      <c r="W9" s="349"/>
      <c r="X9" s="349"/>
      <c r="Y9" s="349"/>
      <c r="Z9" s="349"/>
      <c r="AA9" s="349"/>
      <c r="AB9" s="349"/>
      <c r="AC9" s="349"/>
    </row>
    <row r="10" spans="1:29" ht="14.4">
      <c r="A10" s="349"/>
      <c r="B10" s="349"/>
      <c r="C10" s="349"/>
      <c r="D10" s="349"/>
      <c r="E10" s="349"/>
      <c r="F10" s="349"/>
      <c r="G10" s="349"/>
      <c r="H10" s="349"/>
      <c r="I10" s="349"/>
      <c r="J10" s="349"/>
      <c r="K10" s="349"/>
      <c r="L10" s="349"/>
      <c r="M10" s="349"/>
      <c r="N10" s="349"/>
      <c r="O10" s="349"/>
      <c r="P10" s="349"/>
      <c r="Q10" s="349"/>
      <c r="R10" s="349"/>
      <c r="S10" s="349"/>
      <c r="T10" s="349"/>
      <c r="U10" s="349"/>
      <c r="V10" s="349"/>
      <c r="W10" s="349"/>
      <c r="X10" s="349"/>
      <c r="Y10" s="349"/>
      <c r="Z10" s="349"/>
      <c r="AA10" s="349"/>
      <c r="AB10" s="349"/>
      <c r="AC10" s="349"/>
    </row>
    <row r="11" spans="1:29" ht="16.95" customHeight="1"/>
    <row r="12" spans="1:29" ht="15" customHeight="1"/>
    <row r="13" spans="1:29" ht="15" customHeight="1"/>
    <row r="14" spans="1:29" ht="15" customHeight="1"/>
    <row r="15" spans="1:29" ht="15" customHeight="1"/>
    <row r="16" spans="1:29" ht="15" customHeight="1"/>
    <row r="17" spans="1:33" ht="16.95" customHeight="1"/>
    <row r="18" spans="1:33" s="471" customFormat="1" ht="16.95" customHeight="1">
      <c r="A18" s="12" t="s">
        <v>69</v>
      </c>
      <c r="B18" s="29" t="s">
        <v>7519</v>
      </c>
      <c r="C18" s="40" t="s">
        <v>76</v>
      </c>
      <c r="D18" s="49" t="s">
        <v>7485</v>
      </c>
      <c r="E18" s="49" t="s">
        <v>17</v>
      </c>
      <c r="F18" s="40" t="s">
        <v>87</v>
      </c>
      <c r="G18" s="49" t="s">
        <v>3896</v>
      </c>
      <c r="H18" s="89"/>
      <c r="I18" s="93"/>
      <c r="J18" s="103" t="s">
        <v>7472</v>
      </c>
      <c r="K18" s="109" t="s">
        <v>3930</v>
      </c>
      <c r="L18" s="472"/>
      <c r="M18" s="109" t="s">
        <v>26</v>
      </c>
      <c r="N18" s="139"/>
      <c r="O18" s="139"/>
      <c r="P18" s="139"/>
      <c r="Q18" s="139"/>
      <c r="R18" s="139"/>
      <c r="S18" s="139"/>
      <c r="T18" s="170"/>
      <c r="U18" s="179" t="s">
        <v>7437</v>
      </c>
      <c r="V18" s="103" t="s">
        <v>2286</v>
      </c>
      <c r="W18" s="103" t="s">
        <v>2374</v>
      </c>
      <c r="X18" s="103" t="s">
        <v>5034</v>
      </c>
      <c r="Y18" s="103" t="s">
        <v>7384</v>
      </c>
      <c r="Z18" s="49" t="s">
        <v>43</v>
      </c>
      <c r="AA18" s="49" t="s">
        <v>91</v>
      </c>
      <c r="AB18" s="103" t="s">
        <v>7392</v>
      </c>
      <c r="AC18" s="103" t="s">
        <v>6682</v>
      </c>
      <c r="AD18" s="103" t="s">
        <v>6333</v>
      </c>
      <c r="AE18" s="103" t="s">
        <v>7385</v>
      </c>
      <c r="AF18" s="103" t="s">
        <v>7522</v>
      </c>
      <c r="AG18" s="246" t="s">
        <v>7383</v>
      </c>
    </row>
    <row r="19" spans="1:33" s="471" customFormat="1" ht="16.8">
      <c r="A19" s="13"/>
      <c r="B19" s="30"/>
      <c r="C19" s="41"/>
      <c r="D19" s="50"/>
      <c r="E19" s="50"/>
      <c r="F19" s="41"/>
      <c r="G19" s="50"/>
      <c r="H19" s="90" t="s">
        <v>290</v>
      </c>
      <c r="I19" s="94"/>
      <c r="J19" s="90"/>
      <c r="K19" s="90"/>
      <c r="L19" s="90" t="s">
        <v>6368</v>
      </c>
      <c r="M19" s="126" t="s">
        <v>408</v>
      </c>
      <c r="N19" s="140" t="s">
        <v>50</v>
      </c>
      <c r="O19" s="144"/>
      <c r="P19" s="144"/>
      <c r="Q19" s="144"/>
      <c r="R19" s="473"/>
      <c r="S19" s="163" t="s">
        <v>120</v>
      </c>
      <c r="T19" s="171" t="s">
        <v>7439</v>
      </c>
      <c r="U19" s="180"/>
      <c r="V19" s="90"/>
      <c r="W19" s="90"/>
      <c r="X19" s="90"/>
      <c r="Y19" s="90"/>
      <c r="Z19" s="200"/>
      <c r="AA19" s="200"/>
      <c r="AB19" s="90"/>
      <c r="AC19" s="90"/>
      <c r="AD19" s="90"/>
      <c r="AE19" s="90"/>
      <c r="AF19" s="90"/>
      <c r="AG19" s="247"/>
    </row>
    <row r="20" spans="1:33" s="471" customFormat="1" ht="33">
      <c r="A20" s="13"/>
      <c r="B20" s="30"/>
      <c r="C20" s="41"/>
      <c r="D20" s="50"/>
      <c r="E20" s="50"/>
      <c r="F20" s="41"/>
      <c r="G20" s="50"/>
      <c r="H20" s="90"/>
      <c r="I20" s="95"/>
      <c r="J20" s="90"/>
      <c r="K20" s="90"/>
      <c r="L20" s="90"/>
      <c r="M20" s="126"/>
      <c r="N20" s="90"/>
      <c r="O20" s="90" t="s">
        <v>2244</v>
      </c>
      <c r="P20" s="90" t="s">
        <v>666</v>
      </c>
      <c r="Q20" s="90" t="s">
        <v>7491</v>
      </c>
      <c r="R20" s="474" t="s">
        <v>2714</v>
      </c>
      <c r="S20" s="90"/>
      <c r="T20" s="172"/>
      <c r="U20" s="180"/>
      <c r="V20" s="90"/>
      <c r="W20" s="90"/>
      <c r="X20" s="90"/>
      <c r="Y20" s="90"/>
      <c r="Z20" s="200"/>
      <c r="AA20" s="200"/>
      <c r="AB20" s="90"/>
      <c r="AC20" s="90"/>
      <c r="AD20" s="90"/>
      <c r="AE20" s="90"/>
      <c r="AF20" s="90"/>
      <c r="AG20" s="247"/>
    </row>
    <row r="21" spans="1:33" s="471" customFormat="1" ht="130.19999999999999">
      <c r="A21" s="14"/>
      <c r="B21" s="31"/>
      <c r="C21" s="42"/>
      <c r="D21" s="51"/>
      <c r="E21" s="51"/>
      <c r="F21" s="42"/>
      <c r="G21" s="51"/>
      <c r="H21" s="91"/>
      <c r="I21" s="96" t="s">
        <v>7471</v>
      </c>
      <c r="J21" s="91"/>
      <c r="K21" s="91"/>
      <c r="L21" s="91"/>
      <c r="M21" s="127"/>
      <c r="N21" s="127" t="s">
        <v>2465</v>
      </c>
      <c r="O21" s="127" t="s">
        <v>7482</v>
      </c>
      <c r="P21" s="127" t="s">
        <v>7483</v>
      </c>
      <c r="Q21" s="127" t="s">
        <v>6586</v>
      </c>
      <c r="R21" s="475" t="s">
        <v>4083</v>
      </c>
      <c r="S21" s="127" t="s">
        <v>908</v>
      </c>
      <c r="T21" s="173" t="s">
        <v>7438</v>
      </c>
      <c r="U21" s="181"/>
      <c r="V21" s="91"/>
      <c r="W21" s="91"/>
      <c r="X21" s="91"/>
      <c r="Y21" s="91"/>
      <c r="Z21" s="201"/>
      <c r="AA21" s="201"/>
      <c r="AB21" s="91"/>
      <c r="AC21" s="91"/>
      <c r="AD21" s="91"/>
      <c r="AE21" s="91"/>
      <c r="AF21" s="91"/>
      <c r="AG21" s="248"/>
    </row>
    <row r="22" spans="1:33" s="471" customFormat="1" ht="409.6">
      <c r="B22" s="471" t="s">
        <v>3922</v>
      </c>
      <c r="C22" s="471" t="s">
        <v>220</v>
      </c>
      <c r="D22" s="471" t="s">
        <v>5117</v>
      </c>
      <c r="E22" s="471" t="s">
        <v>7534</v>
      </c>
      <c r="G22" s="471" t="s">
        <v>4712</v>
      </c>
      <c r="H22" s="471" t="s">
        <v>7448</v>
      </c>
      <c r="I22" s="471" t="s">
        <v>7547</v>
      </c>
      <c r="J22" s="471" t="s">
        <v>7448</v>
      </c>
      <c r="K22" s="471" t="s">
        <v>5117</v>
      </c>
      <c r="M22" s="471">
        <v>10</v>
      </c>
      <c r="N22" s="471">
        <v>10</v>
      </c>
      <c r="O22" s="471">
        <v>10</v>
      </c>
      <c r="U22" s="476" t="s">
        <v>7552</v>
      </c>
      <c r="V22" s="471" t="s">
        <v>5117</v>
      </c>
      <c r="W22" s="471" t="s">
        <v>5117</v>
      </c>
      <c r="X22" s="471" t="s">
        <v>5117</v>
      </c>
      <c r="Y22" s="471" t="s">
        <v>5117</v>
      </c>
      <c r="Z22" s="471" t="s">
        <v>628</v>
      </c>
      <c r="AA22" s="471" t="s">
        <v>2432</v>
      </c>
      <c r="AB22" s="476" t="s">
        <v>2788</v>
      </c>
      <c r="AC22" s="471" t="s">
        <v>7553</v>
      </c>
      <c r="AG22" s="471" t="s">
        <v>5056</v>
      </c>
    </row>
    <row r="23" spans="1:33" s="471" customFormat="1" ht="409.6">
      <c r="B23" s="471" t="s">
        <v>3922</v>
      </c>
      <c r="C23" s="471" t="s">
        <v>220</v>
      </c>
      <c r="D23" s="471" t="s">
        <v>5117</v>
      </c>
      <c r="E23" s="471" t="s">
        <v>6996</v>
      </c>
      <c r="G23" s="471" t="s">
        <v>4712</v>
      </c>
      <c r="H23" s="471" t="s">
        <v>7448</v>
      </c>
      <c r="I23" s="471" t="s">
        <v>7370</v>
      </c>
      <c r="J23" s="471" t="s">
        <v>7448</v>
      </c>
      <c r="K23" s="471" t="s">
        <v>5117</v>
      </c>
      <c r="M23" s="471">
        <v>2621</v>
      </c>
      <c r="N23" s="471">
        <v>2621</v>
      </c>
      <c r="O23" s="471">
        <v>2621</v>
      </c>
      <c r="U23" s="476" t="s">
        <v>4344</v>
      </c>
      <c r="V23" s="471" t="s">
        <v>5117</v>
      </c>
      <c r="W23" s="471" t="s">
        <v>5117</v>
      </c>
      <c r="X23" s="471" t="s">
        <v>5117</v>
      </c>
      <c r="Y23" s="471" t="s">
        <v>5117</v>
      </c>
      <c r="Z23" s="471" t="s">
        <v>628</v>
      </c>
      <c r="AA23" s="471" t="s">
        <v>2432</v>
      </c>
      <c r="AB23" s="476" t="s">
        <v>4944</v>
      </c>
      <c r="AC23" s="471" t="s">
        <v>2310</v>
      </c>
      <c r="AG23" s="471" t="s">
        <v>5056</v>
      </c>
    </row>
    <row r="24" spans="1:33" s="471" customFormat="1" ht="396">
      <c r="B24" s="471" t="s">
        <v>3922</v>
      </c>
      <c r="C24" s="471" t="s">
        <v>220</v>
      </c>
      <c r="D24" s="471" t="s">
        <v>5117</v>
      </c>
      <c r="E24" s="471" t="s">
        <v>7535</v>
      </c>
      <c r="G24" s="471" t="s">
        <v>4712</v>
      </c>
      <c r="H24" s="471" t="s">
        <v>7448</v>
      </c>
      <c r="I24" s="471" t="s">
        <v>7370</v>
      </c>
      <c r="J24" s="471" t="s">
        <v>7448</v>
      </c>
      <c r="K24" s="471" t="s">
        <v>5117</v>
      </c>
      <c r="M24" s="471">
        <v>49740</v>
      </c>
      <c r="N24" s="471">
        <v>49740</v>
      </c>
      <c r="O24" s="471">
        <v>49740</v>
      </c>
      <c r="U24" s="476" t="s">
        <v>7554</v>
      </c>
      <c r="V24" s="471" t="s">
        <v>5117</v>
      </c>
      <c r="W24" s="471" t="s">
        <v>5117</v>
      </c>
      <c r="X24" s="471" t="s">
        <v>5117</v>
      </c>
      <c r="Y24" s="471" t="s">
        <v>5117</v>
      </c>
      <c r="Z24" s="471" t="s">
        <v>628</v>
      </c>
      <c r="AA24" s="471" t="s">
        <v>2432</v>
      </c>
      <c r="AB24" s="476" t="s">
        <v>4944</v>
      </c>
      <c r="AC24" s="471" t="s">
        <v>2310</v>
      </c>
      <c r="AG24" s="471" t="s">
        <v>5056</v>
      </c>
    </row>
    <row r="25" spans="1:33" s="471" customFormat="1" ht="409.2">
      <c r="B25" s="471" t="s">
        <v>3922</v>
      </c>
      <c r="C25" s="471" t="s">
        <v>220</v>
      </c>
      <c r="D25" s="471" t="s">
        <v>5117</v>
      </c>
      <c r="E25" s="471" t="s">
        <v>2458</v>
      </c>
      <c r="G25" s="471" t="s">
        <v>4712</v>
      </c>
      <c r="H25" s="471" t="s">
        <v>7448</v>
      </c>
      <c r="I25" s="471" t="s">
        <v>7370</v>
      </c>
      <c r="J25" s="471" t="s">
        <v>7448</v>
      </c>
      <c r="K25" s="471" t="s">
        <v>5117</v>
      </c>
      <c r="M25" s="471">
        <v>2741</v>
      </c>
      <c r="N25" s="471">
        <v>2741</v>
      </c>
      <c r="O25" s="471">
        <v>2741</v>
      </c>
      <c r="U25" s="476" t="s">
        <v>7058</v>
      </c>
      <c r="V25" s="471" t="s">
        <v>5117</v>
      </c>
      <c r="W25" s="471" t="s">
        <v>5117</v>
      </c>
      <c r="X25" s="471" t="s">
        <v>5117</v>
      </c>
      <c r="Y25" s="471" t="s">
        <v>5117</v>
      </c>
      <c r="Z25" s="471" t="s">
        <v>628</v>
      </c>
      <c r="AA25" s="471" t="s">
        <v>2432</v>
      </c>
      <c r="AB25" s="476" t="s">
        <v>6994</v>
      </c>
      <c r="AC25" s="471" t="s">
        <v>2310</v>
      </c>
      <c r="AG25" s="471" t="s">
        <v>5056</v>
      </c>
    </row>
    <row r="26" spans="1:33" s="471" customFormat="1" ht="409.6">
      <c r="B26" s="471" t="s">
        <v>3922</v>
      </c>
      <c r="C26" s="471" t="s">
        <v>220</v>
      </c>
      <c r="D26" s="471" t="s">
        <v>5117</v>
      </c>
      <c r="E26" s="471" t="s">
        <v>7536</v>
      </c>
      <c r="G26" s="471" t="s">
        <v>4712</v>
      </c>
      <c r="H26" s="471" t="s">
        <v>7448</v>
      </c>
      <c r="I26" s="471" t="s">
        <v>7370</v>
      </c>
      <c r="J26" s="471" t="s">
        <v>7448</v>
      </c>
      <c r="K26" s="471" t="s">
        <v>5117</v>
      </c>
      <c r="M26" s="471">
        <v>37295</v>
      </c>
      <c r="N26" s="471">
        <v>37295</v>
      </c>
      <c r="O26" s="471">
        <v>37295</v>
      </c>
      <c r="U26" s="476" t="s">
        <v>823</v>
      </c>
      <c r="V26" s="471" t="s">
        <v>5117</v>
      </c>
      <c r="W26" s="471" t="s">
        <v>5117</v>
      </c>
      <c r="X26" s="471" t="s">
        <v>5117</v>
      </c>
      <c r="Y26" s="471" t="s">
        <v>5117</v>
      </c>
      <c r="Z26" s="471" t="s">
        <v>628</v>
      </c>
      <c r="AA26" s="471" t="s">
        <v>2432</v>
      </c>
      <c r="AB26" s="476" t="s">
        <v>5050</v>
      </c>
      <c r="AC26" s="471" t="s">
        <v>2310</v>
      </c>
      <c r="AG26" s="471" t="s">
        <v>5056</v>
      </c>
    </row>
    <row r="27" spans="1:33" s="471" customFormat="1" ht="409.6">
      <c r="B27" s="471" t="s">
        <v>3922</v>
      </c>
      <c r="C27" s="471" t="s">
        <v>220</v>
      </c>
      <c r="D27" s="471" t="s">
        <v>5117</v>
      </c>
      <c r="E27" s="471" t="s">
        <v>6277</v>
      </c>
      <c r="G27" s="471" t="s">
        <v>4712</v>
      </c>
      <c r="H27" s="471" t="s">
        <v>7448</v>
      </c>
      <c r="I27" s="471" t="s">
        <v>4072</v>
      </c>
      <c r="J27" s="471" t="s">
        <v>7448</v>
      </c>
      <c r="K27" s="471" t="s">
        <v>5117</v>
      </c>
      <c r="M27" s="471">
        <v>3000</v>
      </c>
      <c r="N27" s="471">
        <v>3000</v>
      </c>
      <c r="O27" s="471">
        <v>3000</v>
      </c>
      <c r="U27" s="476" t="s">
        <v>7307</v>
      </c>
      <c r="V27" s="471" t="s">
        <v>5117</v>
      </c>
      <c r="W27" s="471" t="s">
        <v>5117</v>
      </c>
      <c r="X27" s="471" t="s">
        <v>5117</v>
      </c>
      <c r="Y27" s="471" t="s">
        <v>5117</v>
      </c>
      <c r="Z27" s="471" t="s">
        <v>628</v>
      </c>
      <c r="AA27" s="471" t="s">
        <v>2432</v>
      </c>
      <c r="AB27" s="476" t="s">
        <v>7240</v>
      </c>
      <c r="AC27" s="471" t="s">
        <v>7555</v>
      </c>
      <c r="AG27" s="471" t="s">
        <v>5056</v>
      </c>
    </row>
    <row r="28" spans="1:33" s="471" customFormat="1" ht="409.6">
      <c r="B28" s="471" t="s">
        <v>3922</v>
      </c>
      <c r="C28" s="471" t="s">
        <v>220</v>
      </c>
      <c r="D28" s="471" t="s">
        <v>5117</v>
      </c>
      <c r="E28" s="471" t="s">
        <v>2427</v>
      </c>
      <c r="G28" s="471" t="s">
        <v>4712</v>
      </c>
      <c r="H28" s="471" t="s">
        <v>7448</v>
      </c>
      <c r="I28" s="471" t="s">
        <v>7370</v>
      </c>
      <c r="J28" s="471" t="s">
        <v>7448</v>
      </c>
      <c r="K28" s="471" t="s">
        <v>5117</v>
      </c>
      <c r="M28" s="471">
        <v>300</v>
      </c>
      <c r="N28" s="471">
        <v>300</v>
      </c>
      <c r="O28" s="471">
        <v>300</v>
      </c>
      <c r="U28" s="476" t="s">
        <v>7556</v>
      </c>
      <c r="V28" s="471" t="s">
        <v>5117</v>
      </c>
      <c r="W28" s="471" t="s">
        <v>5117</v>
      </c>
      <c r="X28" s="471" t="s">
        <v>5117</v>
      </c>
      <c r="Y28" s="471" t="s">
        <v>5117</v>
      </c>
      <c r="Z28" s="471" t="s">
        <v>628</v>
      </c>
      <c r="AA28" s="471" t="s">
        <v>2432</v>
      </c>
      <c r="AB28" s="476" t="s">
        <v>6994</v>
      </c>
      <c r="AC28" s="471" t="s">
        <v>2310</v>
      </c>
      <c r="AG28" s="471" t="s">
        <v>5056</v>
      </c>
    </row>
    <row r="29" spans="1:33" s="471" customFormat="1" ht="409.6">
      <c r="B29" s="471" t="s">
        <v>3922</v>
      </c>
      <c r="C29" s="471" t="s">
        <v>220</v>
      </c>
      <c r="D29" s="471" t="s">
        <v>5117</v>
      </c>
      <c r="E29" s="471" t="s">
        <v>7537</v>
      </c>
      <c r="G29" s="471" t="s">
        <v>4712</v>
      </c>
      <c r="H29" s="471" t="s">
        <v>7448</v>
      </c>
      <c r="I29" s="471" t="s">
        <v>7547</v>
      </c>
      <c r="J29" s="471" t="s">
        <v>7448</v>
      </c>
      <c r="K29" s="471" t="s">
        <v>5117</v>
      </c>
      <c r="M29" s="471">
        <v>150</v>
      </c>
      <c r="N29" s="471">
        <v>150</v>
      </c>
      <c r="O29" s="471">
        <v>150</v>
      </c>
      <c r="U29" s="476" t="s">
        <v>3724</v>
      </c>
      <c r="V29" s="471" t="s">
        <v>5117</v>
      </c>
      <c r="W29" s="471" t="s">
        <v>5117</v>
      </c>
      <c r="X29" s="471" t="s">
        <v>5117</v>
      </c>
      <c r="Y29" s="471" t="s">
        <v>5117</v>
      </c>
      <c r="Z29" s="471" t="s">
        <v>628</v>
      </c>
      <c r="AA29" s="471" t="s">
        <v>2432</v>
      </c>
      <c r="AB29" s="476" t="s">
        <v>6994</v>
      </c>
      <c r="AC29" s="471" t="s">
        <v>2310</v>
      </c>
      <c r="AG29" s="471" t="s">
        <v>5056</v>
      </c>
    </row>
    <row r="30" spans="1:33" s="471" customFormat="1" ht="409.6">
      <c r="B30" s="471" t="s">
        <v>3922</v>
      </c>
      <c r="C30" s="471" t="s">
        <v>220</v>
      </c>
      <c r="D30" s="471" t="s">
        <v>5117</v>
      </c>
      <c r="E30" s="471" t="s">
        <v>7538</v>
      </c>
      <c r="G30" s="471" t="s">
        <v>4712</v>
      </c>
      <c r="H30" s="471" t="s">
        <v>7448</v>
      </c>
      <c r="I30" s="471" t="s">
        <v>7370</v>
      </c>
      <c r="J30" s="471" t="s">
        <v>7448</v>
      </c>
      <c r="K30" s="471" t="s">
        <v>5117</v>
      </c>
      <c r="M30" s="471">
        <v>440</v>
      </c>
      <c r="N30" s="471">
        <v>440</v>
      </c>
      <c r="O30" s="471">
        <v>440</v>
      </c>
      <c r="U30" s="476" t="s">
        <v>2233</v>
      </c>
      <c r="V30" s="471" t="s">
        <v>5117</v>
      </c>
      <c r="W30" s="471" t="s">
        <v>5117</v>
      </c>
      <c r="X30" s="471" t="s">
        <v>5117</v>
      </c>
      <c r="Y30" s="471" t="s">
        <v>5117</v>
      </c>
      <c r="Z30" s="471" t="s">
        <v>628</v>
      </c>
      <c r="AA30" s="471" t="s">
        <v>2432</v>
      </c>
      <c r="AB30" s="476" t="s">
        <v>5050</v>
      </c>
      <c r="AC30" s="471" t="s">
        <v>2310</v>
      </c>
      <c r="AG30" s="471" t="s">
        <v>5056</v>
      </c>
    </row>
    <row r="31" spans="1:33" s="471" customFormat="1" ht="409.6">
      <c r="B31" s="471" t="s">
        <v>7520</v>
      </c>
      <c r="C31" s="471" t="s">
        <v>220</v>
      </c>
      <c r="D31" s="471" t="s">
        <v>7448</v>
      </c>
      <c r="E31" s="471" t="s">
        <v>7539</v>
      </c>
      <c r="G31" s="471" t="s">
        <v>4712</v>
      </c>
      <c r="H31" s="471" t="s">
        <v>7448</v>
      </c>
      <c r="I31" s="471" t="s">
        <v>7463</v>
      </c>
      <c r="J31" s="471" t="s">
        <v>7448</v>
      </c>
      <c r="K31" s="471" t="s">
        <v>5117</v>
      </c>
      <c r="M31" s="471">
        <v>10000</v>
      </c>
      <c r="N31" s="471">
        <v>10000</v>
      </c>
      <c r="P31" s="471">
        <v>10000</v>
      </c>
      <c r="U31" s="476" t="s">
        <v>1174</v>
      </c>
      <c r="V31" s="471" t="s">
        <v>5117</v>
      </c>
      <c r="W31" s="471" t="s">
        <v>5117</v>
      </c>
      <c r="X31" s="471" t="s">
        <v>5117</v>
      </c>
      <c r="Y31" s="471" t="s">
        <v>5117</v>
      </c>
      <c r="Z31" s="471" t="s">
        <v>628</v>
      </c>
      <c r="AA31" s="471" t="s">
        <v>2432</v>
      </c>
      <c r="AB31" s="476" t="s">
        <v>4175</v>
      </c>
      <c r="AC31" s="471" t="s">
        <v>2310</v>
      </c>
      <c r="AG31" s="471" t="s">
        <v>5056</v>
      </c>
    </row>
    <row r="32" spans="1:33" s="471" customFormat="1" ht="409.6">
      <c r="B32" s="471" t="s">
        <v>7520</v>
      </c>
      <c r="C32" s="471" t="s">
        <v>220</v>
      </c>
      <c r="D32" s="471" t="s">
        <v>7448</v>
      </c>
      <c r="E32" s="471" t="s">
        <v>7540</v>
      </c>
      <c r="G32" s="471" t="s">
        <v>4712</v>
      </c>
      <c r="H32" s="471" t="s">
        <v>7448</v>
      </c>
      <c r="I32" s="471" t="s">
        <v>7463</v>
      </c>
      <c r="J32" s="471" t="s">
        <v>7448</v>
      </c>
      <c r="K32" s="471" t="s">
        <v>5117</v>
      </c>
      <c r="M32" s="471">
        <v>4224</v>
      </c>
      <c r="N32" s="471">
        <v>4224</v>
      </c>
      <c r="P32" s="471">
        <v>4224</v>
      </c>
      <c r="U32" s="476" t="s">
        <v>7557</v>
      </c>
      <c r="V32" s="471" t="s">
        <v>5117</v>
      </c>
      <c r="W32" s="471" t="s">
        <v>5117</v>
      </c>
      <c r="X32" s="471" t="s">
        <v>5117</v>
      </c>
      <c r="Y32" s="471" t="s">
        <v>5117</v>
      </c>
      <c r="Z32" s="471" t="s">
        <v>628</v>
      </c>
      <c r="AA32" s="471" t="s">
        <v>2432</v>
      </c>
      <c r="AB32" s="476" t="s">
        <v>2208</v>
      </c>
      <c r="AC32" s="471" t="s">
        <v>2310</v>
      </c>
      <c r="AG32" s="471" t="s">
        <v>5056</v>
      </c>
    </row>
    <row r="33" spans="2:33" s="471" customFormat="1" ht="409.6">
      <c r="B33" s="471" t="s">
        <v>7520</v>
      </c>
      <c r="C33" s="471" t="s">
        <v>220</v>
      </c>
      <c r="D33" s="471" t="s">
        <v>7448</v>
      </c>
      <c r="E33" s="471" t="s">
        <v>7541</v>
      </c>
      <c r="G33" s="471" t="s">
        <v>4712</v>
      </c>
      <c r="H33" s="471" t="s">
        <v>7448</v>
      </c>
      <c r="I33" s="471" t="s">
        <v>7463</v>
      </c>
      <c r="J33" s="471" t="s">
        <v>7448</v>
      </c>
      <c r="K33" s="471" t="s">
        <v>5117</v>
      </c>
      <c r="M33" s="471">
        <v>2165</v>
      </c>
      <c r="N33" s="471">
        <v>2165</v>
      </c>
      <c r="P33" s="471">
        <v>2165</v>
      </c>
      <c r="U33" s="476" t="s">
        <v>7558</v>
      </c>
      <c r="V33" s="471" t="s">
        <v>5117</v>
      </c>
      <c r="W33" s="471" t="s">
        <v>5117</v>
      </c>
      <c r="X33" s="471" t="s">
        <v>5117</v>
      </c>
      <c r="Y33" s="471" t="s">
        <v>5117</v>
      </c>
      <c r="Z33" s="471" t="s">
        <v>628</v>
      </c>
      <c r="AA33" s="471" t="s">
        <v>2432</v>
      </c>
      <c r="AB33" s="476" t="s">
        <v>2208</v>
      </c>
      <c r="AC33" s="471" t="s">
        <v>2129</v>
      </c>
      <c r="AG33" s="471" t="s">
        <v>3968</v>
      </c>
    </row>
    <row r="34" spans="2:33" s="471" customFormat="1" ht="409.6">
      <c r="B34" s="471" t="s">
        <v>3922</v>
      </c>
      <c r="C34" s="471" t="s">
        <v>220</v>
      </c>
      <c r="D34" s="471" t="s">
        <v>5117</v>
      </c>
      <c r="E34" s="471" t="s">
        <v>7542</v>
      </c>
      <c r="G34" s="471" t="s">
        <v>4712</v>
      </c>
      <c r="H34" s="471" t="s">
        <v>7448</v>
      </c>
      <c r="I34" s="471" t="s">
        <v>7370</v>
      </c>
      <c r="J34" s="471" t="s">
        <v>7448</v>
      </c>
      <c r="K34" s="471" t="s">
        <v>5117</v>
      </c>
      <c r="M34" s="471">
        <v>3349</v>
      </c>
      <c r="N34" s="471">
        <v>3349</v>
      </c>
      <c r="O34" s="471">
        <v>3349</v>
      </c>
      <c r="U34" s="476" t="s">
        <v>7559</v>
      </c>
      <c r="V34" s="471" t="s">
        <v>5117</v>
      </c>
      <c r="W34" s="471" t="s">
        <v>5117</v>
      </c>
      <c r="X34" s="471" t="s">
        <v>5117</v>
      </c>
      <c r="Y34" s="471" t="s">
        <v>5117</v>
      </c>
      <c r="Z34" s="471" t="s">
        <v>1673</v>
      </c>
      <c r="AA34" s="471" t="s">
        <v>2432</v>
      </c>
      <c r="AB34" s="471" t="s">
        <v>828</v>
      </c>
      <c r="AC34" s="471" t="s">
        <v>2310</v>
      </c>
      <c r="AG34" s="471" t="s">
        <v>3968</v>
      </c>
    </row>
    <row r="35" spans="2:33" s="471" customFormat="1" ht="409.6">
      <c r="B35" s="471" t="s">
        <v>7520</v>
      </c>
      <c r="C35" s="471" t="s">
        <v>220</v>
      </c>
      <c r="D35" s="471" t="s">
        <v>7448</v>
      </c>
      <c r="E35" s="471" t="s">
        <v>7543</v>
      </c>
      <c r="G35" s="471" t="s">
        <v>4712</v>
      </c>
      <c r="H35" s="471" t="s">
        <v>7448</v>
      </c>
      <c r="I35" s="471" t="s">
        <v>7463</v>
      </c>
      <c r="J35" s="471" t="s">
        <v>7448</v>
      </c>
      <c r="K35" s="471" t="s">
        <v>5117</v>
      </c>
      <c r="M35" s="471">
        <v>31010</v>
      </c>
      <c r="N35" s="471">
        <v>31010</v>
      </c>
      <c r="P35" s="471">
        <v>31010</v>
      </c>
      <c r="U35" s="476" t="s">
        <v>2070</v>
      </c>
      <c r="V35" s="471" t="s">
        <v>5117</v>
      </c>
      <c r="W35" s="471" t="s">
        <v>5117</v>
      </c>
      <c r="X35" s="471" t="s">
        <v>5117</v>
      </c>
      <c r="Y35" s="471" t="s">
        <v>5117</v>
      </c>
      <c r="Z35" s="471" t="s">
        <v>7424</v>
      </c>
      <c r="AA35" s="471" t="s">
        <v>2432</v>
      </c>
      <c r="AB35" s="476" t="s">
        <v>7560</v>
      </c>
      <c r="AC35" s="471" t="s">
        <v>2310</v>
      </c>
      <c r="AG35" s="471" t="s">
        <v>3968</v>
      </c>
    </row>
    <row r="36" spans="2:33" s="471" customFormat="1" ht="409.6">
      <c r="B36" s="471" t="s">
        <v>7520</v>
      </c>
      <c r="C36" s="471" t="s">
        <v>220</v>
      </c>
      <c r="D36" s="471" t="s">
        <v>7448</v>
      </c>
      <c r="E36" s="471" t="s">
        <v>6892</v>
      </c>
      <c r="G36" s="471" t="s">
        <v>4712</v>
      </c>
      <c r="H36" s="471" t="s">
        <v>7448</v>
      </c>
      <c r="I36" s="471" t="s">
        <v>7463</v>
      </c>
      <c r="J36" s="471" t="s">
        <v>7448</v>
      </c>
      <c r="K36" s="471" t="s">
        <v>5117</v>
      </c>
      <c r="M36" s="471">
        <v>10000</v>
      </c>
      <c r="N36" s="471">
        <v>10000</v>
      </c>
      <c r="P36" s="471">
        <v>10000</v>
      </c>
      <c r="U36" s="476" t="s">
        <v>7561</v>
      </c>
      <c r="V36" s="471" t="s">
        <v>5117</v>
      </c>
      <c r="W36" s="471" t="s">
        <v>5117</v>
      </c>
      <c r="X36" s="471" t="s">
        <v>5117</v>
      </c>
      <c r="Y36" s="471" t="s">
        <v>5117</v>
      </c>
      <c r="Z36" s="471" t="s">
        <v>1673</v>
      </c>
      <c r="AA36" s="471" t="s">
        <v>6489</v>
      </c>
      <c r="AB36" s="471" t="s">
        <v>7562</v>
      </c>
      <c r="AC36" s="471" t="s">
        <v>2310</v>
      </c>
      <c r="AF36" s="471" t="s">
        <v>7563</v>
      </c>
      <c r="AG36" s="471" t="s">
        <v>3968</v>
      </c>
    </row>
    <row r="37" spans="2:33" s="471" customFormat="1" ht="409.6">
      <c r="B37" s="471" t="s">
        <v>7520</v>
      </c>
      <c r="C37" s="471" t="s">
        <v>220</v>
      </c>
      <c r="D37" s="471" t="s">
        <v>7448</v>
      </c>
      <c r="E37" s="471" t="s">
        <v>3078</v>
      </c>
      <c r="G37" s="471" t="s">
        <v>4712</v>
      </c>
      <c r="H37" s="471" t="s">
        <v>7448</v>
      </c>
      <c r="I37" s="471" t="s">
        <v>7548</v>
      </c>
      <c r="J37" s="471" t="s">
        <v>7448</v>
      </c>
      <c r="K37" s="471" t="s">
        <v>5117</v>
      </c>
      <c r="M37" s="471">
        <v>336</v>
      </c>
      <c r="N37" s="471">
        <v>336</v>
      </c>
      <c r="P37" s="471">
        <v>336</v>
      </c>
      <c r="U37" s="476" t="s">
        <v>7564</v>
      </c>
      <c r="V37" s="471" t="s">
        <v>5117</v>
      </c>
      <c r="W37" s="471" t="s">
        <v>7448</v>
      </c>
      <c r="X37" s="471" t="s">
        <v>5117</v>
      </c>
      <c r="Y37" s="471" t="s">
        <v>5117</v>
      </c>
      <c r="Z37" s="471" t="s">
        <v>628</v>
      </c>
      <c r="AA37" s="471" t="s">
        <v>2432</v>
      </c>
      <c r="AB37" s="471" t="s">
        <v>7565</v>
      </c>
      <c r="AC37" s="471" t="s">
        <v>2310</v>
      </c>
      <c r="AG37" s="471" t="s">
        <v>3968</v>
      </c>
    </row>
    <row r="38" spans="2:33" s="471" customFormat="1" ht="409.6">
      <c r="B38" s="471" t="s">
        <v>7520</v>
      </c>
      <c r="C38" s="471" t="s">
        <v>220</v>
      </c>
      <c r="D38" s="471" t="s">
        <v>7448</v>
      </c>
      <c r="E38" s="471" t="s">
        <v>7544</v>
      </c>
      <c r="G38" s="471" t="s">
        <v>4712</v>
      </c>
      <c r="H38" s="471" t="s">
        <v>7448</v>
      </c>
      <c r="I38" s="471" t="s">
        <v>7548</v>
      </c>
      <c r="J38" s="471" t="s">
        <v>7448</v>
      </c>
      <c r="K38" s="471" t="s">
        <v>5117</v>
      </c>
      <c r="M38" s="471">
        <v>153</v>
      </c>
      <c r="N38" s="471">
        <v>153</v>
      </c>
      <c r="P38" s="471">
        <v>153</v>
      </c>
      <c r="U38" s="476" t="s">
        <v>5265</v>
      </c>
      <c r="V38" s="471" t="s">
        <v>5117</v>
      </c>
      <c r="W38" s="471" t="s">
        <v>7448</v>
      </c>
      <c r="X38" s="471" t="s">
        <v>5117</v>
      </c>
      <c r="Y38" s="471" t="s">
        <v>5117</v>
      </c>
      <c r="Z38" s="471" t="s">
        <v>628</v>
      </c>
      <c r="AA38" s="471" t="s">
        <v>2432</v>
      </c>
      <c r="AB38" s="471" t="s">
        <v>7565</v>
      </c>
      <c r="AC38" s="471" t="s">
        <v>2310</v>
      </c>
      <c r="AG38" s="471" t="s">
        <v>3968</v>
      </c>
    </row>
    <row r="39" spans="2:33" s="471" customFormat="1" ht="409.6">
      <c r="B39" s="471" t="s">
        <v>7520</v>
      </c>
      <c r="C39" s="471" t="s">
        <v>220</v>
      </c>
      <c r="D39" s="471" t="s">
        <v>7448</v>
      </c>
      <c r="E39" s="471" t="s">
        <v>7545</v>
      </c>
      <c r="G39" s="471" t="s">
        <v>4712</v>
      </c>
      <c r="H39" s="471" t="s">
        <v>7448</v>
      </c>
      <c r="I39" s="471" t="s">
        <v>7548</v>
      </c>
      <c r="J39" s="471" t="s">
        <v>7448</v>
      </c>
      <c r="K39" s="471" t="s">
        <v>5117</v>
      </c>
      <c r="M39" s="471">
        <v>227</v>
      </c>
      <c r="N39" s="471">
        <v>227</v>
      </c>
      <c r="P39" s="471">
        <v>227</v>
      </c>
      <c r="U39" s="476" t="s">
        <v>7566</v>
      </c>
      <c r="V39" s="471" t="s">
        <v>5117</v>
      </c>
      <c r="W39" s="471" t="s">
        <v>5117</v>
      </c>
      <c r="X39" s="471" t="s">
        <v>5117</v>
      </c>
      <c r="Y39" s="471" t="s">
        <v>5117</v>
      </c>
      <c r="Z39" s="471" t="s">
        <v>1673</v>
      </c>
      <c r="AA39" s="471" t="s">
        <v>2432</v>
      </c>
      <c r="AB39" s="471" t="s">
        <v>1634</v>
      </c>
      <c r="AC39" s="471" t="s">
        <v>2310</v>
      </c>
      <c r="AG39" s="471" t="s">
        <v>3968</v>
      </c>
    </row>
    <row r="40" spans="2:33" s="471" customFormat="1" ht="409.6">
      <c r="B40" s="471" t="s">
        <v>7520</v>
      </c>
      <c r="C40" s="471" t="s">
        <v>220</v>
      </c>
      <c r="D40" s="471" t="s">
        <v>7448</v>
      </c>
      <c r="E40" s="471" t="s">
        <v>7245</v>
      </c>
      <c r="G40" s="471" t="s">
        <v>3629</v>
      </c>
      <c r="H40" s="471" t="s">
        <v>7448</v>
      </c>
      <c r="I40" s="471" t="s">
        <v>7548</v>
      </c>
      <c r="J40" s="471" t="s">
        <v>7448</v>
      </c>
      <c r="K40" s="471" t="s">
        <v>7549</v>
      </c>
      <c r="M40" s="471">
        <v>750</v>
      </c>
      <c r="N40" s="471">
        <v>750</v>
      </c>
      <c r="Q40" s="471">
        <v>750</v>
      </c>
      <c r="U40" s="476" t="s">
        <v>7567</v>
      </c>
      <c r="V40" s="471" t="s">
        <v>5117</v>
      </c>
      <c r="W40" s="471" t="s">
        <v>7448</v>
      </c>
      <c r="X40" s="471" t="s">
        <v>5117</v>
      </c>
      <c r="Y40" s="471" t="s">
        <v>5117</v>
      </c>
      <c r="Z40" s="471" t="s">
        <v>7427</v>
      </c>
      <c r="AA40" s="471" t="s">
        <v>2432</v>
      </c>
      <c r="AB40" s="471" t="s">
        <v>1298</v>
      </c>
      <c r="AC40" s="471" t="s">
        <v>7568</v>
      </c>
      <c r="AG40" s="471" t="s">
        <v>3968</v>
      </c>
    </row>
    <row r="41" spans="2:33" s="471" customFormat="1" ht="409.6">
      <c r="B41" s="471" t="s">
        <v>7520</v>
      </c>
      <c r="C41" s="471" t="s">
        <v>220</v>
      </c>
      <c r="D41" s="471" t="s">
        <v>7448</v>
      </c>
      <c r="E41" s="471" t="s">
        <v>5010</v>
      </c>
      <c r="G41" s="471" t="s">
        <v>3629</v>
      </c>
      <c r="H41" s="471" t="s">
        <v>7448</v>
      </c>
      <c r="I41" s="471" t="s">
        <v>6677</v>
      </c>
      <c r="J41" s="471" t="s">
        <v>7448</v>
      </c>
      <c r="K41" s="471" t="s">
        <v>7549</v>
      </c>
      <c r="M41" s="471">
        <v>15700</v>
      </c>
      <c r="N41" s="471">
        <v>15700</v>
      </c>
      <c r="Q41" s="471">
        <v>15700</v>
      </c>
      <c r="U41" s="476" t="s">
        <v>7569</v>
      </c>
      <c r="V41" s="471" t="s">
        <v>5117</v>
      </c>
      <c r="W41" s="471" t="s">
        <v>5117</v>
      </c>
      <c r="X41" s="471" t="s">
        <v>5117</v>
      </c>
      <c r="Y41" s="471" t="s">
        <v>5117</v>
      </c>
      <c r="Z41" s="471" t="s">
        <v>7426</v>
      </c>
      <c r="AA41" s="471" t="s">
        <v>7427</v>
      </c>
      <c r="AB41" s="476" t="s">
        <v>4838</v>
      </c>
      <c r="AC41" s="471" t="s">
        <v>2310</v>
      </c>
      <c r="AG41" s="471" t="s">
        <v>3968</v>
      </c>
    </row>
    <row r="42" spans="2:33" s="471" customFormat="1" ht="409.6">
      <c r="B42" s="471" t="s">
        <v>7520</v>
      </c>
      <c r="C42" s="471" t="s">
        <v>220</v>
      </c>
      <c r="D42" s="471" t="s">
        <v>7448</v>
      </c>
      <c r="E42" s="471" t="s">
        <v>6071</v>
      </c>
      <c r="G42" s="471" t="s">
        <v>3629</v>
      </c>
      <c r="H42" s="471" t="s">
        <v>7448</v>
      </c>
      <c r="I42" s="471" t="s">
        <v>6677</v>
      </c>
      <c r="J42" s="471" t="s">
        <v>7448</v>
      </c>
      <c r="K42" s="471" t="s">
        <v>6648</v>
      </c>
      <c r="M42" s="471">
        <v>1005</v>
      </c>
      <c r="N42" s="471">
        <v>1005</v>
      </c>
      <c r="Q42" s="471">
        <v>1005</v>
      </c>
      <c r="U42" s="476" t="s">
        <v>7570</v>
      </c>
      <c r="V42" s="471" t="s">
        <v>5117</v>
      </c>
      <c r="W42" s="471" t="s">
        <v>5117</v>
      </c>
      <c r="X42" s="471" t="s">
        <v>5117</v>
      </c>
      <c r="Y42" s="471" t="s">
        <v>5117</v>
      </c>
      <c r="Z42" s="471" t="s">
        <v>7426</v>
      </c>
      <c r="AA42" s="471" t="s">
        <v>2432</v>
      </c>
      <c r="AB42" s="471" t="s">
        <v>2911</v>
      </c>
      <c r="AC42" s="471" t="s">
        <v>2310</v>
      </c>
      <c r="AG42" s="471" t="s">
        <v>3968</v>
      </c>
    </row>
    <row r="43" spans="2:33" s="471" customFormat="1" ht="409.6">
      <c r="B43" s="471" t="s">
        <v>7520</v>
      </c>
      <c r="C43" s="471" t="s">
        <v>220</v>
      </c>
      <c r="D43" s="471" t="s">
        <v>7448</v>
      </c>
      <c r="E43" s="471" t="s">
        <v>3090</v>
      </c>
      <c r="G43" s="471" t="s">
        <v>3629</v>
      </c>
      <c r="H43" s="471" t="s">
        <v>7448</v>
      </c>
      <c r="I43" s="471" t="s">
        <v>6677</v>
      </c>
      <c r="J43" s="471" t="s">
        <v>7448</v>
      </c>
      <c r="K43" s="471" t="s">
        <v>6648</v>
      </c>
      <c r="M43" s="471">
        <v>3258</v>
      </c>
      <c r="N43" s="471">
        <v>3258</v>
      </c>
      <c r="Q43" s="471">
        <v>3258</v>
      </c>
      <c r="T43" s="471">
        <v>0</v>
      </c>
      <c r="U43" s="476" t="s">
        <v>6680</v>
      </c>
      <c r="V43" s="471" t="s">
        <v>5117</v>
      </c>
      <c r="W43" s="471" t="s">
        <v>7448</v>
      </c>
      <c r="X43" s="471" t="s">
        <v>5117</v>
      </c>
      <c r="Y43" s="471" t="s">
        <v>5117</v>
      </c>
      <c r="Z43" s="471" t="s">
        <v>117</v>
      </c>
      <c r="AA43" s="471" t="s">
        <v>2432</v>
      </c>
      <c r="AB43" s="471" t="s">
        <v>7571</v>
      </c>
      <c r="AC43" s="471" t="s">
        <v>3987</v>
      </c>
      <c r="AG43" s="471" t="s">
        <v>3968</v>
      </c>
    </row>
    <row r="44" spans="2:33" s="471" customFormat="1" ht="409.6">
      <c r="B44" s="471" t="s">
        <v>7520</v>
      </c>
      <c r="C44" s="471" t="s">
        <v>220</v>
      </c>
      <c r="D44" s="471" t="s">
        <v>7448</v>
      </c>
      <c r="E44" s="471" t="s">
        <v>3795</v>
      </c>
      <c r="G44" s="471" t="s">
        <v>3629</v>
      </c>
      <c r="H44" s="471" t="s">
        <v>7448</v>
      </c>
      <c r="I44" s="471" t="s">
        <v>6677</v>
      </c>
      <c r="J44" s="471" t="s">
        <v>7448</v>
      </c>
      <c r="K44" s="471" t="s">
        <v>6648</v>
      </c>
      <c r="M44" s="471">
        <v>150</v>
      </c>
      <c r="N44" s="471">
        <v>150</v>
      </c>
      <c r="Q44" s="471">
        <v>150</v>
      </c>
      <c r="T44" s="471">
        <v>0</v>
      </c>
      <c r="U44" s="476" t="s">
        <v>1973</v>
      </c>
      <c r="V44" s="471" t="s">
        <v>5117</v>
      </c>
      <c r="W44" s="471" t="s">
        <v>7448</v>
      </c>
      <c r="X44" s="471" t="s">
        <v>5117</v>
      </c>
      <c r="Y44" s="471" t="s">
        <v>5117</v>
      </c>
      <c r="Z44" s="471" t="s">
        <v>117</v>
      </c>
      <c r="AA44" s="471" t="s">
        <v>2432</v>
      </c>
      <c r="AB44" s="471" t="s">
        <v>3852</v>
      </c>
      <c r="AC44" s="471" t="s">
        <v>3987</v>
      </c>
      <c r="AG44" s="471" t="s">
        <v>3968</v>
      </c>
    </row>
    <row r="45" spans="2:33" s="471" customFormat="1" ht="409.6">
      <c r="B45" s="471" t="s">
        <v>7520</v>
      </c>
      <c r="C45" s="471" t="s">
        <v>220</v>
      </c>
      <c r="D45" s="471" t="s">
        <v>7448</v>
      </c>
      <c r="E45" s="471" t="s">
        <v>7546</v>
      </c>
      <c r="G45" s="471" t="s">
        <v>3629</v>
      </c>
      <c r="H45" s="471" t="s">
        <v>7448</v>
      </c>
      <c r="I45" s="471" t="s">
        <v>6677</v>
      </c>
      <c r="J45" s="471" t="s">
        <v>7448</v>
      </c>
      <c r="K45" s="471" t="s">
        <v>6648</v>
      </c>
      <c r="M45" s="471">
        <v>2100</v>
      </c>
      <c r="N45" s="471">
        <v>2100</v>
      </c>
      <c r="Q45" s="471">
        <v>2100</v>
      </c>
      <c r="U45" s="476" t="s">
        <v>7572</v>
      </c>
      <c r="V45" s="471" t="s">
        <v>5117</v>
      </c>
      <c r="W45" s="471" t="s">
        <v>7448</v>
      </c>
      <c r="X45" s="471" t="s">
        <v>5117</v>
      </c>
      <c r="Y45" s="471" t="s">
        <v>5117</v>
      </c>
      <c r="Z45" s="471" t="s">
        <v>117</v>
      </c>
      <c r="AA45" s="471" t="s">
        <v>2432</v>
      </c>
      <c r="AB45" s="471" t="s">
        <v>7573</v>
      </c>
      <c r="AC45" s="471" t="s">
        <v>3987</v>
      </c>
      <c r="AG45" s="471" t="s">
        <v>3968</v>
      </c>
    </row>
    <row r="46" spans="2:33" s="471" customFormat="1" ht="409.6">
      <c r="B46" s="471" t="s">
        <v>7520</v>
      </c>
      <c r="C46" s="471" t="s">
        <v>220</v>
      </c>
      <c r="D46" s="471" t="s">
        <v>7448</v>
      </c>
      <c r="E46" s="471" t="s">
        <v>5923</v>
      </c>
      <c r="G46" s="471" t="s">
        <v>3629</v>
      </c>
      <c r="H46" s="471" t="s">
        <v>7448</v>
      </c>
      <c r="I46" s="471" t="s">
        <v>6677</v>
      </c>
      <c r="J46" s="471" t="s">
        <v>7448</v>
      </c>
      <c r="K46" s="471" t="s">
        <v>7549</v>
      </c>
      <c r="M46" s="471">
        <v>245</v>
      </c>
      <c r="N46" s="471">
        <v>245</v>
      </c>
      <c r="Q46" s="471">
        <v>245</v>
      </c>
      <c r="T46" s="471">
        <v>0</v>
      </c>
      <c r="U46" s="476" t="s">
        <v>7574</v>
      </c>
      <c r="V46" s="471" t="s">
        <v>5117</v>
      </c>
      <c r="W46" s="471" t="s">
        <v>7448</v>
      </c>
      <c r="X46" s="471" t="s">
        <v>5117</v>
      </c>
      <c r="Y46" s="471" t="s">
        <v>5117</v>
      </c>
      <c r="Z46" s="471" t="s">
        <v>117</v>
      </c>
      <c r="AA46" s="471" t="s">
        <v>2432</v>
      </c>
      <c r="AB46" s="471" t="s">
        <v>4208</v>
      </c>
      <c r="AC46" s="471" t="s">
        <v>3987</v>
      </c>
      <c r="AG46" s="471" t="s">
        <v>3968</v>
      </c>
    </row>
    <row r="47" spans="2:33" s="471" customFormat="1" ht="409.6">
      <c r="B47" s="471" t="s">
        <v>7520</v>
      </c>
      <c r="C47" s="471" t="s">
        <v>220</v>
      </c>
      <c r="D47" s="471" t="s">
        <v>7448</v>
      </c>
      <c r="E47" s="471" t="s">
        <v>3175</v>
      </c>
      <c r="G47" s="471" t="s">
        <v>3629</v>
      </c>
      <c r="H47" s="471" t="s">
        <v>7448</v>
      </c>
      <c r="I47" s="471" t="s">
        <v>6677</v>
      </c>
      <c r="J47" s="471" t="s">
        <v>7448</v>
      </c>
      <c r="K47" s="471" t="s">
        <v>7549</v>
      </c>
      <c r="M47" s="471">
        <v>166</v>
      </c>
      <c r="N47" s="471">
        <v>166</v>
      </c>
      <c r="Q47" s="471">
        <v>166</v>
      </c>
      <c r="T47" s="471">
        <v>0</v>
      </c>
      <c r="U47" s="476" t="s">
        <v>7575</v>
      </c>
      <c r="V47" s="471" t="s">
        <v>5117</v>
      </c>
      <c r="W47" s="471" t="s">
        <v>7448</v>
      </c>
      <c r="X47" s="471" t="s">
        <v>5117</v>
      </c>
      <c r="Y47" s="471" t="s">
        <v>5117</v>
      </c>
      <c r="Z47" s="471" t="s">
        <v>117</v>
      </c>
      <c r="AA47" s="471" t="s">
        <v>2432</v>
      </c>
      <c r="AB47" s="471" t="s">
        <v>4208</v>
      </c>
      <c r="AC47" s="471" t="s">
        <v>3987</v>
      </c>
      <c r="AG47" s="471" t="s">
        <v>3968</v>
      </c>
    </row>
    <row r="48" spans="2:33" s="471" customFormat="1" ht="409.6">
      <c r="B48" s="471" t="s">
        <v>3922</v>
      </c>
      <c r="C48" s="471" t="s">
        <v>220</v>
      </c>
      <c r="D48" s="471" t="s">
        <v>7448</v>
      </c>
      <c r="E48" s="471" t="s">
        <v>5210</v>
      </c>
      <c r="G48" s="471" t="s">
        <v>4712</v>
      </c>
      <c r="H48" s="471" t="s">
        <v>7448</v>
      </c>
      <c r="I48" s="471" t="s">
        <v>7463</v>
      </c>
      <c r="J48" s="471" t="s">
        <v>7448</v>
      </c>
      <c r="K48" s="471" t="s">
        <v>5117</v>
      </c>
      <c r="M48" s="471">
        <v>26671</v>
      </c>
      <c r="N48" s="471">
        <v>26671</v>
      </c>
      <c r="O48" s="471">
        <v>26671</v>
      </c>
      <c r="U48" s="476" t="s">
        <v>2070</v>
      </c>
      <c r="V48" s="471" t="s">
        <v>5117</v>
      </c>
      <c r="W48" s="471" t="s">
        <v>5117</v>
      </c>
      <c r="X48" s="471" t="s">
        <v>5117</v>
      </c>
      <c r="Y48" s="471" t="s">
        <v>5117</v>
      </c>
      <c r="Z48" s="471" t="s">
        <v>7424</v>
      </c>
      <c r="AA48" s="471" t="s">
        <v>2432</v>
      </c>
      <c r="AB48" s="476" t="s">
        <v>7560</v>
      </c>
      <c r="AC48" s="471" t="s">
        <v>2310</v>
      </c>
      <c r="AG48" s="471" t="s">
        <v>3968</v>
      </c>
    </row>
    <row r="49" spans="2:33" s="471" customFormat="1" ht="409.6">
      <c r="B49" s="471" t="s">
        <v>7520</v>
      </c>
      <c r="C49" s="471" t="s">
        <v>220</v>
      </c>
      <c r="D49" s="471" t="s">
        <v>7448</v>
      </c>
      <c r="E49" s="471" t="s">
        <v>7498</v>
      </c>
      <c r="G49" s="471" t="s">
        <v>3629</v>
      </c>
      <c r="H49" s="471" t="s">
        <v>7448</v>
      </c>
      <c r="I49" s="471" t="s">
        <v>7463</v>
      </c>
      <c r="J49" s="471" t="s">
        <v>7448</v>
      </c>
      <c r="K49" s="471" t="s">
        <v>7550</v>
      </c>
      <c r="M49" s="471">
        <v>27645</v>
      </c>
      <c r="N49" s="471">
        <v>27645</v>
      </c>
      <c r="Q49" s="471">
        <v>27645</v>
      </c>
      <c r="U49" s="476" t="s">
        <v>2070</v>
      </c>
      <c r="V49" s="471" t="s">
        <v>5117</v>
      </c>
      <c r="W49" s="471" t="s">
        <v>5117</v>
      </c>
      <c r="X49" s="471" t="s">
        <v>5117</v>
      </c>
      <c r="Y49" s="471" t="s">
        <v>5117</v>
      </c>
      <c r="Z49" s="471" t="s">
        <v>7424</v>
      </c>
      <c r="AA49" s="471" t="s">
        <v>2432</v>
      </c>
      <c r="AB49" s="476" t="s">
        <v>7560</v>
      </c>
      <c r="AC49" s="471" t="s">
        <v>2310</v>
      </c>
      <c r="AG49" s="471" t="s">
        <v>3968</v>
      </c>
    </row>
    <row r="50" spans="2:33" s="471" customFormat="1" ht="409.6">
      <c r="B50" s="471" t="s">
        <v>7520</v>
      </c>
      <c r="C50" s="471" t="s">
        <v>220</v>
      </c>
      <c r="D50" s="471" t="s">
        <v>7448</v>
      </c>
      <c r="E50" s="471" t="s">
        <v>4521</v>
      </c>
      <c r="G50" s="471" t="s">
        <v>3629</v>
      </c>
      <c r="H50" s="471" t="s">
        <v>7448</v>
      </c>
      <c r="I50" s="471" t="s">
        <v>7548</v>
      </c>
      <c r="J50" s="471" t="s">
        <v>7448</v>
      </c>
      <c r="K50" s="471" t="s">
        <v>7551</v>
      </c>
      <c r="M50" s="471">
        <v>3201</v>
      </c>
      <c r="N50" s="471">
        <v>3201</v>
      </c>
      <c r="Q50" s="471">
        <v>3201</v>
      </c>
      <c r="U50" s="476" t="s">
        <v>2347</v>
      </c>
      <c r="V50" s="471" t="s">
        <v>5117</v>
      </c>
      <c r="W50" s="471" t="s">
        <v>5117</v>
      </c>
      <c r="X50" s="471" t="s">
        <v>5117</v>
      </c>
      <c r="Y50" s="471" t="s">
        <v>5117</v>
      </c>
      <c r="Z50" s="471" t="s">
        <v>7427</v>
      </c>
      <c r="AA50" s="471" t="s">
        <v>2432</v>
      </c>
      <c r="AB50" s="476" t="s">
        <v>2778</v>
      </c>
      <c r="AC50" s="471" t="s">
        <v>2310</v>
      </c>
      <c r="AG50" s="471" t="s">
        <v>3968</v>
      </c>
    </row>
    <row r="51" spans="2:33" s="471" customFormat="1" ht="409.6">
      <c r="B51" s="471" t="s">
        <v>3922</v>
      </c>
      <c r="C51" s="471" t="s">
        <v>198</v>
      </c>
      <c r="D51" s="471" t="s">
        <v>5117</v>
      </c>
      <c r="E51" s="471" t="s">
        <v>5273</v>
      </c>
      <c r="F51" s="471" t="s">
        <v>251</v>
      </c>
      <c r="G51" s="471" t="s">
        <v>4712</v>
      </c>
      <c r="H51" s="471" t="s">
        <v>7448</v>
      </c>
      <c r="I51" s="471" t="s">
        <v>7370</v>
      </c>
      <c r="J51" s="471" t="s">
        <v>7448</v>
      </c>
      <c r="K51" s="471" t="s">
        <v>5117</v>
      </c>
      <c r="M51" s="471">
        <v>840</v>
      </c>
      <c r="N51" s="471">
        <v>420</v>
      </c>
      <c r="O51" s="471">
        <v>420</v>
      </c>
      <c r="S51" s="471">
        <v>420</v>
      </c>
      <c r="U51" s="476" t="s">
        <v>7576</v>
      </c>
      <c r="V51" s="471" t="s">
        <v>5117</v>
      </c>
      <c r="W51" s="471" t="s">
        <v>5117</v>
      </c>
      <c r="X51" s="471" t="s">
        <v>5117</v>
      </c>
      <c r="Y51" s="471" t="s">
        <v>5117</v>
      </c>
      <c r="Z51" s="471" t="s">
        <v>7427</v>
      </c>
      <c r="AA51" s="471" t="s">
        <v>2432</v>
      </c>
      <c r="AB51" s="476" t="s">
        <v>7577</v>
      </c>
      <c r="AC51" s="471" t="s">
        <v>2310</v>
      </c>
      <c r="AE51" s="471" t="s">
        <v>7578</v>
      </c>
      <c r="AG51" s="471" t="s">
        <v>1772</v>
      </c>
    </row>
    <row r="52" spans="2:33" s="471" customFormat="1" ht="409.6">
      <c r="B52" s="471" t="s">
        <v>3922</v>
      </c>
      <c r="C52" s="471" t="s">
        <v>220</v>
      </c>
      <c r="D52" s="471" t="s">
        <v>5117</v>
      </c>
      <c r="E52" s="471" t="s">
        <v>1035</v>
      </c>
      <c r="G52" s="471" t="s">
        <v>4712</v>
      </c>
      <c r="H52" s="471" t="s">
        <v>7448</v>
      </c>
      <c r="I52" s="471" t="s">
        <v>7370</v>
      </c>
      <c r="J52" s="471" t="s">
        <v>7448</v>
      </c>
      <c r="K52" s="471" t="s">
        <v>5117</v>
      </c>
      <c r="M52" s="471">
        <v>45</v>
      </c>
      <c r="N52" s="471">
        <v>45</v>
      </c>
      <c r="O52" s="471">
        <v>45</v>
      </c>
      <c r="U52" s="476" t="s">
        <v>2262</v>
      </c>
      <c r="V52" s="471" t="s">
        <v>5117</v>
      </c>
      <c r="W52" s="471" t="s">
        <v>5117</v>
      </c>
      <c r="X52" s="471" t="s">
        <v>5117</v>
      </c>
      <c r="Y52" s="471" t="s">
        <v>5117</v>
      </c>
      <c r="Z52" s="471" t="s">
        <v>7427</v>
      </c>
      <c r="AA52" s="471" t="s">
        <v>2432</v>
      </c>
      <c r="AB52" s="476" t="s">
        <v>7577</v>
      </c>
      <c r="AC52" s="471" t="s">
        <v>2310</v>
      </c>
      <c r="AG52" s="471" t="s">
        <v>3968</v>
      </c>
    </row>
    <row r="53" spans="2:33" s="471" customFormat="1" ht="409.6">
      <c r="B53" s="471" t="s">
        <v>7520</v>
      </c>
      <c r="C53" s="471" t="s">
        <v>198</v>
      </c>
      <c r="D53" s="471" t="s">
        <v>7448</v>
      </c>
      <c r="E53" s="471" t="s">
        <v>5591</v>
      </c>
      <c r="F53" s="471" t="s">
        <v>284</v>
      </c>
      <c r="G53" s="471" t="s">
        <v>4712</v>
      </c>
      <c r="H53" s="471" t="s">
        <v>7448</v>
      </c>
      <c r="I53" s="471" t="s">
        <v>7548</v>
      </c>
      <c r="J53" s="471" t="s">
        <v>7448</v>
      </c>
      <c r="K53" s="471" t="s">
        <v>5117</v>
      </c>
      <c r="M53" s="471">
        <v>5366</v>
      </c>
      <c r="N53" s="471">
        <v>5366</v>
      </c>
      <c r="P53" s="471">
        <v>5366</v>
      </c>
      <c r="U53" s="476" t="s">
        <v>967</v>
      </c>
      <c r="V53" s="471" t="s">
        <v>5117</v>
      </c>
      <c r="W53" s="471" t="s">
        <v>5117</v>
      </c>
      <c r="X53" s="471" t="s">
        <v>7448</v>
      </c>
      <c r="Y53" s="471" t="s">
        <v>5117</v>
      </c>
      <c r="Z53" s="471" t="s">
        <v>2432</v>
      </c>
      <c r="AA53" s="471" t="s">
        <v>6489</v>
      </c>
      <c r="AB53" s="471" t="s">
        <v>751</v>
      </c>
      <c r="AC53" s="471" t="s">
        <v>2310</v>
      </c>
      <c r="AF53" s="471" t="s">
        <v>7579</v>
      </c>
      <c r="AG53" s="471" t="s">
        <v>1772</v>
      </c>
    </row>
    <row r="54" spans="2:33" s="471" customFormat="1"/>
    <row r="55" spans="2:33" s="471" customFormat="1"/>
    <row r="56" spans="2:33" s="471" customFormat="1"/>
    <row r="57" spans="2:33" s="471" customFormat="1"/>
    <row r="58" spans="2:33" s="471" customFormat="1"/>
    <row r="59" spans="2:33" s="471" customFormat="1"/>
    <row r="60" spans="2:33" s="471" customFormat="1"/>
    <row r="61" spans="2:33" s="471" customFormat="1"/>
    <row r="62" spans="2:33" s="471" customFormat="1"/>
    <row r="63" spans="2:33" s="471" customFormat="1"/>
    <row r="64" spans="2:33" s="471" customFormat="1"/>
    <row r="65" s="471" customFormat="1"/>
    <row r="66" s="471" customFormat="1"/>
    <row r="67" s="471" customFormat="1"/>
    <row r="68" s="471" customFormat="1"/>
    <row r="69" s="471" customFormat="1"/>
    <row r="70" s="471" customFormat="1"/>
    <row r="71" s="471" customFormat="1"/>
    <row r="72" s="471" customFormat="1"/>
    <row r="73" s="471" customFormat="1"/>
    <row r="74" s="471" customFormat="1"/>
    <row r="75" s="471" customFormat="1"/>
    <row r="76" s="471" customFormat="1"/>
    <row r="77" s="471" customFormat="1"/>
    <row r="78" s="471" customFormat="1"/>
    <row r="79" s="471" customFormat="1"/>
    <row r="80" s="471" customFormat="1"/>
    <row r="81" s="471" customFormat="1"/>
    <row r="82" s="471" customFormat="1"/>
    <row r="83" s="471" customFormat="1"/>
    <row r="84" s="471" customFormat="1"/>
    <row r="85" s="471" customFormat="1"/>
    <row r="86" s="471" customFormat="1"/>
    <row r="87" s="471" customFormat="1"/>
    <row r="88" s="471" customFormat="1"/>
    <row r="89" s="471" customFormat="1"/>
    <row r="90" s="471" customFormat="1"/>
    <row r="91" s="471" customFormat="1"/>
    <row r="92" s="471" customFormat="1"/>
    <row r="93" s="471" customFormat="1"/>
    <row r="94" s="471" customFormat="1"/>
    <row r="95" s="471" customFormat="1"/>
    <row r="96" s="471" customFormat="1"/>
    <row r="97" s="471" customFormat="1"/>
    <row r="98" s="471" customFormat="1"/>
    <row r="99" s="471" customFormat="1"/>
    <row r="100" s="471" customFormat="1"/>
    <row r="101" s="471" customFormat="1"/>
    <row r="102" s="471" customFormat="1"/>
    <row r="103" s="471" customFormat="1"/>
    <row r="104" s="471" customFormat="1"/>
    <row r="105" s="471" customFormat="1"/>
    <row r="106" s="471" customFormat="1"/>
    <row r="107" s="471" customFormat="1"/>
    <row r="108" s="471" customFormat="1"/>
    <row r="109" s="471" customFormat="1"/>
    <row r="110" s="471" customFormat="1"/>
    <row r="111" s="471" customFormat="1"/>
    <row r="112" s="471" customFormat="1"/>
    <row r="113" s="471" customFormat="1"/>
    <row r="114" s="471" customFormat="1"/>
    <row r="115" s="471" customFormat="1"/>
    <row r="116" s="471" customFormat="1"/>
    <row r="117" s="471" customFormat="1"/>
    <row r="118" s="471" customFormat="1"/>
    <row r="119" s="471" customFormat="1"/>
    <row r="120" s="471" customFormat="1"/>
    <row r="121" s="471" customFormat="1"/>
    <row r="122" s="471" customFormat="1"/>
    <row r="123" s="471" customFormat="1"/>
    <row r="124" s="471" customFormat="1"/>
    <row r="125" s="471" customFormat="1"/>
    <row r="126" s="471" customFormat="1"/>
    <row r="127" s="471" customFormat="1"/>
    <row r="128" s="471" customFormat="1"/>
    <row r="129" s="471" customFormat="1"/>
    <row r="130" s="471" customFormat="1"/>
    <row r="131" s="471" customFormat="1"/>
    <row r="132" s="471" customFormat="1"/>
    <row r="133" s="471" customFormat="1"/>
    <row r="134" s="471" customFormat="1"/>
    <row r="135" s="471" customFormat="1"/>
    <row r="136" s="471" customFormat="1"/>
    <row r="137" s="471" customFormat="1"/>
    <row r="138" s="471" customFormat="1"/>
    <row r="139" s="471" customFormat="1"/>
    <row r="140" s="471" customFormat="1"/>
    <row r="141" s="471" customFormat="1"/>
    <row r="142" s="471" customFormat="1"/>
    <row r="143" s="471" customFormat="1"/>
    <row r="144" s="471" customFormat="1"/>
    <row r="145" s="471" customFormat="1"/>
    <row r="146" s="471" customFormat="1"/>
    <row r="147" s="471" customFormat="1"/>
    <row r="148" s="471" customFormat="1"/>
    <row r="149" s="471" customFormat="1"/>
    <row r="150" s="471" customFormat="1"/>
    <row r="151" s="471" customFormat="1"/>
    <row r="152" s="471" customFormat="1"/>
    <row r="153" s="471" customFormat="1"/>
    <row r="154" s="471" customFormat="1"/>
    <row r="155" s="471" customFormat="1"/>
    <row r="156" s="471" customFormat="1"/>
    <row r="157" s="471" customFormat="1"/>
    <row r="158" s="471" customFormat="1"/>
    <row r="159" s="471" customFormat="1"/>
    <row r="160" s="471" customFormat="1"/>
    <row r="161" s="471" customFormat="1"/>
    <row r="162" s="471" customFormat="1"/>
    <row r="163" s="471" customFormat="1"/>
    <row r="164" s="471" customFormat="1"/>
    <row r="165" s="471" customFormat="1"/>
    <row r="166" s="471" customFormat="1"/>
    <row r="167" s="471" customFormat="1"/>
    <row r="168" s="471" customFormat="1"/>
    <row r="169" s="471" customFormat="1"/>
    <row r="170" s="471" customFormat="1"/>
    <row r="171" s="471" customFormat="1"/>
    <row r="172" s="471" customFormat="1"/>
    <row r="173" s="471" customFormat="1"/>
    <row r="174" s="471" customFormat="1"/>
    <row r="175" s="471" customFormat="1"/>
    <row r="176" s="471" customFormat="1"/>
    <row r="177" s="471" customFormat="1"/>
    <row r="178" s="471" customFormat="1"/>
    <row r="179" s="471" customFormat="1"/>
    <row r="180" s="471" customFormat="1"/>
    <row r="181" s="471" customFormat="1"/>
    <row r="182" s="471" customFormat="1"/>
    <row r="183" s="471" customFormat="1"/>
    <row r="184" s="471" customFormat="1"/>
    <row r="185" s="471" customFormat="1"/>
    <row r="186" s="471" customFormat="1"/>
    <row r="187" s="471" customFormat="1"/>
    <row r="188" s="471" customFormat="1"/>
    <row r="189" s="471" customFormat="1"/>
    <row r="190" s="471" customFormat="1"/>
    <row r="191" s="471" customFormat="1"/>
    <row r="192" s="471" customFormat="1"/>
    <row r="193" s="471" customFormat="1"/>
    <row r="194" s="471" customFormat="1"/>
    <row r="195" s="471" customFormat="1"/>
    <row r="196" s="471" customFormat="1"/>
    <row r="197" s="471" customFormat="1"/>
    <row r="198" s="471" customFormat="1"/>
    <row r="199" s="471" customFormat="1"/>
    <row r="200" s="471" customFormat="1"/>
    <row r="201" s="471" customFormat="1"/>
    <row r="202" s="471" customFormat="1"/>
    <row r="203" s="471" customFormat="1"/>
    <row r="204" s="471" customFormat="1"/>
    <row r="205" s="471" customFormat="1"/>
    <row r="206" s="471" customFormat="1"/>
    <row r="207" s="471" customFormat="1"/>
    <row r="208" s="471" customFormat="1"/>
    <row r="209" s="471" customFormat="1"/>
    <row r="210" s="471" customFormat="1"/>
    <row r="211" s="471" customFormat="1"/>
    <row r="212" s="471" customFormat="1"/>
    <row r="213" s="471" customFormat="1"/>
    <row r="214" s="471" customFormat="1"/>
    <row r="215" s="471" customFormat="1"/>
    <row r="216" s="471" customFormat="1"/>
  </sheetData>
  <sheetProtection algorithmName="SHA-512" hashValue="G1aDldQNIi1eKYPjyx/He+WC9oHgdSeMcnONNGyLluWAJGhZqXt1ET674MPyt+vZx+jMOofFlMqBz8tPGl7Vwg==" saltValue="7EfE+nNfpnxjPXzRSSCrJQ==" spinCount="100000" sheet="1" objects="1" scenarios="1"/>
  <mergeCells count="28">
    <mergeCell ref="A18:A21"/>
    <mergeCell ref="B18:B21"/>
    <mergeCell ref="C18:C21"/>
    <mergeCell ref="D18:D21"/>
    <mergeCell ref="E18:E21"/>
    <mergeCell ref="F18:F21"/>
    <mergeCell ref="G18:G21"/>
    <mergeCell ref="J18:J21"/>
    <mergeCell ref="K18:K21"/>
    <mergeCell ref="U18:U21"/>
    <mergeCell ref="V18:V21"/>
    <mergeCell ref="W18:W21"/>
    <mergeCell ref="X18:X21"/>
    <mergeCell ref="Y18:Y21"/>
    <mergeCell ref="Z18:Z21"/>
    <mergeCell ref="AA18:AA21"/>
    <mergeCell ref="AB18:AB21"/>
    <mergeCell ref="AC18:AC21"/>
    <mergeCell ref="AD18:AD21"/>
    <mergeCell ref="AE18:AE21"/>
    <mergeCell ref="AF18:AF21"/>
    <mergeCell ref="AG18:AG21"/>
    <mergeCell ref="H19:H21"/>
    <mergeCell ref="L19:L21"/>
    <mergeCell ref="M19:M21"/>
    <mergeCell ref="N19:N20"/>
    <mergeCell ref="S19:S20"/>
    <mergeCell ref="T19:T20"/>
  </mergeCells>
  <phoneticPr fontId="20"/>
  <pageMargins left="0.7" right="0.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7"/>
  <dimension ref="A1:AK59"/>
  <sheetViews>
    <sheetView showGridLines="0" view="pageBreakPreview" zoomScaleSheetLayoutView="100" workbookViewId="0">
      <selection activeCell="E7" sqref="E7"/>
    </sheetView>
  </sheetViews>
  <sheetFormatPr defaultRowHeight="13.2"/>
  <cols>
    <col min="2" max="2" width="8.88671875" customWidth="1"/>
    <col min="3" max="3" width="37.88671875" bestFit="1" customWidth="1"/>
    <col min="4" max="4" width="8.88671875" customWidth="1"/>
    <col min="5" max="5" width="75.33203125" customWidth="1"/>
    <col min="6" max="6" width="14" customWidth="1"/>
    <col min="7" max="7" width="40.6640625" bestFit="1" customWidth="1"/>
    <col min="8" max="8" width="14" customWidth="1"/>
    <col min="9" max="9" width="51.109375" bestFit="1" customWidth="1"/>
    <col min="10" max="16" width="8.88671875" customWidth="1"/>
    <col min="18" max="18" width="8.88671875" customWidth="1"/>
    <col min="19" max="19" width="9" customWidth="1"/>
    <col min="20" max="20" width="8.88671875" customWidth="1"/>
    <col min="21" max="21" width="23.88671875" bestFit="1" customWidth="1"/>
    <col min="22" max="23" width="6.21875" customWidth="1"/>
    <col min="26" max="26" width="51.88671875" bestFit="1" customWidth="1"/>
    <col min="27" max="27" width="12.44140625" customWidth="1"/>
    <col min="30" max="30" width="76.21875" bestFit="1" customWidth="1"/>
    <col min="32" max="32" width="11.6640625" bestFit="1" customWidth="1"/>
    <col min="34" max="34" width="59.77734375" bestFit="1" customWidth="1"/>
  </cols>
  <sheetData>
    <row r="1" spans="1:37" ht="15.75" customHeight="1">
      <c r="A1" s="477" t="s">
        <v>7462</v>
      </c>
      <c r="B1" s="480"/>
      <c r="C1" s="483" t="s">
        <v>290</v>
      </c>
      <c r="D1" s="483"/>
      <c r="E1" s="485" t="s">
        <v>1738</v>
      </c>
      <c r="F1" s="489"/>
      <c r="G1" s="493" t="s">
        <v>4516</v>
      </c>
      <c r="H1" s="493"/>
      <c r="I1" s="477" t="s">
        <v>7464</v>
      </c>
      <c r="J1" s="480"/>
      <c r="K1" s="477" t="s">
        <v>6376</v>
      </c>
      <c r="L1" s="480"/>
      <c r="M1" s="477" t="s">
        <v>5034</v>
      </c>
      <c r="N1" s="480"/>
      <c r="O1" s="477" t="s">
        <v>6534</v>
      </c>
      <c r="P1" s="480"/>
      <c r="Q1" s="477" t="s">
        <v>4670</v>
      </c>
      <c r="R1" s="480"/>
      <c r="S1" s="477" t="s">
        <v>5505</v>
      </c>
      <c r="T1" s="480"/>
      <c r="U1" s="477" t="s">
        <v>7460</v>
      </c>
      <c r="V1" s="480"/>
      <c r="W1" s="483"/>
      <c r="X1" s="477" t="s">
        <v>7450</v>
      </c>
      <c r="Y1" s="480"/>
      <c r="Z1" t="s">
        <v>7466</v>
      </c>
      <c r="AA1" t="s">
        <v>400</v>
      </c>
      <c r="AD1" t="s">
        <v>7487</v>
      </c>
      <c r="AF1" t="s">
        <v>7494</v>
      </c>
      <c r="AH1" s="497" t="s">
        <v>7492</v>
      </c>
      <c r="AI1" s="508"/>
      <c r="AJ1" s="477" t="s">
        <v>7519</v>
      </c>
      <c r="AK1" s="480"/>
    </row>
    <row r="2" spans="1:37" ht="15.75" customHeight="1">
      <c r="A2" s="478" t="s">
        <v>198</v>
      </c>
      <c r="B2" s="481">
        <v>1</v>
      </c>
      <c r="C2" s="479" t="s">
        <v>7448</v>
      </c>
      <c r="D2" s="484">
        <v>1</v>
      </c>
      <c r="E2" s="486" t="s">
        <v>7476</v>
      </c>
      <c r="F2" s="490">
        <v>1</v>
      </c>
      <c r="G2" s="484" t="s">
        <v>7448</v>
      </c>
      <c r="H2" s="482">
        <v>1</v>
      </c>
      <c r="I2" s="478" t="s">
        <v>5117</v>
      </c>
      <c r="J2" s="481">
        <v>1</v>
      </c>
      <c r="K2" s="478" t="s">
        <v>5117</v>
      </c>
      <c r="L2" s="481">
        <v>1</v>
      </c>
      <c r="M2" s="478" t="s">
        <v>5117</v>
      </c>
      <c r="N2" s="481">
        <v>1</v>
      </c>
      <c r="O2" s="478" t="s">
        <v>5117</v>
      </c>
      <c r="P2" s="481">
        <v>1</v>
      </c>
      <c r="Q2" s="500" t="s">
        <v>628</v>
      </c>
      <c r="R2" s="503">
        <v>18</v>
      </c>
      <c r="S2" s="500" t="s">
        <v>628</v>
      </c>
      <c r="T2" s="503">
        <v>18</v>
      </c>
      <c r="U2" s="478" t="s">
        <v>7430</v>
      </c>
      <c r="V2" s="481">
        <v>1</v>
      </c>
      <c r="X2" s="500" t="s">
        <v>7361</v>
      </c>
      <c r="Y2" s="481">
        <v>1</v>
      </c>
      <c r="Z2" t="s">
        <v>6692</v>
      </c>
      <c r="AA2" s="478" t="s">
        <v>7430</v>
      </c>
      <c r="AB2" s="481">
        <v>1</v>
      </c>
      <c r="AD2" s="478" t="s">
        <v>5117</v>
      </c>
      <c r="AE2" s="481">
        <v>1</v>
      </c>
      <c r="AF2" t="s">
        <v>3378</v>
      </c>
      <c r="AG2">
        <v>1</v>
      </c>
      <c r="AH2" s="497" t="s">
        <v>5117</v>
      </c>
      <c r="AI2" s="508">
        <v>1</v>
      </c>
      <c r="AJ2" s="478" t="s">
        <v>3922</v>
      </c>
      <c r="AK2" s="481">
        <v>1</v>
      </c>
    </row>
    <row r="3" spans="1:37" ht="15.75" customHeight="1">
      <c r="A3" s="479" t="s">
        <v>220</v>
      </c>
      <c r="B3" s="482">
        <v>2</v>
      </c>
      <c r="E3" s="486" t="s">
        <v>6769</v>
      </c>
      <c r="F3" s="490">
        <v>2</v>
      </c>
      <c r="I3" s="479" t="s">
        <v>7448</v>
      </c>
      <c r="J3" s="482">
        <v>2</v>
      </c>
      <c r="K3" s="479" t="s">
        <v>7448</v>
      </c>
      <c r="L3" s="482">
        <v>2</v>
      </c>
      <c r="M3" s="479" t="s">
        <v>7448</v>
      </c>
      <c r="N3" s="482">
        <v>2</v>
      </c>
      <c r="O3" s="479" t="s">
        <v>7448</v>
      </c>
      <c r="P3" s="482">
        <v>2</v>
      </c>
      <c r="Q3" s="500" t="s">
        <v>3538</v>
      </c>
      <c r="R3" s="503">
        <v>19</v>
      </c>
      <c r="S3" s="500" t="s">
        <v>3538</v>
      </c>
      <c r="T3" s="503">
        <v>19</v>
      </c>
      <c r="U3" s="478" t="s">
        <v>5825</v>
      </c>
      <c r="V3" s="481">
        <v>2</v>
      </c>
      <c r="X3" s="500" t="s">
        <v>4172</v>
      </c>
      <c r="Y3" s="481">
        <v>2</v>
      </c>
      <c r="Z3" t="s">
        <v>7386</v>
      </c>
      <c r="AA3" s="478" t="s">
        <v>5825</v>
      </c>
      <c r="AB3" s="481">
        <v>2</v>
      </c>
      <c r="AD3" s="479" t="s">
        <v>7448</v>
      </c>
      <c r="AE3" s="482">
        <v>2</v>
      </c>
      <c r="AF3" s="509" t="s">
        <v>7507</v>
      </c>
      <c r="AG3" s="509">
        <v>2</v>
      </c>
      <c r="AH3" s="497" t="s">
        <v>7508</v>
      </c>
      <c r="AI3" s="508"/>
      <c r="AJ3" s="479" t="s">
        <v>7520</v>
      </c>
      <c r="AK3" s="482">
        <v>2</v>
      </c>
    </row>
    <row r="4" spans="1:37" ht="15.75" customHeight="1">
      <c r="E4" s="486" t="s">
        <v>7477</v>
      </c>
      <c r="F4" s="490">
        <v>3</v>
      </c>
      <c r="G4" s="494"/>
      <c r="H4" s="494"/>
      <c r="I4" s="495" t="s">
        <v>7465</v>
      </c>
      <c r="J4" s="480"/>
      <c r="O4" s="497" t="s">
        <v>6238</v>
      </c>
      <c r="Q4" s="500" t="s">
        <v>7423</v>
      </c>
      <c r="R4" s="503">
        <v>20</v>
      </c>
      <c r="S4" s="500" t="s">
        <v>7423</v>
      </c>
      <c r="T4" s="503">
        <v>20</v>
      </c>
      <c r="U4" s="479" t="s">
        <v>7431</v>
      </c>
      <c r="V4" s="482">
        <v>3</v>
      </c>
      <c r="X4" s="500" t="s">
        <v>1949</v>
      </c>
      <c r="Y4" s="481">
        <v>3</v>
      </c>
      <c r="Z4" t="s">
        <v>6077</v>
      </c>
      <c r="AA4" s="478" t="s">
        <v>7431</v>
      </c>
      <c r="AB4" s="481">
        <v>3</v>
      </c>
      <c r="AF4" s="495" t="s">
        <v>4860</v>
      </c>
      <c r="AG4" s="510"/>
      <c r="AH4" s="497" t="s">
        <v>7495</v>
      </c>
      <c r="AI4" s="508">
        <v>2</v>
      </c>
    </row>
    <row r="5" spans="1:37" ht="15.75" customHeight="1">
      <c r="E5" s="486" t="s">
        <v>2401</v>
      </c>
      <c r="F5" s="490">
        <v>4</v>
      </c>
      <c r="G5" s="494"/>
      <c r="H5" s="494"/>
      <c r="I5" s="496" t="s">
        <v>5117</v>
      </c>
      <c r="J5" s="482">
        <v>1</v>
      </c>
      <c r="O5" s="496" t="s">
        <v>5117</v>
      </c>
      <c r="P5" s="482">
        <v>1</v>
      </c>
      <c r="Q5" s="500" t="s">
        <v>7424</v>
      </c>
      <c r="R5" s="503">
        <v>21</v>
      </c>
      <c r="S5" s="500" t="s">
        <v>7424</v>
      </c>
      <c r="T5" s="503">
        <v>21</v>
      </c>
      <c r="U5" s="477" t="s">
        <v>7461</v>
      </c>
      <c r="V5" s="480"/>
      <c r="X5" s="500" t="s">
        <v>7470</v>
      </c>
      <c r="Y5" s="481">
        <v>4</v>
      </c>
      <c r="Z5" t="s">
        <v>7387</v>
      </c>
      <c r="AA5" s="478" t="s">
        <v>7440</v>
      </c>
      <c r="AB5" s="481">
        <v>4</v>
      </c>
      <c r="AF5" s="496" t="s">
        <v>3378</v>
      </c>
      <c r="AG5" s="499">
        <v>1</v>
      </c>
      <c r="AH5" s="497" t="s">
        <v>7496</v>
      </c>
      <c r="AI5" s="508">
        <v>3</v>
      </c>
    </row>
    <row r="6" spans="1:37" ht="15.75" customHeight="1">
      <c r="E6" s="486" t="s">
        <v>7478</v>
      </c>
      <c r="F6" s="490">
        <v>5</v>
      </c>
      <c r="G6" s="494"/>
      <c r="H6" s="494"/>
      <c r="O6" s="497" t="s">
        <v>3578</v>
      </c>
      <c r="P6" s="498"/>
      <c r="Q6" s="500" t="s">
        <v>7425</v>
      </c>
      <c r="R6" s="503">
        <v>22</v>
      </c>
      <c r="S6" s="500" t="s">
        <v>7425</v>
      </c>
      <c r="T6" s="503">
        <v>22</v>
      </c>
      <c r="U6" s="478" t="s">
        <v>7430</v>
      </c>
      <c r="V6" s="481">
        <v>1</v>
      </c>
      <c r="X6" s="500" t="s">
        <v>1565</v>
      </c>
      <c r="Y6" s="481">
        <v>5</v>
      </c>
      <c r="AA6" s="478" t="s">
        <v>7441</v>
      </c>
      <c r="AB6" s="481">
        <v>5</v>
      </c>
      <c r="AF6" s="498"/>
      <c r="AG6" s="498"/>
      <c r="AH6" s="497" t="s">
        <v>6145</v>
      </c>
      <c r="AI6" s="508">
        <v>4</v>
      </c>
    </row>
    <row r="7" spans="1:37" ht="15.75" customHeight="1">
      <c r="E7" s="486" t="s">
        <v>6318</v>
      </c>
      <c r="F7" s="490">
        <v>6</v>
      </c>
      <c r="G7" s="494"/>
      <c r="H7" s="494"/>
      <c r="O7" s="496" t="s">
        <v>5117</v>
      </c>
      <c r="P7" s="499">
        <v>1</v>
      </c>
      <c r="Q7" s="500" t="s">
        <v>1673</v>
      </c>
      <c r="R7" s="503">
        <v>23</v>
      </c>
      <c r="S7" s="500" t="s">
        <v>1673</v>
      </c>
      <c r="T7" s="503">
        <v>23</v>
      </c>
      <c r="U7" s="478" t="s">
        <v>5825</v>
      </c>
      <c r="V7" s="481">
        <v>2</v>
      </c>
      <c r="X7" s="500" t="s">
        <v>5798</v>
      </c>
      <c r="Y7" s="481">
        <v>6</v>
      </c>
      <c r="AA7" s="479" t="s">
        <v>7442</v>
      </c>
      <c r="AB7" s="482">
        <v>6</v>
      </c>
      <c r="AF7" s="498"/>
      <c r="AG7" s="498"/>
      <c r="AH7" s="497" t="s">
        <v>3598</v>
      </c>
      <c r="AI7" s="508">
        <v>5</v>
      </c>
    </row>
    <row r="8" spans="1:37" ht="15.75" customHeight="1">
      <c r="E8" s="486" t="s">
        <v>6134</v>
      </c>
      <c r="F8" s="490">
        <v>7</v>
      </c>
      <c r="G8" s="494"/>
      <c r="H8" s="494"/>
      <c r="O8" s="498"/>
      <c r="P8" s="498"/>
      <c r="Q8" s="500" t="s">
        <v>7426</v>
      </c>
      <c r="R8" s="503">
        <v>24</v>
      </c>
      <c r="S8" s="500" t="s">
        <v>7426</v>
      </c>
      <c r="T8" s="503">
        <v>24</v>
      </c>
      <c r="U8" s="478" t="s">
        <v>7431</v>
      </c>
      <c r="V8" s="481">
        <v>3</v>
      </c>
      <c r="X8" s="500" t="s">
        <v>7455</v>
      </c>
      <c r="Y8" s="481">
        <v>7</v>
      </c>
      <c r="AA8" s="478" t="s">
        <v>3536</v>
      </c>
      <c r="AB8" s="508">
        <v>7</v>
      </c>
      <c r="AF8" s="498"/>
      <c r="AG8" s="498"/>
      <c r="AH8" s="497" t="s">
        <v>1316</v>
      </c>
      <c r="AI8" s="508">
        <v>6</v>
      </c>
    </row>
    <row r="9" spans="1:37" ht="15.75" customHeight="1">
      <c r="E9" s="486" t="s">
        <v>7479</v>
      </c>
      <c r="F9" s="490">
        <v>8</v>
      </c>
      <c r="G9" s="494"/>
      <c r="H9" s="494"/>
      <c r="Q9" s="500" t="s">
        <v>117</v>
      </c>
      <c r="R9" s="503">
        <v>25</v>
      </c>
      <c r="S9" s="500" t="s">
        <v>117</v>
      </c>
      <c r="T9" s="503">
        <v>25</v>
      </c>
      <c r="U9" s="478" t="s">
        <v>7440</v>
      </c>
      <c r="V9" s="481">
        <v>4</v>
      </c>
      <c r="X9" s="500" t="s">
        <v>5951</v>
      </c>
      <c r="Y9" s="481">
        <v>8</v>
      </c>
      <c r="AA9" s="479" t="s">
        <v>4683</v>
      </c>
      <c r="AB9" s="508">
        <v>8</v>
      </c>
      <c r="AF9" s="498"/>
      <c r="AG9" s="498"/>
      <c r="AH9" s="497" t="s">
        <v>7497</v>
      </c>
      <c r="AI9" s="508">
        <v>7</v>
      </c>
    </row>
    <row r="10" spans="1:37" ht="15.75" customHeight="1">
      <c r="E10" s="486" t="s">
        <v>7480</v>
      </c>
      <c r="F10" s="490">
        <v>9</v>
      </c>
      <c r="G10" s="494"/>
      <c r="H10" s="494"/>
      <c r="Q10" s="500" t="s">
        <v>7427</v>
      </c>
      <c r="R10" s="503">
        <v>26</v>
      </c>
      <c r="S10" s="500" t="s">
        <v>7427</v>
      </c>
      <c r="T10" s="503">
        <v>26</v>
      </c>
      <c r="U10" s="478" t="s">
        <v>7441</v>
      </c>
      <c r="V10" s="481">
        <v>5</v>
      </c>
      <c r="X10" s="500" t="s">
        <v>7323</v>
      </c>
      <c r="Y10" s="481">
        <v>9</v>
      </c>
      <c r="AA10" s="478" t="s">
        <v>7514</v>
      </c>
      <c r="AB10" s="508">
        <v>9</v>
      </c>
      <c r="AF10" s="498"/>
      <c r="AG10" s="498"/>
      <c r="AH10" s="497" t="s">
        <v>3322</v>
      </c>
      <c r="AI10" s="508">
        <v>8</v>
      </c>
    </row>
    <row r="11" spans="1:37" ht="15.75" customHeight="1">
      <c r="E11" s="486" t="s">
        <v>5335</v>
      </c>
      <c r="F11" s="490">
        <v>11</v>
      </c>
      <c r="G11" s="494"/>
      <c r="H11" s="494"/>
      <c r="Q11" s="500" t="s">
        <v>7428</v>
      </c>
      <c r="R11" s="503">
        <v>27</v>
      </c>
      <c r="S11" s="500" t="s">
        <v>7428</v>
      </c>
      <c r="T11" s="503">
        <v>27</v>
      </c>
      <c r="U11" s="478" t="s">
        <v>7442</v>
      </c>
      <c r="V11" s="481">
        <v>6</v>
      </c>
      <c r="X11" s="500" t="s">
        <v>2907</v>
      </c>
      <c r="Y11" s="481">
        <v>10</v>
      </c>
      <c r="AA11" s="478" t="s">
        <v>7486</v>
      </c>
      <c r="AB11" s="508">
        <v>10</v>
      </c>
      <c r="AF11" s="498"/>
      <c r="AG11" s="498"/>
      <c r="AH11" s="497" t="s">
        <v>7016</v>
      </c>
      <c r="AI11" s="508">
        <v>9</v>
      </c>
    </row>
    <row r="12" spans="1:37" ht="15.75" customHeight="1">
      <c r="E12" s="486" t="s">
        <v>1981</v>
      </c>
      <c r="F12" s="490">
        <v>12</v>
      </c>
      <c r="G12" s="494"/>
      <c r="H12" s="494"/>
      <c r="Q12" s="500" t="s">
        <v>4623</v>
      </c>
      <c r="R12" s="503">
        <v>28</v>
      </c>
      <c r="S12" s="500" t="s">
        <v>4623</v>
      </c>
      <c r="T12" s="503">
        <v>28</v>
      </c>
      <c r="U12" s="478" t="s">
        <v>3536</v>
      </c>
      <c r="V12" s="508">
        <v>7</v>
      </c>
      <c r="X12" s="500" t="s">
        <v>7456</v>
      </c>
      <c r="Y12" s="481">
        <v>11</v>
      </c>
      <c r="AA12" s="478" t="s">
        <v>7295</v>
      </c>
      <c r="AB12" s="481">
        <v>11</v>
      </c>
      <c r="AF12" s="498"/>
      <c r="AG12" s="498"/>
      <c r="AH12" s="496" t="s">
        <v>624</v>
      </c>
      <c r="AI12" s="499">
        <v>10</v>
      </c>
    </row>
    <row r="13" spans="1:37" ht="15.75" customHeight="1">
      <c r="E13" s="486" t="s">
        <v>6388</v>
      </c>
      <c r="F13" s="490">
        <v>13</v>
      </c>
      <c r="G13" s="494"/>
      <c r="H13" s="494"/>
      <c r="Q13" s="501" t="s">
        <v>2432</v>
      </c>
      <c r="R13" s="503">
        <v>29</v>
      </c>
      <c r="S13" s="501" t="s">
        <v>2432</v>
      </c>
      <c r="T13" s="503">
        <v>29</v>
      </c>
      <c r="U13" s="479" t="s">
        <v>4683</v>
      </c>
      <c r="V13" s="508">
        <v>8</v>
      </c>
      <c r="X13" s="500" t="s">
        <v>7457</v>
      </c>
      <c r="Y13" s="481">
        <v>12</v>
      </c>
      <c r="AA13" s="478" t="s">
        <v>874</v>
      </c>
      <c r="AB13" s="481">
        <v>12</v>
      </c>
    </row>
    <row r="14" spans="1:37" ht="15.75" customHeight="1">
      <c r="E14" s="486" t="s">
        <v>7481</v>
      </c>
      <c r="F14" s="490">
        <v>14</v>
      </c>
      <c r="G14" s="494"/>
      <c r="H14" s="494"/>
      <c r="Q14" s="477" t="s">
        <v>4410</v>
      </c>
      <c r="R14" s="480"/>
      <c r="S14" s="506" t="s">
        <v>6845</v>
      </c>
      <c r="T14" s="480"/>
      <c r="U14" s="477" t="s">
        <v>3021</v>
      </c>
      <c r="V14" s="480"/>
      <c r="X14" s="500" t="s">
        <v>7458</v>
      </c>
      <c r="Y14" s="481">
        <v>13</v>
      </c>
      <c r="AA14" s="479" t="s">
        <v>6904</v>
      </c>
      <c r="AB14" s="482">
        <v>13</v>
      </c>
    </row>
    <row r="15" spans="1:37" ht="15.75" customHeight="1">
      <c r="E15" s="486" t="s">
        <v>1130</v>
      </c>
      <c r="F15" s="490">
        <v>15</v>
      </c>
      <c r="G15" s="494"/>
      <c r="H15" s="494"/>
      <c r="Q15" s="500" t="s">
        <v>4866</v>
      </c>
      <c r="R15" s="503">
        <v>15</v>
      </c>
      <c r="S15" s="500" t="s">
        <v>628</v>
      </c>
      <c r="T15" s="503">
        <v>18</v>
      </c>
      <c r="U15" s="478" t="s">
        <v>7514</v>
      </c>
      <c r="V15" s="481">
        <v>9</v>
      </c>
      <c r="X15" s="500" t="s">
        <v>7459</v>
      </c>
      <c r="Y15" s="481">
        <v>14</v>
      </c>
    </row>
    <row r="16" spans="1:37" ht="15.75" customHeight="1">
      <c r="E16" s="486" t="s">
        <v>7488</v>
      </c>
      <c r="F16" s="490">
        <v>16</v>
      </c>
      <c r="G16" s="488"/>
      <c r="H16" s="488"/>
      <c r="Q16" s="500" t="s">
        <v>5331</v>
      </c>
      <c r="R16" s="503">
        <v>16</v>
      </c>
      <c r="S16" s="500" t="s">
        <v>3538</v>
      </c>
      <c r="T16" s="503">
        <v>19</v>
      </c>
      <c r="U16" s="478" t="s">
        <v>1073</v>
      </c>
      <c r="V16" s="481">
        <v>10</v>
      </c>
      <c r="X16" s="500" t="s">
        <v>4866</v>
      </c>
      <c r="Y16" s="481">
        <v>15</v>
      </c>
    </row>
    <row r="17" spans="5:25" ht="15.75" customHeight="1">
      <c r="E17" s="486" t="s">
        <v>7251</v>
      </c>
      <c r="F17" s="490">
        <v>17</v>
      </c>
      <c r="G17" s="488"/>
      <c r="H17" s="488"/>
      <c r="Q17" s="500" t="s">
        <v>7432</v>
      </c>
      <c r="R17" s="503">
        <v>17</v>
      </c>
      <c r="S17" s="500" t="s">
        <v>7423</v>
      </c>
      <c r="T17" s="503">
        <v>20</v>
      </c>
      <c r="U17" s="478" t="s">
        <v>7295</v>
      </c>
      <c r="V17" s="481">
        <v>11</v>
      </c>
      <c r="X17" s="500" t="s">
        <v>5331</v>
      </c>
      <c r="Y17" s="481">
        <v>16</v>
      </c>
    </row>
    <row r="18" spans="5:25" ht="15.75" customHeight="1">
      <c r="E18" s="486" t="s">
        <v>2977</v>
      </c>
      <c r="F18" s="490">
        <v>18</v>
      </c>
      <c r="G18" s="488"/>
      <c r="H18" s="488"/>
      <c r="Q18" s="500" t="s">
        <v>628</v>
      </c>
      <c r="R18" s="503">
        <v>18</v>
      </c>
      <c r="S18" s="500" t="s">
        <v>7424</v>
      </c>
      <c r="T18" s="503">
        <v>21</v>
      </c>
      <c r="U18" s="478" t="s">
        <v>874</v>
      </c>
      <c r="V18" s="481">
        <v>12</v>
      </c>
      <c r="X18" s="500" t="s">
        <v>7432</v>
      </c>
      <c r="Y18" s="481">
        <v>17</v>
      </c>
    </row>
    <row r="19" spans="5:25" ht="15.75" customHeight="1">
      <c r="E19" s="487" t="s">
        <v>7523</v>
      </c>
      <c r="F19" s="491">
        <v>19</v>
      </c>
      <c r="G19" s="488"/>
      <c r="H19" s="488"/>
      <c r="Q19" s="500" t="s">
        <v>3538</v>
      </c>
      <c r="R19" s="503">
        <v>19</v>
      </c>
      <c r="S19" s="500" t="s">
        <v>7425</v>
      </c>
      <c r="T19" s="503">
        <v>22</v>
      </c>
      <c r="U19" s="479" t="s">
        <v>6904</v>
      </c>
      <c r="V19" s="482">
        <v>13</v>
      </c>
      <c r="X19" s="500" t="s">
        <v>628</v>
      </c>
      <c r="Y19" s="481">
        <v>18</v>
      </c>
    </row>
    <row r="20" spans="5:25" ht="15.75" customHeight="1">
      <c r="E20" s="485" t="s">
        <v>870</v>
      </c>
      <c r="F20" s="492"/>
      <c r="G20" s="488"/>
      <c r="H20" s="488"/>
      <c r="Q20" s="500" t="s">
        <v>7423</v>
      </c>
      <c r="R20" s="503">
        <v>20</v>
      </c>
      <c r="S20" s="500" t="s">
        <v>1673</v>
      </c>
      <c r="T20" s="503">
        <v>23</v>
      </c>
      <c r="X20" s="500" t="s">
        <v>3538</v>
      </c>
      <c r="Y20" s="481">
        <v>19</v>
      </c>
    </row>
    <row r="21" spans="5:25" ht="15.75" customHeight="1">
      <c r="E21" s="486" t="s">
        <v>1130</v>
      </c>
      <c r="F21" s="490">
        <v>15</v>
      </c>
      <c r="G21" s="488"/>
      <c r="H21" s="488"/>
      <c r="Q21" s="500" t="s">
        <v>7424</v>
      </c>
      <c r="R21" s="503">
        <v>21</v>
      </c>
      <c r="S21" s="500" t="s">
        <v>7426</v>
      </c>
      <c r="T21" s="503">
        <v>24</v>
      </c>
      <c r="X21" s="500" t="s">
        <v>7423</v>
      </c>
      <c r="Y21" s="481">
        <v>20</v>
      </c>
    </row>
    <row r="22" spans="5:25" ht="15.75" customHeight="1">
      <c r="E22" s="486" t="s">
        <v>7488</v>
      </c>
      <c r="F22" s="490">
        <v>16</v>
      </c>
      <c r="G22" s="488"/>
      <c r="H22" s="488"/>
      <c r="Q22" s="500" t="s">
        <v>7425</v>
      </c>
      <c r="R22" s="503">
        <v>22</v>
      </c>
      <c r="S22" s="500" t="s">
        <v>117</v>
      </c>
      <c r="T22" s="503">
        <v>25</v>
      </c>
      <c r="X22" s="500" t="s">
        <v>7424</v>
      </c>
      <c r="Y22" s="481">
        <v>21</v>
      </c>
    </row>
    <row r="23" spans="5:25" ht="15.75" customHeight="1">
      <c r="E23" s="486" t="s">
        <v>7251</v>
      </c>
      <c r="F23" s="490">
        <v>17</v>
      </c>
      <c r="G23" s="488"/>
      <c r="H23" s="488"/>
      <c r="Q23" s="500" t="s">
        <v>1673</v>
      </c>
      <c r="R23" s="503">
        <v>23</v>
      </c>
      <c r="S23" s="500" t="s">
        <v>7427</v>
      </c>
      <c r="T23" s="503">
        <v>26</v>
      </c>
      <c r="X23" s="500" t="s">
        <v>7425</v>
      </c>
      <c r="Y23" s="481">
        <v>22</v>
      </c>
    </row>
    <row r="24" spans="5:25" ht="15.75" customHeight="1">
      <c r="E24" s="486" t="s">
        <v>2977</v>
      </c>
      <c r="F24" s="490">
        <v>18</v>
      </c>
      <c r="G24" s="488"/>
      <c r="H24" s="488"/>
      <c r="Q24" s="500" t="s">
        <v>7426</v>
      </c>
      <c r="R24" s="503">
        <v>24</v>
      </c>
      <c r="S24" s="500" t="s">
        <v>7428</v>
      </c>
      <c r="T24" s="503">
        <v>27</v>
      </c>
      <c r="X24" s="500" t="s">
        <v>1673</v>
      </c>
      <c r="Y24" s="481">
        <v>23</v>
      </c>
    </row>
    <row r="25" spans="5:25" ht="15.75" customHeight="1">
      <c r="E25" s="487" t="s">
        <v>7523</v>
      </c>
      <c r="F25" s="491">
        <v>19</v>
      </c>
      <c r="G25" s="488"/>
      <c r="H25" s="488"/>
      <c r="Q25" s="500" t="s">
        <v>117</v>
      </c>
      <c r="R25" s="503">
        <v>25</v>
      </c>
      <c r="S25" s="500" t="s">
        <v>4623</v>
      </c>
      <c r="T25" s="503">
        <v>28</v>
      </c>
      <c r="X25" s="500" t="s">
        <v>7426</v>
      </c>
      <c r="Y25" s="481">
        <v>24</v>
      </c>
    </row>
    <row r="26" spans="5:25" ht="15.75" customHeight="1">
      <c r="E26" s="488"/>
      <c r="F26" s="488"/>
      <c r="G26" s="488"/>
      <c r="H26" s="488"/>
      <c r="Q26" s="500" t="s">
        <v>7427</v>
      </c>
      <c r="R26" s="503">
        <v>26</v>
      </c>
      <c r="S26" s="500" t="s">
        <v>2432</v>
      </c>
      <c r="T26" s="503">
        <v>29</v>
      </c>
      <c r="X26" s="500" t="s">
        <v>117</v>
      </c>
      <c r="Y26" s="481">
        <v>25</v>
      </c>
    </row>
    <row r="27" spans="5:25" ht="15.75" customHeight="1">
      <c r="E27" s="488"/>
      <c r="F27" s="488"/>
      <c r="G27" s="488"/>
      <c r="H27" s="488"/>
      <c r="Q27" s="500" t="s">
        <v>7428</v>
      </c>
      <c r="R27" s="503">
        <v>27</v>
      </c>
      <c r="S27" s="501" t="s">
        <v>7429</v>
      </c>
      <c r="T27" s="505">
        <v>30</v>
      </c>
      <c r="X27" s="500" t="s">
        <v>7427</v>
      </c>
      <c r="Y27" s="481">
        <v>26</v>
      </c>
    </row>
    <row r="28" spans="5:25" ht="15.75" customHeight="1">
      <c r="E28" s="488"/>
      <c r="F28" s="488"/>
      <c r="G28" s="488"/>
      <c r="H28" s="488"/>
      <c r="Q28" s="500" t="s">
        <v>4623</v>
      </c>
      <c r="R28" s="503">
        <v>28</v>
      </c>
      <c r="S28" s="507"/>
      <c r="X28" s="500" t="s">
        <v>7428</v>
      </c>
      <c r="Y28" s="481">
        <v>27</v>
      </c>
    </row>
    <row r="29" spans="5:25" ht="15.75" customHeight="1">
      <c r="E29" s="488"/>
      <c r="F29" s="488"/>
      <c r="G29" s="488"/>
      <c r="H29" s="488"/>
      <c r="Q29" s="501" t="s">
        <v>2432</v>
      </c>
      <c r="R29" s="503">
        <v>29</v>
      </c>
      <c r="S29" s="507"/>
      <c r="X29" s="500" t="s">
        <v>4623</v>
      </c>
      <c r="Y29" s="481">
        <v>28</v>
      </c>
    </row>
    <row r="30" spans="5:25" ht="15.75" customHeight="1">
      <c r="E30" s="488"/>
      <c r="F30" s="488"/>
      <c r="G30" s="488"/>
      <c r="H30" s="488"/>
      <c r="Q30" s="502" t="s">
        <v>204</v>
      </c>
      <c r="R30" s="504"/>
      <c r="S30" s="507"/>
      <c r="X30" s="500" t="s">
        <v>2432</v>
      </c>
      <c r="Y30" s="481">
        <v>29</v>
      </c>
    </row>
    <row r="31" spans="5:25" ht="15.75" customHeight="1">
      <c r="E31" s="488"/>
      <c r="F31" s="488"/>
      <c r="G31" s="488"/>
      <c r="H31" s="488"/>
      <c r="Q31" s="500" t="s">
        <v>7361</v>
      </c>
      <c r="R31" s="503">
        <v>1</v>
      </c>
      <c r="S31" s="507"/>
      <c r="X31" s="501" t="s">
        <v>7429</v>
      </c>
      <c r="Y31" s="482">
        <v>30</v>
      </c>
    </row>
    <row r="32" spans="5:25" ht="15.75" customHeight="1">
      <c r="E32" s="488"/>
      <c r="F32" s="488"/>
      <c r="G32" s="488"/>
      <c r="H32" s="488"/>
      <c r="Q32" s="500" t="s">
        <v>4172</v>
      </c>
      <c r="R32" s="503">
        <v>2</v>
      </c>
      <c r="S32" s="507"/>
    </row>
    <row r="33" spans="5:19" ht="15.75" customHeight="1">
      <c r="E33" s="488"/>
      <c r="F33" s="488"/>
      <c r="G33" s="488"/>
      <c r="H33" s="488"/>
      <c r="Q33" s="500" t="s">
        <v>1949</v>
      </c>
      <c r="R33" s="503">
        <v>3</v>
      </c>
      <c r="S33" s="507"/>
    </row>
    <row r="34" spans="5:19" ht="15.75" customHeight="1">
      <c r="Q34" s="500" t="s">
        <v>7470</v>
      </c>
      <c r="R34" s="503">
        <v>4</v>
      </c>
      <c r="S34" s="507"/>
    </row>
    <row r="35" spans="5:19" ht="15.75" customHeight="1">
      <c r="Q35" s="500" t="s">
        <v>1565</v>
      </c>
      <c r="R35" s="503">
        <v>5</v>
      </c>
      <c r="S35" s="507"/>
    </row>
    <row r="36" spans="5:19" ht="15.75" customHeight="1">
      <c r="Q36" s="500" t="s">
        <v>5798</v>
      </c>
      <c r="R36" s="503">
        <v>6</v>
      </c>
      <c r="S36" s="507"/>
    </row>
    <row r="37" spans="5:19" ht="15.75" customHeight="1">
      <c r="Q37" s="500" t="s">
        <v>7455</v>
      </c>
      <c r="R37" s="503">
        <v>7</v>
      </c>
      <c r="S37" s="507"/>
    </row>
    <row r="38" spans="5:19" ht="15.75" customHeight="1">
      <c r="Q38" s="500" t="s">
        <v>5951</v>
      </c>
      <c r="R38" s="503">
        <v>8</v>
      </c>
      <c r="S38" s="507"/>
    </row>
    <row r="39" spans="5:19" ht="15.75" customHeight="1">
      <c r="Q39" s="500" t="s">
        <v>7323</v>
      </c>
      <c r="R39" s="503">
        <v>9</v>
      </c>
      <c r="S39" s="507"/>
    </row>
    <row r="40" spans="5:19" ht="15.75" customHeight="1">
      <c r="Q40" s="500" t="s">
        <v>2907</v>
      </c>
      <c r="R40" s="503">
        <v>10</v>
      </c>
      <c r="S40" s="507"/>
    </row>
    <row r="41" spans="5:19" ht="15.75" customHeight="1">
      <c r="Q41" s="500" t="s">
        <v>7456</v>
      </c>
      <c r="R41" s="503">
        <v>11</v>
      </c>
    </row>
    <row r="42" spans="5:19" ht="15.75" customHeight="1">
      <c r="Q42" s="500" t="s">
        <v>7457</v>
      </c>
      <c r="R42" s="503">
        <v>12</v>
      </c>
    </row>
    <row r="43" spans="5:19" ht="15.75" customHeight="1">
      <c r="Q43" s="500" t="s">
        <v>7458</v>
      </c>
      <c r="R43" s="503">
        <v>13</v>
      </c>
    </row>
    <row r="44" spans="5:19" ht="15.75" customHeight="1">
      <c r="Q44" s="500" t="s">
        <v>7459</v>
      </c>
      <c r="R44" s="503">
        <v>14</v>
      </c>
    </row>
    <row r="45" spans="5:19" ht="16.2">
      <c r="Q45" s="500" t="s">
        <v>4866</v>
      </c>
      <c r="R45" s="503">
        <v>15</v>
      </c>
    </row>
    <row r="46" spans="5:19" ht="16.2">
      <c r="Q46" s="500" t="s">
        <v>5331</v>
      </c>
      <c r="R46" s="503">
        <v>16</v>
      </c>
    </row>
    <row r="47" spans="5:19" ht="16.2">
      <c r="Q47" s="500" t="s">
        <v>7432</v>
      </c>
      <c r="R47" s="503">
        <v>17</v>
      </c>
    </row>
    <row r="48" spans="5:19" ht="16.2">
      <c r="Q48" s="500" t="s">
        <v>628</v>
      </c>
      <c r="R48" s="503">
        <v>18</v>
      </c>
    </row>
    <row r="49" spans="17:18" ht="16.2">
      <c r="Q49" s="500" t="s">
        <v>3538</v>
      </c>
      <c r="R49" s="503">
        <v>19</v>
      </c>
    </row>
    <row r="50" spans="17:18" ht="16.2">
      <c r="Q50" s="500" t="s">
        <v>7423</v>
      </c>
      <c r="R50" s="503">
        <v>20</v>
      </c>
    </row>
    <row r="51" spans="17:18" ht="16.2">
      <c r="Q51" s="500" t="s">
        <v>7424</v>
      </c>
      <c r="R51" s="503">
        <v>21</v>
      </c>
    </row>
    <row r="52" spans="17:18" ht="16.2">
      <c r="Q52" s="500" t="s">
        <v>7425</v>
      </c>
      <c r="R52" s="503">
        <v>22</v>
      </c>
    </row>
    <row r="53" spans="17:18" ht="16.2">
      <c r="Q53" s="500" t="s">
        <v>1673</v>
      </c>
      <c r="R53" s="503">
        <v>23</v>
      </c>
    </row>
    <row r="54" spans="17:18" ht="16.2">
      <c r="Q54" s="500" t="s">
        <v>7426</v>
      </c>
      <c r="R54" s="503">
        <v>24</v>
      </c>
    </row>
    <row r="55" spans="17:18" ht="16.2">
      <c r="Q55" s="500" t="s">
        <v>117</v>
      </c>
      <c r="R55" s="503">
        <v>25</v>
      </c>
    </row>
    <row r="56" spans="17:18" ht="16.2">
      <c r="Q56" s="500" t="s">
        <v>7427</v>
      </c>
      <c r="R56" s="503">
        <v>26</v>
      </c>
    </row>
    <row r="57" spans="17:18" ht="16.2">
      <c r="Q57" s="500" t="s">
        <v>7428</v>
      </c>
      <c r="R57" s="503">
        <v>27</v>
      </c>
    </row>
    <row r="58" spans="17:18" ht="16.2">
      <c r="Q58" s="500" t="s">
        <v>4623</v>
      </c>
      <c r="R58" s="503">
        <v>28</v>
      </c>
    </row>
    <row r="59" spans="17:18" ht="16.8">
      <c r="Q59" s="501" t="s">
        <v>2432</v>
      </c>
      <c r="R59" s="505">
        <v>29</v>
      </c>
    </row>
  </sheetData>
  <sheetProtection algorithmName="SHA-512" hashValue="t0YW2HSblTTlBFlkH+iuxvdTrZ1e/LJpA3KRNdkzgSXnesdAbnCQr0K27qCGsrXHy+4HEUcjjja+vyI7AP1vpA==" saltValue="T4Ny36W8N2HCT7Wc/n/xHQ==" spinCount="100000" sheet="1" objects="1" scenarios="1"/>
  <phoneticPr fontId="20"/>
  <pageMargins left="0.74791666666666656" right="0.74791666666666656" top="0.98402777777777761" bottom="0.98402777777777761" header="0.51180555555555551" footer="0.51180555555555551"/>
  <pageSetup paperSize="9" fitToWidth="1" fitToHeight="1" orientation="portrait" usePrinterDefaults="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8"/>
  <dimension ref="A18:AP621"/>
  <sheetViews>
    <sheetView workbookViewId="0">
      <selection activeCell="I28" sqref="I28"/>
    </sheetView>
  </sheetViews>
  <sheetFormatPr defaultRowHeight="13.2"/>
  <cols>
    <col min="4" max="4" width="8.88671875" customWidth="1"/>
    <col min="7" max="7" width="8.88671875" customWidth="1"/>
    <col min="11" max="12" width="8.88671875" customWidth="1"/>
    <col min="15" max="16" width="8.88671875" customWidth="1"/>
    <col min="17" max="17" width="11.44140625" customWidth="1"/>
    <col min="18" max="18" width="14.33203125" customWidth="1"/>
    <col min="28" max="29" width="8.88671875" customWidth="1"/>
    <col min="38" max="40" width="8.88671875" customWidth="1"/>
  </cols>
  <sheetData>
    <row r="17" spans="1:42" ht="13.8"/>
    <row r="18" spans="1:42" ht="16.95" customHeight="1">
      <c r="A18" s="12" t="s">
        <v>69</v>
      </c>
      <c r="B18" s="29" t="s">
        <v>7519</v>
      </c>
      <c r="C18" s="40" t="s">
        <v>76</v>
      </c>
      <c r="D18" s="49" t="s">
        <v>7485</v>
      </c>
      <c r="E18" s="49" t="s">
        <v>17</v>
      </c>
      <c r="F18" s="40" t="s">
        <v>87</v>
      </c>
      <c r="G18" s="49" t="s">
        <v>3896</v>
      </c>
      <c r="H18" s="89"/>
      <c r="I18" s="93"/>
      <c r="J18" s="103" t="s">
        <v>7472</v>
      </c>
      <c r="K18" s="109" t="s">
        <v>3930</v>
      </c>
      <c r="L18" s="472"/>
      <c r="M18" s="109" t="s">
        <v>26</v>
      </c>
      <c r="N18" s="139"/>
      <c r="O18" s="139"/>
      <c r="P18" s="139"/>
      <c r="Q18" s="139"/>
      <c r="R18" s="139"/>
      <c r="S18" s="139"/>
      <c r="T18" s="170"/>
      <c r="U18" s="179" t="s">
        <v>7437</v>
      </c>
      <c r="V18" s="103" t="s">
        <v>2286</v>
      </c>
      <c r="W18" s="103" t="s">
        <v>2374</v>
      </c>
      <c r="X18" s="103" t="s">
        <v>5034</v>
      </c>
      <c r="Y18" s="103" t="s">
        <v>7384</v>
      </c>
      <c r="Z18" s="49" t="s">
        <v>43</v>
      </c>
      <c r="AA18" s="49" t="s">
        <v>91</v>
      </c>
      <c r="AB18" s="103" t="s">
        <v>7392</v>
      </c>
      <c r="AC18" s="103" t="s">
        <v>6682</v>
      </c>
      <c r="AD18" s="103" t="s">
        <v>6333</v>
      </c>
      <c r="AE18" s="103" t="s">
        <v>7385</v>
      </c>
      <c r="AF18" s="246" t="s">
        <v>7383</v>
      </c>
      <c r="AG18" s="512" t="s">
        <v>7467</v>
      </c>
      <c r="AH18" s="512" t="s">
        <v>4282</v>
      </c>
      <c r="AI18" s="512" t="s">
        <v>3076</v>
      </c>
      <c r="AJ18" s="512" t="s">
        <v>4032</v>
      </c>
      <c r="AK18" s="512" t="s">
        <v>7468</v>
      </c>
      <c r="AL18" s="512" t="s">
        <v>7521</v>
      </c>
      <c r="AM18" s="512" t="s">
        <v>5188</v>
      </c>
      <c r="AN18" s="512" t="s">
        <v>1085</v>
      </c>
      <c r="AO18" s="512" t="s">
        <v>1704</v>
      </c>
      <c r="AP18" s="512" t="s">
        <v>7524</v>
      </c>
    </row>
    <row r="19" spans="1:42" ht="13.95" customHeight="1">
      <c r="A19" s="13"/>
      <c r="B19" s="30"/>
      <c r="C19" s="41"/>
      <c r="D19" s="50"/>
      <c r="E19" s="50"/>
      <c r="F19" s="41"/>
      <c r="G19" s="50"/>
      <c r="H19" s="90" t="s">
        <v>290</v>
      </c>
      <c r="I19" s="94"/>
      <c r="J19" s="90"/>
      <c r="K19" s="90"/>
      <c r="L19" s="90" t="s">
        <v>6368</v>
      </c>
      <c r="M19" s="126" t="s">
        <v>408</v>
      </c>
      <c r="N19" s="140" t="s">
        <v>50</v>
      </c>
      <c r="O19" s="144"/>
      <c r="P19" s="144"/>
      <c r="Q19" s="144"/>
      <c r="R19" s="162"/>
      <c r="S19" s="163" t="s">
        <v>120</v>
      </c>
      <c r="T19" s="171" t="s">
        <v>7439</v>
      </c>
      <c r="U19" s="180"/>
      <c r="V19" s="90"/>
      <c r="W19" s="90"/>
      <c r="X19" s="90"/>
      <c r="Y19" s="90"/>
      <c r="Z19" s="200"/>
      <c r="AA19" s="200"/>
      <c r="AB19" s="90"/>
      <c r="AC19" s="90"/>
      <c r="AD19" s="90"/>
      <c r="AE19" s="90"/>
      <c r="AF19" s="247"/>
      <c r="AG19" s="512"/>
      <c r="AH19" s="512"/>
      <c r="AI19" s="512"/>
      <c r="AJ19" s="512"/>
      <c r="AK19" s="512"/>
      <c r="AL19" s="512"/>
      <c r="AM19" s="512"/>
      <c r="AN19" s="512"/>
      <c r="AO19" s="512"/>
      <c r="AP19" s="512"/>
    </row>
    <row r="20" spans="1:42" ht="13.95" customHeight="1">
      <c r="A20" s="13"/>
      <c r="B20" s="30"/>
      <c r="C20" s="41"/>
      <c r="D20" s="50"/>
      <c r="E20" s="50"/>
      <c r="F20" s="41"/>
      <c r="G20" s="50"/>
      <c r="H20" s="90"/>
      <c r="I20" s="95"/>
      <c r="J20" s="90"/>
      <c r="K20" s="90"/>
      <c r="L20" s="90"/>
      <c r="M20" s="126"/>
      <c r="N20" s="126"/>
      <c r="O20" s="163" t="s">
        <v>2244</v>
      </c>
      <c r="P20" s="90" t="s">
        <v>666</v>
      </c>
      <c r="Q20" s="90" t="s">
        <v>7491</v>
      </c>
      <c r="R20" s="511" t="s">
        <v>2714</v>
      </c>
      <c r="S20" s="90"/>
      <c r="T20" s="172"/>
      <c r="U20" s="180"/>
      <c r="V20" s="90"/>
      <c r="W20" s="90"/>
      <c r="X20" s="90"/>
      <c r="Y20" s="90"/>
      <c r="Z20" s="200"/>
      <c r="AA20" s="200"/>
      <c r="AB20" s="90"/>
      <c r="AC20" s="90"/>
      <c r="AD20" s="90"/>
      <c r="AE20" s="90"/>
      <c r="AF20" s="247"/>
      <c r="AG20" s="512"/>
      <c r="AH20" s="512"/>
      <c r="AI20" s="512"/>
      <c r="AJ20" s="512"/>
      <c r="AK20" s="512"/>
      <c r="AL20" s="512"/>
      <c r="AM20" s="512"/>
      <c r="AN20" s="512"/>
      <c r="AO20" s="512"/>
      <c r="AP20" s="512"/>
    </row>
    <row r="21" spans="1:42" ht="130.19999999999999">
      <c r="A21" s="14"/>
      <c r="B21" s="31"/>
      <c r="C21" s="42"/>
      <c r="D21" s="51"/>
      <c r="E21" s="51"/>
      <c r="F21" s="42"/>
      <c r="G21" s="51"/>
      <c r="H21" s="91"/>
      <c r="I21" s="96" t="s">
        <v>7471</v>
      </c>
      <c r="J21" s="91"/>
      <c r="K21" s="91"/>
      <c r="L21" s="91"/>
      <c r="M21" s="127"/>
      <c r="N21" s="127" t="s">
        <v>2465</v>
      </c>
      <c r="O21" s="127" t="s">
        <v>7482</v>
      </c>
      <c r="P21" s="127" t="s">
        <v>7483</v>
      </c>
      <c r="Q21" s="127" t="s">
        <v>6586</v>
      </c>
      <c r="R21" s="475" t="s">
        <v>4083</v>
      </c>
      <c r="S21" s="127" t="s">
        <v>908</v>
      </c>
      <c r="T21" s="173" t="s">
        <v>7438</v>
      </c>
      <c r="U21" s="181"/>
      <c r="V21" s="91"/>
      <c r="W21" s="91"/>
      <c r="X21" s="91"/>
      <c r="Y21" s="91"/>
      <c r="Z21" s="201"/>
      <c r="AA21" s="201"/>
      <c r="AB21" s="91"/>
      <c r="AC21" s="91"/>
      <c r="AD21" s="91"/>
      <c r="AE21" s="91"/>
      <c r="AF21" s="248"/>
      <c r="AG21" s="512"/>
      <c r="AH21" s="512"/>
      <c r="AI21" s="512"/>
      <c r="AJ21" s="512"/>
      <c r="AK21" s="512"/>
      <c r="AL21" s="512"/>
      <c r="AM21" s="512"/>
      <c r="AN21" s="512"/>
      <c r="AO21" s="512"/>
      <c r="AP21" s="512"/>
    </row>
    <row r="22" spans="1:42">
      <c r="A22">
        <v>1</v>
      </c>
      <c r="B22">
        <f>IFERROR(VLOOKUP(通常分様式!B22,―!$AJ$2:$AK$3,2,FALSE),0)</f>
        <v>1</v>
      </c>
      <c r="C22">
        <f>IFERROR(VLOOKUP(通常分様式!C22,―!$A$2:$B$3,2,FALSE),0)</f>
        <v>2</v>
      </c>
      <c r="D22">
        <f>IFERROR(VLOOKUP(通常分様式!D22,―!$AD$2:$AE$3,2,FALSE),0)</f>
        <v>1</v>
      </c>
      <c r="G22">
        <f>IFERROR(VLOOKUP(通常分様式!G22,―!$AF$2:$AG$3,2,FALSE),0)</f>
        <v>1</v>
      </c>
      <c r="H22">
        <f>IFERROR(VLOOKUP(通常分様式!H22,―!$C$2:$D$2,2,FALSE),0)</f>
        <v>1</v>
      </c>
      <c r="I22">
        <f>IFERROR(IF(B22=2,VLOOKUP(通常分様式!I22,―!$E$21:$F$25,2,FALSE),VLOOKUP(通常分様式!I22,―!$E$2:$F$19,2,FALSE)),0)</f>
        <v>2</v>
      </c>
      <c r="J22">
        <f>IFERROR(VLOOKUP(通常分様式!J22,―!$G$2:$H$2,2,FALSE),0)</f>
        <v>1</v>
      </c>
      <c r="K22">
        <f>IFERROR(VLOOKUP(通常分様式!K22,―!$AH$2:$AI$12,2,FALSE),0)</f>
        <v>1</v>
      </c>
      <c r="V22">
        <f>IFERROR(IF(通常分様式!C22="単",VLOOKUP(通常分様式!V22,―!$I$2:$J$3,2,FALSE),VLOOKUP(通常分様式!V22,―!$I$4:$J$5,2,FALSE)),0)</f>
        <v>1</v>
      </c>
      <c r="W22">
        <f>IFERROR(VLOOKUP(通常分様式!W22,―!$K$2:$L$3,2,FALSE),0)</f>
        <v>1</v>
      </c>
      <c r="X22">
        <f>IFERROR(VLOOKUP(通常分様式!X22,―!$M$2:$N$3,2,FALSE),0)</f>
        <v>1</v>
      </c>
      <c r="Y22">
        <f>IFERROR(VLOOKUP(通常分様式!Y22,―!$O$2:$P$3,2,FALSE),0)</f>
        <v>1</v>
      </c>
      <c r="Z22">
        <f>IFERROR(VLOOKUP(通常分様式!Z22,―!$X$2:$Y$31,2,FALSE),0)</f>
        <v>18</v>
      </c>
      <c r="AA22">
        <f>IFERROR(VLOOKUP(通常分様式!AA22,―!$X$2:$Y$31,2,FALSE),0)</f>
        <v>29</v>
      </c>
      <c r="AF22">
        <f>IFERROR(VLOOKUP(通常分様式!AG22,―!$AA$2:$AB$14,2,FALSE),0)</f>
        <v>1</v>
      </c>
      <c r="AG22" t="str">
        <f t="shared" ref="AG22:AG85" si="0">IF(C22=1,"協力要請推進枠又は検査促進枠の地方負担分に充当_補助",IF(C22=2,"協力要請推進枠又は検査促進枠の地方負担分に充当_地単",0))</f>
        <v>協力要請推進枠又は検査促進枠の地方負担分に充当_地単</v>
      </c>
      <c r="AH22" s="513" t="str">
        <f t="shared" ref="AH22:AH85" si="1">IF(C22=1,"基金_補助",IF(C22=2,IF(V22=2,"基金_地単_協力金等","基金_地単_通常"),0))</f>
        <v>基金_地単_通常</v>
      </c>
      <c r="AI22" s="513" t="str">
        <f t="shared" ref="AI22:AI85" si="2">IF(C22=1,"事業始期_補助",IF(C22=2,IF(V22=2,"事業始期_協力金等","事業始期_通常"),0))</f>
        <v>事業始期_通常</v>
      </c>
      <c r="AJ22" s="513" t="str">
        <f>IF(通常分様式!C22="",0,IF(B22=1,IF(フラグ管理用!C22=1,"事業終期_通常",IF(C22=2,IF(Y22=2,"事業終期_R3基金・R4","事業終期_通常"),0)),IF(B22=2,"事業終期_R3基金・R4",0)))</f>
        <v>事業終期_通常</v>
      </c>
      <c r="AK22" s="513" t="str">
        <f t="shared" ref="AK22:AK85" si="3">IF(C22=1,"予算区分_補助",IF(C22=2,IF(V22=2,"予算区分_地単_協力金等","予算区分_地単_通常"),0))</f>
        <v>予算区分_地単_通常</v>
      </c>
      <c r="AL22" s="513" t="str">
        <f t="shared" ref="AL22:AL85" si="4">IF(B22=1,"経済対策との関係_通常",IF(B22=2,"経済対策との関係_原油",0))</f>
        <v>経済対策との関係_通常</v>
      </c>
      <c r="AM22" s="513" t="str">
        <f t="shared" ref="AM22:AM85" si="5">IF(AP22=1,"交付金の区分_高騰",IF(C22=1,"交付金の区分_その他",IF(C22=2,IF(AND(B22=2,D22=2),"交付金の区分_高騰","交付金の区分_その他"),0)))</f>
        <v>交付金の区分_その他</v>
      </c>
      <c r="AN22" s="513" t="str">
        <f t="shared" ref="AN22:AN85" si="6">IF(G22=1,"種類_通常",IF(G22=2,"種類_重点",0))</f>
        <v>種類_通常</v>
      </c>
      <c r="AO22" t="str">
        <f>IF(通常分様式!C22="","",IF(PRODUCT(B22:G22,H22:AA22,AF22)=0,"error",""))</f>
        <v/>
      </c>
      <c r="AP22">
        <f>IF(通常分様式!E22="妊娠出産子育て支援交付金",1,0)</f>
        <v>0</v>
      </c>
    </row>
    <row r="23" spans="1:42">
      <c r="A23">
        <v>2</v>
      </c>
      <c r="B23">
        <f>IFERROR(VLOOKUP(通常分様式!B23,―!$AJ$2:$AK$3,2,FALSE),0)</f>
        <v>1</v>
      </c>
      <c r="C23">
        <f>IFERROR(VLOOKUP(通常分様式!C23,―!$A$2:$B$3,2,FALSE),0)</f>
        <v>2</v>
      </c>
      <c r="D23">
        <f>IFERROR(VLOOKUP(通常分様式!D23,―!$AD$2:$AE$3,2,FALSE),0)</f>
        <v>1</v>
      </c>
      <c r="G23">
        <f>IFERROR(VLOOKUP(通常分様式!G23,―!$AF$2:$AG$3,2,FALSE),0)</f>
        <v>1</v>
      </c>
      <c r="H23">
        <f>IFERROR(VLOOKUP(通常分様式!H23,―!$C$2:$D$2,2,FALSE),0)</f>
        <v>1</v>
      </c>
      <c r="I23">
        <f>IFERROR(IF(B23=2,VLOOKUP(通常分様式!I23,―!$E$21:$F$25,2,FALSE),VLOOKUP(通常分様式!I23,―!$E$2:$F$19,2,FALSE)),0)</f>
        <v>3</v>
      </c>
      <c r="J23">
        <f>IFERROR(VLOOKUP(通常分様式!J23,―!$G$2:$H$2,2,FALSE),0)</f>
        <v>1</v>
      </c>
      <c r="K23">
        <f>IFERROR(VLOOKUP(通常分様式!K23,―!$AH$2:$AI$12,2,FALSE),0)</f>
        <v>1</v>
      </c>
      <c r="V23">
        <f>IFERROR(IF(通常分様式!C23="単",VLOOKUP(通常分様式!V23,―!$I$2:$J$3,2,FALSE),VLOOKUP(通常分様式!V23,―!$I$4:$J$5,2,FALSE)),0)</f>
        <v>1</v>
      </c>
      <c r="W23">
        <f>IFERROR(VLOOKUP(通常分様式!W23,―!$K$2:$L$3,2,FALSE),0)</f>
        <v>1</v>
      </c>
      <c r="X23">
        <f>IFERROR(VLOOKUP(通常分様式!X23,―!$M$2:$N$3,2,FALSE),0)</f>
        <v>1</v>
      </c>
      <c r="Y23">
        <f>IFERROR(VLOOKUP(通常分様式!Y23,―!$O$2:$P$3,2,FALSE),0)</f>
        <v>1</v>
      </c>
      <c r="Z23">
        <f>IFERROR(VLOOKUP(通常分様式!Z23,―!$X$2:$Y$31,2,FALSE),0)</f>
        <v>18</v>
      </c>
      <c r="AA23">
        <f>IFERROR(VLOOKUP(通常分様式!AA23,―!$X$2:$Y$31,2,FALSE),0)</f>
        <v>29</v>
      </c>
      <c r="AF23">
        <f>IFERROR(VLOOKUP(通常分様式!AG23,―!$AA$2:$AB$14,2,FALSE),0)</f>
        <v>1</v>
      </c>
      <c r="AG23" t="str">
        <f t="shared" si="0"/>
        <v>協力要請推進枠又は検査促進枠の地方負担分に充当_地単</v>
      </c>
      <c r="AH23" s="513" t="str">
        <f t="shared" si="1"/>
        <v>基金_地単_通常</v>
      </c>
      <c r="AI23" s="513" t="str">
        <f t="shared" si="2"/>
        <v>事業始期_通常</v>
      </c>
      <c r="AJ23" s="513" t="str">
        <f>IF(通常分様式!C23="",0,IF(B23=1,IF(フラグ管理用!C23=1,"事業終期_通常",IF(C23=2,IF(Y23=2,"事業終期_R3基金・R4","事業終期_通常"),0)),IF(B23=2,"事業終期_R3基金・R4",0)))</f>
        <v>事業終期_通常</v>
      </c>
      <c r="AK23" s="513" t="str">
        <f t="shared" si="3"/>
        <v>予算区分_地単_通常</v>
      </c>
      <c r="AL23" s="513" t="str">
        <f t="shared" si="4"/>
        <v>経済対策との関係_通常</v>
      </c>
      <c r="AM23" s="513" t="str">
        <f t="shared" si="5"/>
        <v>交付金の区分_その他</v>
      </c>
      <c r="AN23" s="513" t="str">
        <f t="shared" si="6"/>
        <v>種類_通常</v>
      </c>
      <c r="AO23" t="str">
        <f>IF(通常分様式!C23="","",IF(PRODUCT(B23:G23,H23:AA23,AF23)=0,"error",""))</f>
        <v/>
      </c>
      <c r="AP23">
        <f>IF(通常分様式!E23="妊娠出産子育て支援交付金",1,0)</f>
        <v>0</v>
      </c>
    </row>
    <row r="24" spans="1:42">
      <c r="A24">
        <v>3</v>
      </c>
      <c r="B24">
        <f>IFERROR(VLOOKUP(通常分様式!B24,―!$AJ$2:$AK$3,2,FALSE),0)</f>
        <v>1</v>
      </c>
      <c r="C24">
        <f>IFERROR(VLOOKUP(通常分様式!C24,―!$A$2:$B$3,2,FALSE),0)</f>
        <v>2</v>
      </c>
      <c r="D24">
        <f>IFERROR(VLOOKUP(通常分様式!D24,―!$AD$2:$AE$3,2,FALSE),0)</f>
        <v>1</v>
      </c>
      <c r="G24">
        <f>IFERROR(VLOOKUP(通常分様式!G24,―!$AF$2:$AG$3,2,FALSE),0)</f>
        <v>1</v>
      </c>
      <c r="H24">
        <f>IFERROR(VLOOKUP(通常分様式!H24,―!$C$2:$D$2,2,FALSE),0)</f>
        <v>1</v>
      </c>
      <c r="I24">
        <f>IFERROR(IF(B24=2,VLOOKUP(通常分様式!I24,―!$E$21:$F$25,2,FALSE),VLOOKUP(通常分様式!I24,―!$E$2:$F$19,2,FALSE)),0)</f>
        <v>3</v>
      </c>
      <c r="J24">
        <f>IFERROR(VLOOKUP(通常分様式!J24,―!$G$2:$H$2,2,FALSE),0)</f>
        <v>1</v>
      </c>
      <c r="K24">
        <f>IFERROR(VLOOKUP(通常分様式!K24,―!$AH$2:$AI$12,2,FALSE),0)</f>
        <v>1</v>
      </c>
      <c r="V24">
        <f>IFERROR(IF(通常分様式!C24="単",VLOOKUP(通常分様式!V24,―!$I$2:$J$3,2,FALSE),VLOOKUP(通常分様式!V24,―!$I$4:$J$5,2,FALSE)),0)</f>
        <v>1</v>
      </c>
      <c r="W24">
        <f>IFERROR(VLOOKUP(通常分様式!W24,―!$K$2:$L$3,2,FALSE),0)</f>
        <v>1</v>
      </c>
      <c r="X24">
        <f>IFERROR(VLOOKUP(通常分様式!X24,―!$M$2:$N$3,2,FALSE),0)</f>
        <v>1</v>
      </c>
      <c r="Y24">
        <f>IFERROR(VLOOKUP(通常分様式!Y24,―!$O$2:$P$3,2,FALSE),0)</f>
        <v>1</v>
      </c>
      <c r="Z24">
        <f>IFERROR(VLOOKUP(通常分様式!Z24,―!$X$2:$Y$31,2,FALSE),0)</f>
        <v>18</v>
      </c>
      <c r="AA24">
        <f>IFERROR(VLOOKUP(通常分様式!AA24,―!$X$2:$Y$31,2,FALSE),0)</f>
        <v>29</v>
      </c>
      <c r="AF24">
        <f>IFERROR(VLOOKUP(通常分様式!AG24,―!$AA$2:$AB$14,2,FALSE),0)</f>
        <v>1</v>
      </c>
      <c r="AG24" t="str">
        <f t="shared" si="0"/>
        <v>協力要請推進枠又は検査促進枠の地方負担分に充当_地単</v>
      </c>
      <c r="AH24" s="513" t="str">
        <f t="shared" si="1"/>
        <v>基金_地単_通常</v>
      </c>
      <c r="AI24" s="513" t="str">
        <f t="shared" si="2"/>
        <v>事業始期_通常</v>
      </c>
      <c r="AJ24" s="513" t="str">
        <f>IF(通常分様式!C24="",0,IF(B24=1,IF(フラグ管理用!C24=1,"事業終期_通常",IF(C24=2,IF(Y24=2,"事業終期_R3基金・R4","事業終期_通常"),0)),IF(B24=2,"事業終期_R3基金・R4",0)))</f>
        <v>事業終期_通常</v>
      </c>
      <c r="AK24" s="513" t="str">
        <f t="shared" si="3"/>
        <v>予算区分_地単_通常</v>
      </c>
      <c r="AL24" s="513" t="str">
        <f t="shared" si="4"/>
        <v>経済対策との関係_通常</v>
      </c>
      <c r="AM24" s="513" t="str">
        <f t="shared" si="5"/>
        <v>交付金の区分_その他</v>
      </c>
      <c r="AN24" s="513" t="str">
        <f t="shared" si="6"/>
        <v>種類_通常</v>
      </c>
      <c r="AO24" t="str">
        <f>IF(通常分様式!C24="","",IF(PRODUCT(B24:G24,H24:AA24,AF24)=0,"error",""))</f>
        <v/>
      </c>
      <c r="AP24">
        <f>IF(通常分様式!E24="妊娠出産子育て支援交付金",1,0)</f>
        <v>0</v>
      </c>
    </row>
    <row r="25" spans="1:42">
      <c r="A25">
        <v>4</v>
      </c>
      <c r="B25">
        <f>IFERROR(VLOOKUP(通常分様式!B25,―!$AJ$2:$AK$3,2,FALSE),0)</f>
        <v>1</v>
      </c>
      <c r="C25">
        <f>IFERROR(VLOOKUP(通常分様式!C25,―!$A$2:$B$3,2,FALSE),0)</f>
        <v>2</v>
      </c>
      <c r="D25">
        <f>IFERROR(VLOOKUP(通常分様式!D25,―!$AD$2:$AE$3,2,FALSE),0)</f>
        <v>1</v>
      </c>
      <c r="G25">
        <f>IFERROR(VLOOKUP(通常分様式!G25,―!$AF$2:$AG$3,2,FALSE),0)</f>
        <v>1</v>
      </c>
      <c r="H25">
        <f>IFERROR(VLOOKUP(通常分様式!H25,―!$C$2:$D$2,2,FALSE),0)</f>
        <v>1</v>
      </c>
      <c r="I25">
        <f>IFERROR(IF(B25=2,VLOOKUP(通常分様式!I25,―!$E$21:$F$25,2,FALSE),VLOOKUP(通常分様式!I25,―!$E$2:$F$19,2,FALSE)),0)</f>
        <v>3</v>
      </c>
      <c r="J25">
        <f>IFERROR(VLOOKUP(通常分様式!J25,―!$G$2:$H$2,2,FALSE),0)</f>
        <v>1</v>
      </c>
      <c r="K25">
        <f>IFERROR(VLOOKUP(通常分様式!K25,―!$AH$2:$AI$12,2,FALSE),0)</f>
        <v>1</v>
      </c>
      <c r="V25">
        <f>IFERROR(IF(通常分様式!C25="単",VLOOKUP(通常分様式!V25,―!$I$2:$J$3,2,FALSE),VLOOKUP(通常分様式!V25,―!$I$4:$J$5,2,FALSE)),0)</f>
        <v>1</v>
      </c>
      <c r="W25">
        <f>IFERROR(VLOOKUP(通常分様式!W25,―!$K$2:$L$3,2,FALSE),0)</f>
        <v>1</v>
      </c>
      <c r="X25">
        <f>IFERROR(VLOOKUP(通常分様式!X25,―!$M$2:$N$3,2,FALSE),0)</f>
        <v>1</v>
      </c>
      <c r="Y25">
        <f>IFERROR(VLOOKUP(通常分様式!Y25,―!$O$2:$P$3,2,FALSE),0)</f>
        <v>1</v>
      </c>
      <c r="Z25">
        <f>IFERROR(VLOOKUP(通常分様式!Z25,―!$X$2:$Y$31,2,FALSE),0)</f>
        <v>18</v>
      </c>
      <c r="AA25">
        <f>IFERROR(VLOOKUP(通常分様式!AA25,―!$X$2:$Y$31,2,FALSE),0)</f>
        <v>29</v>
      </c>
      <c r="AF25">
        <f>IFERROR(VLOOKUP(通常分様式!AG25,―!$AA$2:$AB$14,2,FALSE),0)</f>
        <v>1</v>
      </c>
      <c r="AG25" t="str">
        <f t="shared" si="0"/>
        <v>協力要請推進枠又は検査促進枠の地方負担分に充当_地単</v>
      </c>
      <c r="AH25" s="513" t="str">
        <f t="shared" si="1"/>
        <v>基金_地単_通常</v>
      </c>
      <c r="AI25" s="513" t="str">
        <f t="shared" si="2"/>
        <v>事業始期_通常</v>
      </c>
      <c r="AJ25" s="513" t="str">
        <f>IF(通常分様式!C25="",0,IF(B25=1,IF(フラグ管理用!C25=1,"事業終期_通常",IF(C25=2,IF(Y25=2,"事業終期_R3基金・R4","事業終期_通常"),0)),IF(B25=2,"事業終期_R3基金・R4",0)))</f>
        <v>事業終期_通常</v>
      </c>
      <c r="AK25" s="513" t="str">
        <f t="shared" si="3"/>
        <v>予算区分_地単_通常</v>
      </c>
      <c r="AL25" s="513" t="str">
        <f t="shared" si="4"/>
        <v>経済対策との関係_通常</v>
      </c>
      <c r="AM25" s="513" t="str">
        <f t="shared" si="5"/>
        <v>交付金の区分_その他</v>
      </c>
      <c r="AN25" s="513" t="str">
        <f t="shared" si="6"/>
        <v>種類_通常</v>
      </c>
      <c r="AO25" t="str">
        <f>IF(通常分様式!C25="","",IF(PRODUCT(B25:G25,H25:AA25,AF25)=0,"error",""))</f>
        <v/>
      </c>
      <c r="AP25">
        <f>IF(通常分様式!E25="妊娠出産子育て支援交付金",1,0)</f>
        <v>0</v>
      </c>
    </row>
    <row r="26" spans="1:42">
      <c r="A26">
        <v>5</v>
      </c>
      <c r="B26">
        <f>IFERROR(VLOOKUP(通常分様式!B26,―!$AJ$2:$AK$3,2,FALSE),0)</f>
        <v>1</v>
      </c>
      <c r="C26">
        <f>IFERROR(VLOOKUP(通常分様式!C26,―!$A$2:$B$3,2,FALSE),0)</f>
        <v>2</v>
      </c>
      <c r="D26">
        <f>IFERROR(VLOOKUP(通常分様式!D26,―!$AD$2:$AE$3,2,FALSE),0)</f>
        <v>1</v>
      </c>
      <c r="G26">
        <f>IFERROR(VLOOKUP(通常分様式!G26,―!$AF$2:$AG$3,2,FALSE),0)</f>
        <v>1</v>
      </c>
      <c r="H26">
        <f>IFERROR(VLOOKUP(通常分様式!H26,―!$C$2:$D$2,2,FALSE),0)</f>
        <v>1</v>
      </c>
      <c r="I26">
        <f>IFERROR(IF(B26=2,VLOOKUP(通常分様式!I26,―!$E$21:$F$25,2,FALSE),VLOOKUP(通常分様式!I26,―!$E$2:$F$19,2,FALSE)),0)</f>
        <v>3</v>
      </c>
      <c r="J26">
        <f>IFERROR(VLOOKUP(通常分様式!J26,―!$G$2:$H$2,2,FALSE),0)</f>
        <v>1</v>
      </c>
      <c r="K26">
        <f>IFERROR(VLOOKUP(通常分様式!K26,―!$AH$2:$AI$12,2,FALSE),0)</f>
        <v>1</v>
      </c>
      <c r="V26">
        <f>IFERROR(IF(通常分様式!C26="単",VLOOKUP(通常分様式!V26,―!$I$2:$J$3,2,FALSE),VLOOKUP(通常分様式!V26,―!$I$4:$J$5,2,FALSE)),0)</f>
        <v>1</v>
      </c>
      <c r="W26">
        <f>IFERROR(VLOOKUP(通常分様式!W26,―!$K$2:$L$3,2,FALSE),0)</f>
        <v>1</v>
      </c>
      <c r="X26">
        <f>IFERROR(VLOOKUP(通常分様式!X26,―!$M$2:$N$3,2,FALSE),0)</f>
        <v>1</v>
      </c>
      <c r="Y26">
        <f>IFERROR(VLOOKUP(通常分様式!Y26,―!$O$2:$P$3,2,FALSE),0)</f>
        <v>1</v>
      </c>
      <c r="Z26">
        <f>IFERROR(VLOOKUP(通常分様式!Z26,―!$X$2:$Y$31,2,FALSE),0)</f>
        <v>18</v>
      </c>
      <c r="AA26">
        <f>IFERROR(VLOOKUP(通常分様式!AA26,―!$X$2:$Y$31,2,FALSE),0)</f>
        <v>29</v>
      </c>
      <c r="AF26">
        <f>IFERROR(VLOOKUP(通常分様式!AG26,―!$AA$2:$AB$14,2,FALSE),0)</f>
        <v>1</v>
      </c>
      <c r="AG26" t="str">
        <f t="shared" si="0"/>
        <v>協力要請推進枠又は検査促進枠の地方負担分に充当_地単</v>
      </c>
      <c r="AH26" s="513" t="str">
        <f t="shared" si="1"/>
        <v>基金_地単_通常</v>
      </c>
      <c r="AI26" s="513" t="str">
        <f t="shared" si="2"/>
        <v>事業始期_通常</v>
      </c>
      <c r="AJ26" s="513" t="str">
        <f>IF(通常分様式!C26="",0,IF(B26=1,IF(フラグ管理用!C26=1,"事業終期_通常",IF(C26=2,IF(Y26=2,"事業終期_R3基金・R4","事業終期_通常"),0)),IF(B26=2,"事業終期_R3基金・R4",0)))</f>
        <v>事業終期_通常</v>
      </c>
      <c r="AK26" s="513" t="str">
        <f t="shared" si="3"/>
        <v>予算区分_地単_通常</v>
      </c>
      <c r="AL26" s="513" t="str">
        <f t="shared" si="4"/>
        <v>経済対策との関係_通常</v>
      </c>
      <c r="AM26" s="513" t="str">
        <f t="shared" si="5"/>
        <v>交付金の区分_その他</v>
      </c>
      <c r="AN26" s="513" t="str">
        <f t="shared" si="6"/>
        <v>種類_通常</v>
      </c>
      <c r="AO26" t="str">
        <f>IF(通常分様式!C26="","",IF(PRODUCT(B26:G26,H26:AA26,AF26)=0,"error",""))</f>
        <v/>
      </c>
      <c r="AP26">
        <f>IF(通常分様式!E26="妊娠出産子育て支援交付金",1,0)</f>
        <v>0</v>
      </c>
    </row>
    <row r="27" spans="1:42">
      <c r="A27">
        <v>6</v>
      </c>
      <c r="B27">
        <f>IFERROR(VLOOKUP(通常分様式!B27,―!$AJ$2:$AK$3,2,FALSE),0)</f>
        <v>1</v>
      </c>
      <c r="C27">
        <f>IFERROR(VLOOKUP(通常分様式!C27,―!$A$2:$B$3,2,FALSE),0)</f>
        <v>2</v>
      </c>
      <c r="D27">
        <f>IFERROR(VLOOKUP(通常分様式!D27,―!$AD$2:$AE$3,2,FALSE),0)</f>
        <v>1</v>
      </c>
      <c r="G27">
        <f>IFERROR(VLOOKUP(通常分様式!G27,―!$AF$2:$AG$3,2,FALSE),0)</f>
        <v>1</v>
      </c>
      <c r="H27">
        <f>IFERROR(VLOOKUP(通常分様式!H27,―!$C$2:$D$2,2,FALSE),0)</f>
        <v>1</v>
      </c>
      <c r="I27">
        <f>IFERROR(IF(B27=2,VLOOKUP(通常分様式!I27,―!$E$21:$F$25,2,FALSE),VLOOKUP(通常分様式!I27,―!$E$2:$F$19,2,FALSE)),0)</f>
        <v>1</v>
      </c>
      <c r="J27">
        <f>IFERROR(VLOOKUP(通常分様式!J27,―!$G$2:$H$2,2,FALSE),0)</f>
        <v>1</v>
      </c>
      <c r="K27">
        <f>IFERROR(VLOOKUP(通常分様式!K27,―!$AH$2:$AI$12,2,FALSE),0)</f>
        <v>1</v>
      </c>
      <c r="V27">
        <f>IFERROR(IF(通常分様式!C27="単",VLOOKUP(通常分様式!V27,―!$I$2:$J$3,2,FALSE),VLOOKUP(通常分様式!V27,―!$I$4:$J$5,2,FALSE)),0)</f>
        <v>1</v>
      </c>
      <c r="W27">
        <f>IFERROR(VLOOKUP(通常分様式!W27,―!$K$2:$L$3,2,FALSE),0)</f>
        <v>1</v>
      </c>
      <c r="X27">
        <f>IFERROR(VLOOKUP(通常分様式!X27,―!$M$2:$N$3,2,FALSE),0)</f>
        <v>1</v>
      </c>
      <c r="Y27">
        <f>IFERROR(VLOOKUP(通常分様式!Y27,―!$O$2:$P$3,2,FALSE),0)</f>
        <v>1</v>
      </c>
      <c r="Z27">
        <f>IFERROR(VLOOKUP(通常分様式!Z27,―!$X$2:$Y$31,2,FALSE),0)</f>
        <v>18</v>
      </c>
      <c r="AA27">
        <f>IFERROR(VLOOKUP(通常分様式!AA27,―!$X$2:$Y$31,2,FALSE),0)</f>
        <v>29</v>
      </c>
      <c r="AF27">
        <f>IFERROR(VLOOKUP(通常分様式!AG27,―!$AA$2:$AB$14,2,FALSE),0)</f>
        <v>1</v>
      </c>
      <c r="AG27" t="str">
        <f t="shared" si="0"/>
        <v>協力要請推進枠又は検査促進枠の地方負担分に充当_地単</v>
      </c>
      <c r="AH27" s="513" t="str">
        <f t="shared" si="1"/>
        <v>基金_地単_通常</v>
      </c>
      <c r="AI27" s="513" t="str">
        <f t="shared" si="2"/>
        <v>事業始期_通常</v>
      </c>
      <c r="AJ27" s="513" t="str">
        <f>IF(通常分様式!C27="",0,IF(B27=1,IF(フラグ管理用!C27=1,"事業終期_通常",IF(C27=2,IF(Y27=2,"事業終期_R3基金・R4","事業終期_通常"),0)),IF(B27=2,"事業終期_R3基金・R4",0)))</f>
        <v>事業終期_通常</v>
      </c>
      <c r="AK27" s="513" t="str">
        <f t="shared" si="3"/>
        <v>予算区分_地単_通常</v>
      </c>
      <c r="AL27" s="513" t="str">
        <f t="shared" si="4"/>
        <v>経済対策との関係_通常</v>
      </c>
      <c r="AM27" s="513" t="str">
        <f t="shared" si="5"/>
        <v>交付金の区分_その他</v>
      </c>
      <c r="AN27" s="513" t="str">
        <f t="shared" si="6"/>
        <v>種類_通常</v>
      </c>
      <c r="AO27" t="str">
        <f>IF(通常分様式!C27="","",IF(PRODUCT(B27:G27,H27:AA27,AF27)=0,"error",""))</f>
        <v/>
      </c>
      <c r="AP27">
        <f>IF(通常分様式!E27="妊娠出産子育て支援交付金",1,0)</f>
        <v>0</v>
      </c>
    </row>
    <row r="28" spans="1:42">
      <c r="A28">
        <v>7</v>
      </c>
      <c r="B28">
        <f>IFERROR(VLOOKUP(通常分様式!B28,―!$AJ$2:$AK$3,2,FALSE),0)</f>
        <v>1</v>
      </c>
      <c r="C28">
        <f>IFERROR(VLOOKUP(通常分様式!C28,―!$A$2:$B$3,2,FALSE),0)</f>
        <v>2</v>
      </c>
      <c r="D28">
        <f>IFERROR(VLOOKUP(通常分様式!D28,―!$AD$2:$AE$3,2,FALSE),0)</f>
        <v>1</v>
      </c>
      <c r="G28">
        <f>IFERROR(VLOOKUP(通常分様式!G28,―!$AF$2:$AG$3,2,FALSE),0)</f>
        <v>1</v>
      </c>
      <c r="H28">
        <f>IFERROR(VLOOKUP(通常分様式!H28,―!$C$2:$D$2,2,FALSE),0)</f>
        <v>1</v>
      </c>
      <c r="I28">
        <f>IFERROR(IF(B28=2,VLOOKUP(通常分様式!I28,―!$E$21:$F$25,2,FALSE),VLOOKUP(通常分様式!I28,―!$E$2:$F$19,2,FALSE)),0)</f>
        <v>3</v>
      </c>
      <c r="J28">
        <f>IFERROR(VLOOKUP(通常分様式!J28,―!$G$2:$H$2,2,FALSE),0)</f>
        <v>1</v>
      </c>
      <c r="K28">
        <f>IFERROR(VLOOKUP(通常分様式!K28,―!$AH$2:$AI$12,2,FALSE),0)</f>
        <v>1</v>
      </c>
      <c r="V28">
        <f>IFERROR(IF(通常分様式!C28="単",VLOOKUP(通常分様式!V28,―!$I$2:$J$3,2,FALSE),VLOOKUP(通常分様式!V28,―!$I$4:$J$5,2,FALSE)),0)</f>
        <v>1</v>
      </c>
      <c r="W28">
        <f>IFERROR(VLOOKUP(通常分様式!W28,―!$K$2:$L$3,2,FALSE),0)</f>
        <v>1</v>
      </c>
      <c r="X28">
        <f>IFERROR(VLOOKUP(通常分様式!X28,―!$M$2:$N$3,2,FALSE),0)</f>
        <v>1</v>
      </c>
      <c r="Y28">
        <f>IFERROR(VLOOKUP(通常分様式!Y28,―!$O$2:$P$3,2,FALSE),0)</f>
        <v>1</v>
      </c>
      <c r="Z28">
        <f>IFERROR(VLOOKUP(通常分様式!Z28,―!$X$2:$Y$31,2,FALSE),0)</f>
        <v>18</v>
      </c>
      <c r="AA28">
        <f>IFERROR(VLOOKUP(通常分様式!AA28,―!$X$2:$Y$31,2,FALSE),0)</f>
        <v>29</v>
      </c>
      <c r="AF28">
        <f>IFERROR(VLOOKUP(通常分様式!AG28,―!$AA$2:$AB$14,2,FALSE),0)</f>
        <v>1</v>
      </c>
      <c r="AG28" t="str">
        <f t="shared" si="0"/>
        <v>協力要請推進枠又は検査促進枠の地方負担分に充当_地単</v>
      </c>
      <c r="AH28" s="513" t="str">
        <f t="shared" si="1"/>
        <v>基金_地単_通常</v>
      </c>
      <c r="AI28" s="513" t="str">
        <f t="shared" si="2"/>
        <v>事業始期_通常</v>
      </c>
      <c r="AJ28" s="513" t="str">
        <f>IF(通常分様式!C28="",0,IF(B28=1,IF(フラグ管理用!C28=1,"事業終期_通常",IF(C28=2,IF(Y28=2,"事業終期_R3基金・R4","事業終期_通常"),0)),IF(B28=2,"事業終期_R3基金・R4",0)))</f>
        <v>事業終期_通常</v>
      </c>
      <c r="AK28" s="513" t="str">
        <f t="shared" si="3"/>
        <v>予算区分_地単_通常</v>
      </c>
      <c r="AL28" s="513" t="str">
        <f t="shared" si="4"/>
        <v>経済対策との関係_通常</v>
      </c>
      <c r="AM28" s="513" t="str">
        <f t="shared" si="5"/>
        <v>交付金の区分_その他</v>
      </c>
      <c r="AN28" s="513" t="str">
        <f t="shared" si="6"/>
        <v>種類_通常</v>
      </c>
      <c r="AO28" t="str">
        <f>IF(通常分様式!C28="","",IF(PRODUCT(B28:G28,H28:AA28,AF28)=0,"error",""))</f>
        <v/>
      </c>
      <c r="AP28">
        <f>IF(通常分様式!E28="妊娠出産子育て支援交付金",1,0)</f>
        <v>0</v>
      </c>
    </row>
    <row r="29" spans="1:42">
      <c r="A29">
        <v>8</v>
      </c>
      <c r="B29">
        <f>IFERROR(VLOOKUP(通常分様式!B29,―!$AJ$2:$AK$3,2,FALSE),0)</f>
        <v>1</v>
      </c>
      <c r="C29">
        <f>IFERROR(VLOOKUP(通常分様式!C29,―!$A$2:$B$3,2,FALSE),0)</f>
        <v>2</v>
      </c>
      <c r="D29">
        <f>IFERROR(VLOOKUP(通常分様式!D29,―!$AD$2:$AE$3,2,FALSE),0)</f>
        <v>1</v>
      </c>
      <c r="G29">
        <f>IFERROR(VLOOKUP(通常分様式!G29,―!$AF$2:$AG$3,2,FALSE),0)</f>
        <v>1</v>
      </c>
      <c r="H29">
        <f>IFERROR(VLOOKUP(通常分様式!H29,―!$C$2:$D$2,2,FALSE),0)</f>
        <v>1</v>
      </c>
      <c r="I29">
        <f>IFERROR(IF(B29=2,VLOOKUP(通常分様式!I29,―!$E$21:$F$25,2,FALSE),VLOOKUP(通常分様式!I29,―!$E$2:$F$19,2,FALSE)),0)</f>
        <v>2</v>
      </c>
      <c r="J29">
        <f>IFERROR(VLOOKUP(通常分様式!J29,―!$G$2:$H$2,2,FALSE),0)</f>
        <v>1</v>
      </c>
      <c r="K29">
        <f>IFERROR(VLOOKUP(通常分様式!K29,―!$AH$2:$AI$12,2,FALSE),0)</f>
        <v>1</v>
      </c>
      <c r="V29">
        <f>IFERROR(IF(通常分様式!C29="単",VLOOKUP(通常分様式!V29,―!$I$2:$J$3,2,FALSE),VLOOKUP(通常分様式!V29,―!$I$4:$J$5,2,FALSE)),0)</f>
        <v>1</v>
      </c>
      <c r="W29">
        <f>IFERROR(VLOOKUP(通常分様式!W29,―!$K$2:$L$3,2,FALSE),0)</f>
        <v>1</v>
      </c>
      <c r="X29">
        <f>IFERROR(VLOOKUP(通常分様式!X29,―!$M$2:$N$3,2,FALSE),0)</f>
        <v>1</v>
      </c>
      <c r="Y29">
        <f>IFERROR(VLOOKUP(通常分様式!Y29,―!$O$2:$P$3,2,FALSE),0)</f>
        <v>1</v>
      </c>
      <c r="Z29">
        <f>IFERROR(VLOOKUP(通常分様式!Z29,―!$X$2:$Y$31,2,FALSE),0)</f>
        <v>18</v>
      </c>
      <c r="AA29">
        <f>IFERROR(VLOOKUP(通常分様式!AA29,―!$X$2:$Y$31,2,FALSE),0)</f>
        <v>29</v>
      </c>
      <c r="AF29">
        <f>IFERROR(VLOOKUP(通常分様式!AG29,―!$AA$2:$AB$14,2,FALSE),0)</f>
        <v>1</v>
      </c>
      <c r="AG29" t="str">
        <f t="shared" si="0"/>
        <v>協力要請推進枠又は検査促進枠の地方負担分に充当_地単</v>
      </c>
      <c r="AH29" s="513" t="str">
        <f t="shared" si="1"/>
        <v>基金_地単_通常</v>
      </c>
      <c r="AI29" s="513" t="str">
        <f t="shared" si="2"/>
        <v>事業始期_通常</v>
      </c>
      <c r="AJ29" s="513" t="str">
        <f>IF(通常分様式!C29="",0,IF(B29=1,IF(フラグ管理用!C29=1,"事業終期_通常",IF(C29=2,IF(Y29=2,"事業終期_R3基金・R4","事業終期_通常"),0)),IF(B29=2,"事業終期_R3基金・R4",0)))</f>
        <v>事業終期_通常</v>
      </c>
      <c r="AK29" s="513" t="str">
        <f t="shared" si="3"/>
        <v>予算区分_地単_通常</v>
      </c>
      <c r="AL29" s="513" t="str">
        <f t="shared" si="4"/>
        <v>経済対策との関係_通常</v>
      </c>
      <c r="AM29" s="513" t="str">
        <f t="shared" si="5"/>
        <v>交付金の区分_その他</v>
      </c>
      <c r="AN29" s="513" t="str">
        <f t="shared" si="6"/>
        <v>種類_通常</v>
      </c>
      <c r="AO29" t="str">
        <f>IF(通常分様式!C29="","",IF(PRODUCT(B29:G29,H29:AA29,AF29)=0,"error",""))</f>
        <v/>
      </c>
      <c r="AP29">
        <f>IF(通常分様式!E29="妊娠出産子育て支援交付金",1,0)</f>
        <v>0</v>
      </c>
    </row>
    <row r="30" spans="1:42">
      <c r="A30">
        <v>9</v>
      </c>
      <c r="B30">
        <f>IFERROR(VLOOKUP(通常分様式!B30,―!$AJ$2:$AK$3,2,FALSE),0)</f>
        <v>1</v>
      </c>
      <c r="C30">
        <f>IFERROR(VLOOKUP(通常分様式!C30,―!$A$2:$B$3,2,FALSE),0)</f>
        <v>2</v>
      </c>
      <c r="D30">
        <f>IFERROR(VLOOKUP(通常分様式!D30,―!$AD$2:$AE$3,2,FALSE),0)</f>
        <v>1</v>
      </c>
      <c r="G30">
        <f>IFERROR(VLOOKUP(通常分様式!G30,―!$AF$2:$AG$3,2,FALSE),0)</f>
        <v>1</v>
      </c>
      <c r="H30">
        <f>IFERROR(VLOOKUP(通常分様式!H30,―!$C$2:$D$2,2,FALSE),0)</f>
        <v>1</v>
      </c>
      <c r="I30">
        <f>IFERROR(IF(B30=2,VLOOKUP(通常分様式!I30,―!$E$21:$F$25,2,FALSE),VLOOKUP(通常分様式!I30,―!$E$2:$F$19,2,FALSE)),0)</f>
        <v>3</v>
      </c>
      <c r="J30">
        <f>IFERROR(VLOOKUP(通常分様式!J30,―!$G$2:$H$2,2,FALSE),0)</f>
        <v>1</v>
      </c>
      <c r="K30">
        <f>IFERROR(VLOOKUP(通常分様式!K30,―!$AH$2:$AI$12,2,FALSE),0)</f>
        <v>1</v>
      </c>
      <c r="V30">
        <f>IFERROR(IF(通常分様式!C30="単",VLOOKUP(通常分様式!V30,―!$I$2:$J$3,2,FALSE),VLOOKUP(通常分様式!V30,―!$I$4:$J$5,2,FALSE)),0)</f>
        <v>1</v>
      </c>
      <c r="W30">
        <f>IFERROR(VLOOKUP(通常分様式!W30,―!$K$2:$L$3,2,FALSE),0)</f>
        <v>1</v>
      </c>
      <c r="X30">
        <f>IFERROR(VLOOKUP(通常分様式!X30,―!$M$2:$N$3,2,FALSE),0)</f>
        <v>1</v>
      </c>
      <c r="Y30">
        <f>IFERROR(VLOOKUP(通常分様式!Y30,―!$O$2:$P$3,2,FALSE),0)</f>
        <v>1</v>
      </c>
      <c r="Z30">
        <f>IFERROR(VLOOKUP(通常分様式!Z30,―!$X$2:$Y$31,2,FALSE),0)</f>
        <v>18</v>
      </c>
      <c r="AA30">
        <f>IFERROR(VLOOKUP(通常分様式!AA30,―!$X$2:$Y$31,2,FALSE),0)</f>
        <v>29</v>
      </c>
      <c r="AF30">
        <f>IFERROR(VLOOKUP(通常分様式!AG30,―!$AA$2:$AB$14,2,FALSE),0)</f>
        <v>1</v>
      </c>
      <c r="AG30" t="str">
        <f t="shared" si="0"/>
        <v>協力要請推進枠又は検査促進枠の地方負担分に充当_地単</v>
      </c>
      <c r="AH30" s="513" t="str">
        <f t="shared" si="1"/>
        <v>基金_地単_通常</v>
      </c>
      <c r="AI30" s="513" t="str">
        <f t="shared" si="2"/>
        <v>事業始期_通常</v>
      </c>
      <c r="AJ30" s="513" t="str">
        <f>IF(通常分様式!C30="",0,IF(B30=1,IF(フラグ管理用!C30=1,"事業終期_通常",IF(C30=2,IF(Y30=2,"事業終期_R3基金・R4","事業終期_通常"),0)),IF(B30=2,"事業終期_R3基金・R4",0)))</f>
        <v>事業終期_通常</v>
      </c>
      <c r="AK30" s="513" t="str">
        <f t="shared" si="3"/>
        <v>予算区分_地単_通常</v>
      </c>
      <c r="AL30" s="513" t="str">
        <f t="shared" si="4"/>
        <v>経済対策との関係_通常</v>
      </c>
      <c r="AM30" s="513" t="str">
        <f t="shared" si="5"/>
        <v>交付金の区分_その他</v>
      </c>
      <c r="AN30" s="513" t="str">
        <f t="shared" si="6"/>
        <v>種類_通常</v>
      </c>
      <c r="AO30" t="str">
        <f>IF(通常分様式!C30="","",IF(PRODUCT(B30:G30,H30:AA30,AF30)=0,"error",""))</f>
        <v/>
      </c>
      <c r="AP30">
        <f>IF(通常分様式!E30="妊娠出産子育て支援交付金",1,0)</f>
        <v>0</v>
      </c>
    </row>
    <row r="31" spans="1:42">
      <c r="A31">
        <v>10</v>
      </c>
      <c r="B31">
        <f>IFERROR(VLOOKUP(通常分様式!B31,―!$AJ$2:$AK$3,2,FALSE),0)</f>
        <v>2</v>
      </c>
      <c r="C31">
        <f>IFERROR(VLOOKUP(通常分様式!C31,―!$A$2:$B$3,2,FALSE),0)</f>
        <v>2</v>
      </c>
      <c r="D31">
        <f>IFERROR(VLOOKUP(通常分様式!D31,―!$AD$2:$AE$3,2,FALSE),0)</f>
        <v>2</v>
      </c>
      <c r="G31">
        <f>IFERROR(VLOOKUP(通常分様式!G31,―!$AF$2:$AG$3,2,FALSE),0)</f>
        <v>1</v>
      </c>
      <c r="H31">
        <f>IFERROR(VLOOKUP(通常分様式!H31,―!$C$2:$D$2,2,FALSE),0)</f>
        <v>1</v>
      </c>
      <c r="I31">
        <f>IFERROR(IF(B31=2,VLOOKUP(通常分様式!I31,―!$E$21:$F$25,2,FALSE),VLOOKUP(通常分様式!I31,―!$E$2:$F$19,2,FALSE)),0)</f>
        <v>18</v>
      </c>
      <c r="J31">
        <f>IFERROR(VLOOKUP(通常分様式!J31,―!$G$2:$H$2,2,FALSE),0)</f>
        <v>1</v>
      </c>
      <c r="K31">
        <f>IFERROR(VLOOKUP(通常分様式!K31,―!$AH$2:$AI$12,2,FALSE),0)</f>
        <v>1</v>
      </c>
      <c r="V31">
        <f>IFERROR(IF(通常分様式!C31="単",VLOOKUP(通常分様式!V31,―!$I$2:$J$3,2,FALSE),VLOOKUP(通常分様式!V31,―!$I$4:$J$5,2,FALSE)),0)</f>
        <v>1</v>
      </c>
      <c r="W31">
        <f>IFERROR(VLOOKUP(通常分様式!W31,―!$K$2:$L$3,2,FALSE),0)</f>
        <v>1</v>
      </c>
      <c r="X31">
        <f>IFERROR(VLOOKUP(通常分様式!X31,―!$M$2:$N$3,2,FALSE),0)</f>
        <v>1</v>
      </c>
      <c r="Y31">
        <f>IFERROR(VLOOKUP(通常分様式!Y31,―!$O$2:$P$3,2,FALSE),0)</f>
        <v>1</v>
      </c>
      <c r="Z31">
        <f>IFERROR(VLOOKUP(通常分様式!Z31,―!$X$2:$Y$31,2,FALSE),0)</f>
        <v>18</v>
      </c>
      <c r="AA31">
        <f>IFERROR(VLOOKUP(通常分様式!AA31,―!$X$2:$Y$31,2,FALSE),0)</f>
        <v>29</v>
      </c>
      <c r="AF31">
        <f>IFERROR(VLOOKUP(通常分様式!AG31,―!$AA$2:$AB$14,2,FALSE),0)</f>
        <v>1</v>
      </c>
      <c r="AG31" t="str">
        <f t="shared" si="0"/>
        <v>協力要請推進枠又は検査促進枠の地方負担分に充当_地単</v>
      </c>
      <c r="AH31" s="513" t="str">
        <f t="shared" si="1"/>
        <v>基金_地単_通常</v>
      </c>
      <c r="AI31" s="513" t="str">
        <f t="shared" si="2"/>
        <v>事業始期_通常</v>
      </c>
      <c r="AJ31" s="513" t="str">
        <f>IF(通常分様式!C31="",0,IF(B31=1,IF(フラグ管理用!C31=1,"事業終期_通常",IF(C31=2,IF(Y31=2,"事業終期_R3基金・R4","事業終期_通常"),0)),IF(B31=2,"事業終期_R3基金・R4",0)))</f>
        <v>事業終期_R3基金・R4</v>
      </c>
      <c r="AK31" s="513" t="str">
        <f t="shared" si="3"/>
        <v>予算区分_地単_通常</v>
      </c>
      <c r="AL31" s="513" t="str">
        <f t="shared" si="4"/>
        <v>経済対策との関係_原油</v>
      </c>
      <c r="AM31" s="513" t="str">
        <f t="shared" si="5"/>
        <v>交付金の区分_高騰</v>
      </c>
      <c r="AN31" s="513" t="str">
        <f t="shared" si="6"/>
        <v>種類_通常</v>
      </c>
      <c r="AO31" t="str">
        <f>IF(通常分様式!C31="","",IF(PRODUCT(B31:G31,H31:AA31,AF31)=0,"error",""))</f>
        <v/>
      </c>
      <c r="AP31">
        <f>IF(通常分様式!E31="妊娠出産子育て支援交付金",1,0)</f>
        <v>0</v>
      </c>
    </row>
    <row r="32" spans="1:42">
      <c r="A32">
        <v>11</v>
      </c>
      <c r="B32">
        <f>IFERROR(VLOOKUP(通常分様式!B32,―!$AJ$2:$AK$3,2,FALSE),0)</f>
        <v>2</v>
      </c>
      <c r="C32">
        <f>IFERROR(VLOOKUP(通常分様式!C32,―!$A$2:$B$3,2,FALSE),0)</f>
        <v>2</v>
      </c>
      <c r="D32">
        <f>IFERROR(VLOOKUP(通常分様式!D32,―!$AD$2:$AE$3,2,FALSE),0)</f>
        <v>2</v>
      </c>
      <c r="G32">
        <f>IFERROR(VLOOKUP(通常分様式!G32,―!$AF$2:$AG$3,2,FALSE),0)</f>
        <v>1</v>
      </c>
      <c r="H32">
        <f>IFERROR(VLOOKUP(通常分様式!H32,―!$C$2:$D$2,2,FALSE),0)</f>
        <v>1</v>
      </c>
      <c r="I32">
        <f>IFERROR(IF(B32=2,VLOOKUP(通常分様式!I32,―!$E$21:$F$25,2,FALSE),VLOOKUP(通常分様式!I32,―!$E$2:$F$19,2,FALSE)),0)</f>
        <v>18</v>
      </c>
      <c r="J32">
        <f>IFERROR(VLOOKUP(通常分様式!J32,―!$G$2:$H$2,2,FALSE),0)</f>
        <v>1</v>
      </c>
      <c r="K32">
        <f>IFERROR(VLOOKUP(通常分様式!K32,―!$AH$2:$AI$12,2,FALSE),0)</f>
        <v>1</v>
      </c>
      <c r="V32">
        <f>IFERROR(IF(通常分様式!C32="単",VLOOKUP(通常分様式!V32,―!$I$2:$J$3,2,FALSE),VLOOKUP(通常分様式!V32,―!$I$4:$J$5,2,FALSE)),0)</f>
        <v>1</v>
      </c>
      <c r="W32">
        <f>IFERROR(VLOOKUP(通常分様式!W32,―!$K$2:$L$3,2,FALSE),0)</f>
        <v>1</v>
      </c>
      <c r="X32">
        <f>IFERROR(VLOOKUP(通常分様式!X32,―!$M$2:$N$3,2,FALSE),0)</f>
        <v>1</v>
      </c>
      <c r="Y32">
        <f>IFERROR(VLOOKUP(通常分様式!Y32,―!$O$2:$P$3,2,FALSE),0)</f>
        <v>1</v>
      </c>
      <c r="Z32">
        <f>IFERROR(VLOOKUP(通常分様式!Z32,―!$X$2:$Y$31,2,FALSE),0)</f>
        <v>18</v>
      </c>
      <c r="AA32">
        <f>IFERROR(VLOOKUP(通常分様式!AA32,―!$X$2:$Y$31,2,FALSE),0)</f>
        <v>29</v>
      </c>
      <c r="AF32">
        <f>IFERROR(VLOOKUP(通常分様式!AG32,―!$AA$2:$AB$14,2,FALSE),0)</f>
        <v>1</v>
      </c>
      <c r="AG32" t="str">
        <f t="shared" si="0"/>
        <v>協力要請推進枠又は検査促進枠の地方負担分に充当_地単</v>
      </c>
      <c r="AH32" s="513" t="str">
        <f t="shared" si="1"/>
        <v>基金_地単_通常</v>
      </c>
      <c r="AI32" s="513" t="str">
        <f t="shared" si="2"/>
        <v>事業始期_通常</v>
      </c>
      <c r="AJ32" s="513" t="str">
        <f>IF(通常分様式!C32="",0,IF(B32=1,IF(フラグ管理用!C32=1,"事業終期_通常",IF(C32=2,IF(Y32=2,"事業終期_R3基金・R4","事業終期_通常"),0)),IF(B32=2,"事業終期_R3基金・R4",0)))</f>
        <v>事業終期_R3基金・R4</v>
      </c>
      <c r="AK32" s="513" t="str">
        <f t="shared" si="3"/>
        <v>予算区分_地単_通常</v>
      </c>
      <c r="AL32" s="513" t="str">
        <f t="shared" si="4"/>
        <v>経済対策との関係_原油</v>
      </c>
      <c r="AM32" s="513" t="str">
        <f t="shared" si="5"/>
        <v>交付金の区分_高騰</v>
      </c>
      <c r="AN32" s="513" t="str">
        <f t="shared" si="6"/>
        <v>種類_通常</v>
      </c>
      <c r="AO32" t="str">
        <f>IF(通常分様式!C32="","",IF(PRODUCT(B32:G32,H32:AA32,AF32)=0,"error",""))</f>
        <v/>
      </c>
      <c r="AP32">
        <f>IF(通常分様式!E32="妊娠出産子育て支援交付金",1,0)</f>
        <v>0</v>
      </c>
    </row>
    <row r="33" spans="1:42">
      <c r="A33">
        <v>12</v>
      </c>
      <c r="B33">
        <f>IFERROR(VLOOKUP(通常分様式!B33,―!$AJ$2:$AK$3,2,FALSE),0)</f>
        <v>2</v>
      </c>
      <c r="C33">
        <f>IFERROR(VLOOKUP(通常分様式!C33,―!$A$2:$B$3,2,FALSE),0)</f>
        <v>2</v>
      </c>
      <c r="D33">
        <f>IFERROR(VLOOKUP(通常分様式!D33,―!$AD$2:$AE$3,2,FALSE),0)</f>
        <v>2</v>
      </c>
      <c r="G33">
        <f>IFERROR(VLOOKUP(通常分様式!G33,―!$AF$2:$AG$3,2,FALSE),0)</f>
        <v>1</v>
      </c>
      <c r="H33">
        <f>IFERROR(VLOOKUP(通常分様式!H33,―!$C$2:$D$2,2,FALSE),0)</f>
        <v>1</v>
      </c>
      <c r="I33">
        <f>IFERROR(IF(B33=2,VLOOKUP(通常分様式!I33,―!$E$21:$F$25,2,FALSE),VLOOKUP(通常分様式!I33,―!$E$2:$F$19,2,FALSE)),0)</f>
        <v>18</v>
      </c>
      <c r="J33">
        <f>IFERROR(VLOOKUP(通常分様式!J33,―!$G$2:$H$2,2,FALSE),0)</f>
        <v>1</v>
      </c>
      <c r="K33">
        <f>IFERROR(VLOOKUP(通常分様式!K33,―!$AH$2:$AI$12,2,FALSE),0)</f>
        <v>1</v>
      </c>
      <c r="V33">
        <f>IFERROR(IF(通常分様式!C33="単",VLOOKUP(通常分様式!V33,―!$I$2:$J$3,2,FALSE),VLOOKUP(通常分様式!V33,―!$I$4:$J$5,2,FALSE)),0)</f>
        <v>1</v>
      </c>
      <c r="W33">
        <f>IFERROR(VLOOKUP(通常分様式!W33,―!$K$2:$L$3,2,FALSE),0)</f>
        <v>1</v>
      </c>
      <c r="X33">
        <f>IFERROR(VLOOKUP(通常分様式!X33,―!$M$2:$N$3,2,FALSE),0)</f>
        <v>1</v>
      </c>
      <c r="Y33">
        <f>IFERROR(VLOOKUP(通常分様式!Y33,―!$O$2:$P$3,2,FALSE),0)</f>
        <v>1</v>
      </c>
      <c r="Z33">
        <f>IFERROR(VLOOKUP(通常分様式!Z33,―!$X$2:$Y$31,2,FALSE),0)</f>
        <v>18</v>
      </c>
      <c r="AA33">
        <f>IFERROR(VLOOKUP(通常分様式!AA33,―!$X$2:$Y$31,2,FALSE),0)</f>
        <v>29</v>
      </c>
      <c r="AF33">
        <f>IFERROR(VLOOKUP(通常分様式!AG33,―!$AA$2:$AB$14,2,FALSE),0)</f>
        <v>2</v>
      </c>
      <c r="AG33" t="str">
        <f t="shared" si="0"/>
        <v>協力要請推進枠又は検査促進枠の地方負担分に充当_地単</v>
      </c>
      <c r="AH33" s="513" t="str">
        <f t="shared" si="1"/>
        <v>基金_地単_通常</v>
      </c>
      <c r="AI33" s="513" t="str">
        <f t="shared" si="2"/>
        <v>事業始期_通常</v>
      </c>
      <c r="AJ33" s="513" t="str">
        <f>IF(通常分様式!C33="",0,IF(B33=1,IF(フラグ管理用!C33=1,"事業終期_通常",IF(C33=2,IF(Y33=2,"事業終期_R3基金・R4","事業終期_通常"),0)),IF(B33=2,"事業終期_R3基金・R4",0)))</f>
        <v>事業終期_R3基金・R4</v>
      </c>
      <c r="AK33" s="513" t="str">
        <f t="shared" si="3"/>
        <v>予算区分_地単_通常</v>
      </c>
      <c r="AL33" s="513" t="str">
        <f t="shared" si="4"/>
        <v>経済対策との関係_原油</v>
      </c>
      <c r="AM33" s="513" t="str">
        <f t="shared" si="5"/>
        <v>交付金の区分_高騰</v>
      </c>
      <c r="AN33" s="513" t="str">
        <f t="shared" si="6"/>
        <v>種類_通常</v>
      </c>
      <c r="AO33" t="str">
        <f>IF(通常分様式!C33="","",IF(PRODUCT(B33:G33,H33:AA33,AF33)=0,"error",""))</f>
        <v/>
      </c>
      <c r="AP33">
        <f>IF(通常分様式!E33="妊娠出産子育て支援交付金",1,0)</f>
        <v>0</v>
      </c>
    </row>
    <row r="34" spans="1:42">
      <c r="A34">
        <v>13</v>
      </c>
      <c r="B34">
        <f>IFERROR(VLOOKUP(通常分様式!B34,―!$AJ$2:$AK$3,2,FALSE),0)</f>
        <v>1</v>
      </c>
      <c r="C34">
        <f>IFERROR(VLOOKUP(通常分様式!C34,―!$A$2:$B$3,2,FALSE),0)</f>
        <v>2</v>
      </c>
      <c r="D34">
        <f>IFERROR(VLOOKUP(通常分様式!D34,―!$AD$2:$AE$3,2,FALSE),0)</f>
        <v>1</v>
      </c>
      <c r="G34">
        <f>IFERROR(VLOOKUP(通常分様式!G34,―!$AF$2:$AG$3,2,FALSE),0)</f>
        <v>1</v>
      </c>
      <c r="H34">
        <f>IFERROR(VLOOKUP(通常分様式!H34,―!$C$2:$D$2,2,FALSE),0)</f>
        <v>1</v>
      </c>
      <c r="I34">
        <f>IFERROR(IF(B34=2,VLOOKUP(通常分様式!I34,―!$E$21:$F$25,2,FALSE),VLOOKUP(通常分様式!I34,―!$E$2:$F$19,2,FALSE)),0)</f>
        <v>3</v>
      </c>
      <c r="J34">
        <f>IFERROR(VLOOKUP(通常分様式!J34,―!$G$2:$H$2,2,FALSE),0)</f>
        <v>1</v>
      </c>
      <c r="K34">
        <f>IFERROR(VLOOKUP(通常分様式!K34,―!$AH$2:$AI$12,2,FALSE),0)</f>
        <v>1</v>
      </c>
      <c r="V34">
        <f>IFERROR(IF(通常分様式!C34="単",VLOOKUP(通常分様式!V34,―!$I$2:$J$3,2,FALSE),VLOOKUP(通常分様式!V34,―!$I$4:$J$5,2,FALSE)),0)</f>
        <v>1</v>
      </c>
      <c r="W34">
        <f>IFERROR(VLOOKUP(通常分様式!W34,―!$K$2:$L$3,2,FALSE),0)</f>
        <v>1</v>
      </c>
      <c r="X34">
        <f>IFERROR(VLOOKUP(通常分様式!X34,―!$M$2:$N$3,2,FALSE),0)</f>
        <v>1</v>
      </c>
      <c r="Y34">
        <f>IFERROR(VLOOKUP(通常分様式!Y34,―!$O$2:$P$3,2,FALSE),0)</f>
        <v>1</v>
      </c>
      <c r="Z34">
        <f>IFERROR(VLOOKUP(通常分様式!Z34,―!$X$2:$Y$31,2,FALSE),0)</f>
        <v>23</v>
      </c>
      <c r="AA34">
        <f>IFERROR(VLOOKUP(通常分様式!AA34,―!$X$2:$Y$31,2,FALSE),0)</f>
        <v>29</v>
      </c>
      <c r="AF34">
        <f>IFERROR(VLOOKUP(通常分様式!AG34,―!$AA$2:$AB$14,2,FALSE),0)</f>
        <v>2</v>
      </c>
      <c r="AG34" t="str">
        <f t="shared" si="0"/>
        <v>協力要請推進枠又は検査促進枠の地方負担分に充当_地単</v>
      </c>
      <c r="AH34" s="513" t="str">
        <f t="shared" si="1"/>
        <v>基金_地単_通常</v>
      </c>
      <c r="AI34" s="513" t="str">
        <f t="shared" si="2"/>
        <v>事業始期_通常</v>
      </c>
      <c r="AJ34" s="513" t="str">
        <f>IF(通常分様式!C34="",0,IF(B34=1,IF(フラグ管理用!C34=1,"事業終期_通常",IF(C34=2,IF(Y34=2,"事業終期_R3基金・R4","事業終期_通常"),0)),IF(B34=2,"事業終期_R3基金・R4",0)))</f>
        <v>事業終期_通常</v>
      </c>
      <c r="AK34" s="513" t="str">
        <f t="shared" si="3"/>
        <v>予算区分_地単_通常</v>
      </c>
      <c r="AL34" s="513" t="str">
        <f t="shared" si="4"/>
        <v>経済対策との関係_通常</v>
      </c>
      <c r="AM34" s="513" t="str">
        <f t="shared" si="5"/>
        <v>交付金の区分_その他</v>
      </c>
      <c r="AN34" s="513" t="str">
        <f t="shared" si="6"/>
        <v>種類_通常</v>
      </c>
      <c r="AO34" t="str">
        <f>IF(通常分様式!C34="","",IF(PRODUCT(B34:G34,H34:AA34,AF34)=0,"error",""))</f>
        <v/>
      </c>
      <c r="AP34">
        <f>IF(通常分様式!E34="妊娠出産子育て支援交付金",1,0)</f>
        <v>0</v>
      </c>
    </row>
    <row r="35" spans="1:42">
      <c r="A35">
        <v>14</v>
      </c>
      <c r="B35">
        <f>IFERROR(VLOOKUP(通常分様式!B35,―!$AJ$2:$AK$3,2,FALSE),0)</f>
        <v>2</v>
      </c>
      <c r="C35">
        <f>IFERROR(VLOOKUP(通常分様式!C35,―!$A$2:$B$3,2,FALSE),0)</f>
        <v>2</v>
      </c>
      <c r="D35">
        <f>IFERROR(VLOOKUP(通常分様式!D35,―!$AD$2:$AE$3,2,FALSE),0)</f>
        <v>2</v>
      </c>
      <c r="G35">
        <f>IFERROR(VLOOKUP(通常分様式!G35,―!$AF$2:$AG$3,2,FALSE),0)</f>
        <v>1</v>
      </c>
      <c r="H35">
        <f>IFERROR(VLOOKUP(通常分様式!H35,―!$C$2:$D$2,2,FALSE),0)</f>
        <v>1</v>
      </c>
      <c r="I35">
        <f>IFERROR(IF(B35=2,VLOOKUP(通常分様式!I35,―!$E$21:$F$25,2,FALSE),VLOOKUP(通常分様式!I35,―!$E$2:$F$19,2,FALSE)),0)</f>
        <v>18</v>
      </c>
      <c r="J35">
        <f>IFERROR(VLOOKUP(通常分様式!J35,―!$G$2:$H$2,2,FALSE),0)</f>
        <v>1</v>
      </c>
      <c r="K35">
        <f>IFERROR(VLOOKUP(通常分様式!K35,―!$AH$2:$AI$12,2,FALSE),0)</f>
        <v>1</v>
      </c>
      <c r="V35">
        <f>IFERROR(IF(通常分様式!C35="単",VLOOKUP(通常分様式!V35,―!$I$2:$J$3,2,FALSE),VLOOKUP(通常分様式!V35,―!$I$4:$J$5,2,FALSE)),0)</f>
        <v>1</v>
      </c>
      <c r="W35">
        <f>IFERROR(VLOOKUP(通常分様式!W35,―!$K$2:$L$3,2,FALSE),0)</f>
        <v>1</v>
      </c>
      <c r="X35">
        <f>IFERROR(VLOOKUP(通常分様式!X35,―!$M$2:$N$3,2,FALSE),0)</f>
        <v>1</v>
      </c>
      <c r="Y35">
        <f>IFERROR(VLOOKUP(通常分様式!Y35,―!$O$2:$P$3,2,FALSE),0)</f>
        <v>1</v>
      </c>
      <c r="Z35">
        <f>IFERROR(VLOOKUP(通常分様式!Z35,―!$X$2:$Y$31,2,FALSE),0)</f>
        <v>21</v>
      </c>
      <c r="AA35">
        <f>IFERROR(VLOOKUP(通常分様式!AA35,―!$X$2:$Y$31,2,FALSE),0)</f>
        <v>29</v>
      </c>
      <c r="AF35">
        <f>IFERROR(VLOOKUP(通常分様式!AG35,―!$AA$2:$AB$14,2,FALSE),0)</f>
        <v>2</v>
      </c>
      <c r="AG35" t="str">
        <f t="shared" si="0"/>
        <v>協力要請推進枠又は検査促進枠の地方負担分に充当_地単</v>
      </c>
      <c r="AH35" s="513" t="str">
        <f t="shared" si="1"/>
        <v>基金_地単_通常</v>
      </c>
      <c r="AI35" s="513" t="str">
        <f t="shared" si="2"/>
        <v>事業始期_通常</v>
      </c>
      <c r="AJ35" s="513" t="str">
        <f>IF(通常分様式!C35="",0,IF(B35=1,IF(フラグ管理用!C35=1,"事業終期_通常",IF(C35=2,IF(Y35=2,"事業終期_R3基金・R4","事業終期_通常"),0)),IF(B35=2,"事業終期_R3基金・R4",0)))</f>
        <v>事業終期_R3基金・R4</v>
      </c>
      <c r="AK35" s="513" t="str">
        <f t="shared" si="3"/>
        <v>予算区分_地単_通常</v>
      </c>
      <c r="AL35" s="513" t="str">
        <f t="shared" si="4"/>
        <v>経済対策との関係_原油</v>
      </c>
      <c r="AM35" s="513" t="str">
        <f t="shared" si="5"/>
        <v>交付金の区分_高騰</v>
      </c>
      <c r="AN35" s="513" t="str">
        <f t="shared" si="6"/>
        <v>種類_通常</v>
      </c>
      <c r="AO35" t="str">
        <f>IF(通常分様式!C35="","",IF(PRODUCT(B35:G35,H35:AA35,AF35)=0,"error",""))</f>
        <v/>
      </c>
      <c r="AP35">
        <f>IF(通常分様式!E35="妊娠出産子育て支援交付金",1,0)</f>
        <v>0</v>
      </c>
    </row>
    <row r="36" spans="1:42">
      <c r="A36">
        <v>15</v>
      </c>
      <c r="B36">
        <f>IFERROR(VLOOKUP(通常分様式!B36,―!$AJ$2:$AK$3,2,FALSE),0)</f>
        <v>2</v>
      </c>
      <c r="C36">
        <f>IFERROR(VLOOKUP(通常分様式!C36,―!$A$2:$B$3,2,FALSE),0)</f>
        <v>2</v>
      </c>
      <c r="D36">
        <f>IFERROR(VLOOKUP(通常分様式!D36,―!$AD$2:$AE$3,2,FALSE),0)</f>
        <v>2</v>
      </c>
      <c r="G36">
        <f>IFERROR(VLOOKUP(通常分様式!G36,―!$AF$2:$AG$3,2,FALSE),0)</f>
        <v>1</v>
      </c>
      <c r="H36">
        <f>IFERROR(VLOOKUP(通常分様式!H36,―!$C$2:$D$2,2,FALSE),0)</f>
        <v>1</v>
      </c>
      <c r="I36">
        <f>IFERROR(IF(B36=2,VLOOKUP(通常分様式!I36,―!$E$21:$F$25,2,FALSE),VLOOKUP(通常分様式!I36,―!$E$2:$F$19,2,FALSE)),0)</f>
        <v>18</v>
      </c>
      <c r="J36">
        <f>IFERROR(VLOOKUP(通常分様式!J36,―!$G$2:$H$2,2,FALSE),0)</f>
        <v>1</v>
      </c>
      <c r="K36">
        <f>IFERROR(VLOOKUP(通常分様式!K36,―!$AH$2:$AI$12,2,FALSE),0)</f>
        <v>1</v>
      </c>
      <c r="V36">
        <f>IFERROR(IF(通常分様式!C36="単",VLOOKUP(通常分様式!V36,―!$I$2:$J$3,2,FALSE),VLOOKUP(通常分様式!V36,―!$I$4:$J$5,2,FALSE)),0)</f>
        <v>1</v>
      </c>
      <c r="W36">
        <f>IFERROR(VLOOKUP(通常分様式!W36,―!$K$2:$L$3,2,FALSE),0)</f>
        <v>1</v>
      </c>
      <c r="X36">
        <f>IFERROR(VLOOKUP(通常分様式!X36,―!$M$2:$N$3,2,FALSE),0)</f>
        <v>1</v>
      </c>
      <c r="Y36">
        <f>IFERROR(VLOOKUP(通常分様式!Y36,―!$O$2:$P$3,2,FALSE),0)</f>
        <v>1</v>
      </c>
      <c r="Z36">
        <f>IFERROR(VLOOKUP(通常分様式!Z36,―!$X$2:$Y$31,2,FALSE),0)</f>
        <v>23</v>
      </c>
      <c r="AA36">
        <f>IFERROR(VLOOKUP(通常分様式!AA36,―!$X$2:$Y$31,2,FALSE),0)</f>
        <v>30</v>
      </c>
      <c r="AF36">
        <f>IFERROR(VLOOKUP(通常分様式!AG36,―!$AA$2:$AB$14,2,FALSE),0)</f>
        <v>2</v>
      </c>
      <c r="AG36" t="str">
        <f t="shared" si="0"/>
        <v>協力要請推進枠又は検査促進枠の地方負担分に充当_地単</v>
      </c>
      <c r="AH36" s="513" t="str">
        <f t="shared" si="1"/>
        <v>基金_地単_通常</v>
      </c>
      <c r="AI36" s="513" t="str">
        <f t="shared" si="2"/>
        <v>事業始期_通常</v>
      </c>
      <c r="AJ36" s="513" t="str">
        <f>IF(通常分様式!C36="",0,IF(B36=1,IF(フラグ管理用!C36=1,"事業終期_通常",IF(C36=2,IF(Y36=2,"事業終期_R3基金・R4","事業終期_通常"),0)),IF(B36=2,"事業終期_R3基金・R4",0)))</f>
        <v>事業終期_R3基金・R4</v>
      </c>
      <c r="AK36" s="513" t="str">
        <f t="shared" si="3"/>
        <v>予算区分_地単_通常</v>
      </c>
      <c r="AL36" s="513" t="str">
        <f t="shared" si="4"/>
        <v>経済対策との関係_原油</v>
      </c>
      <c r="AM36" s="513" t="str">
        <f t="shared" si="5"/>
        <v>交付金の区分_高騰</v>
      </c>
      <c r="AN36" s="513" t="str">
        <f t="shared" si="6"/>
        <v>種類_通常</v>
      </c>
      <c r="AO36" t="str">
        <f>IF(通常分様式!C36="","",IF(PRODUCT(B36:G36,H36:AA36,AF36)=0,"error",""))</f>
        <v/>
      </c>
      <c r="AP36">
        <f>IF(通常分様式!E36="妊娠出産子育て支援交付金",1,0)</f>
        <v>0</v>
      </c>
    </row>
    <row r="37" spans="1:42">
      <c r="A37">
        <v>16</v>
      </c>
      <c r="B37">
        <f>IFERROR(VLOOKUP(通常分様式!B37,―!$AJ$2:$AK$3,2,FALSE),0)</f>
        <v>2</v>
      </c>
      <c r="C37">
        <f>IFERROR(VLOOKUP(通常分様式!C37,―!$A$2:$B$3,2,FALSE),0)</f>
        <v>2</v>
      </c>
      <c r="D37">
        <f>IFERROR(VLOOKUP(通常分様式!D37,―!$AD$2:$AE$3,2,FALSE),0)</f>
        <v>2</v>
      </c>
      <c r="G37">
        <f>IFERROR(VLOOKUP(通常分様式!G37,―!$AF$2:$AG$3,2,FALSE),0)</f>
        <v>1</v>
      </c>
      <c r="H37">
        <f>IFERROR(VLOOKUP(通常分様式!H37,―!$C$2:$D$2,2,FALSE),0)</f>
        <v>1</v>
      </c>
      <c r="I37">
        <f>IFERROR(IF(B37=2,VLOOKUP(通常分様式!I37,―!$E$21:$F$25,2,FALSE),VLOOKUP(通常分様式!I37,―!$E$2:$F$19,2,FALSE)),0)</f>
        <v>15</v>
      </c>
      <c r="J37">
        <f>IFERROR(VLOOKUP(通常分様式!J37,―!$G$2:$H$2,2,FALSE),0)</f>
        <v>1</v>
      </c>
      <c r="K37">
        <f>IFERROR(VLOOKUP(通常分様式!K37,―!$AH$2:$AI$12,2,FALSE),0)</f>
        <v>1</v>
      </c>
      <c r="V37">
        <f>IFERROR(IF(通常分様式!C37="単",VLOOKUP(通常分様式!V37,―!$I$2:$J$3,2,FALSE),VLOOKUP(通常分様式!V37,―!$I$4:$J$5,2,FALSE)),0)</f>
        <v>1</v>
      </c>
      <c r="W37">
        <f>IFERROR(VLOOKUP(通常分様式!W37,―!$K$2:$L$3,2,FALSE),0)</f>
        <v>2</v>
      </c>
      <c r="X37">
        <f>IFERROR(VLOOKUP(通常分様式!X37,―!$M$2:$N$3,2,FALSE),0)</f>
        <v>1</v>
      </c>
      <c r="Y37">
        <f>IFERROR(VLOOKUP(通常分様式!Y37,―!$O$2:$P$3,2,FALSE),0)</f>
        <v>1</v>
      </c>
      <c r="Z37">
        <f>IFERROR(VLOOKUP(通常分様式!Z37,―!$X$2:$Y$31,2,FALSE),0)</f>
        <v>18</v>
      </c>
      <c r="AA37">
        <f>IFERROR(VLOOKUP(通常分様式!AA37,―!$X$2:$Y$31,2,FALSE),0)</f>
        <v>29</v>
      </c>
      <c r="AF37">
        <f>IFERROR(VLOOKUP(通常分様式!AG37,―!$AA$2:$AB$14,2,FALSE),0)</f>
        <v>2</v>
      </c>
      <c r="AG37" t="str">
        <f t="shared" si="0"/>
        <v>協力要請推進枠又は検査促進枠の地方負担分に充当_地単</v>
      </c>
      <c r="AH37" s="513" t="str">
        <f t="shared" si="1"/>
        <v>基金_地単_通常</v>
      </c>
      <c r="AI37" s="513" t="str">
        <f t="shared" si="2"/>
        <v>事業始期_通常</v>
      </c>
      <c r="AJ37" s="513" t="str">
        <f>IF(通常分様式!C37="",0,IF(B37=1,IF(フラグ管理用!C37=1,"事業終期_通常",IF(C37=2,IF(Y37=2,"事業終期_R3基金・R4","事業終期_通常"),0)),IF(B37=2,"事業終期_R3基金・R4",0)))</f>
        <v>事業終期_R3基金・R4</v>
      </c>
      <c r="AK37" s="513" t="str">
        <f t="shared" si="3"/>
        <v>予算区分_地単_通常</v>
      </c>
      <c r="AL37" s="513" t="str">
        <f t="shared" si="4"/>
        <v>経済対策との関係_原油</v>
      </c>
      <c r="AM37" s="513" t="str">
        <f t="shared" si="5"/>
        <v>交付金の区分_高騰</v>
      </c>
      <c r="AN37" s="513" t="str">
        <f t="shared" si="6"/>
        <v>種類_通常</v>
      </c>
      <c r="AO37" t="str">
        <f>IF(通常分様式!C37="","",IF(PRODUCT(B37:G37,H37:AA37,AF37)=0,"error",""))</f>
        <v/>
      </c>
      <c r="AP37">
        <f>IF(通常分様式!E37="妊娠出産子育て支援交付金",1,0)</f>
        <v>0</v>
      </c>
    </row>
    <row r="38" spans="1:42">
      <c r="A38">
        <v>17</v>
      </c>
      <c r="B38">
        <f>IFERROR(VLOOKUP(通常分様式!B38,―!$AJ$2:$AK$3,2,FALSE),0)</f>
        <v>2</v>
      </c>
      <c r="C38">
        <f>IFERROR(VLOOKUP(通常分様式!C38,―!$A$2:$B$3,2,FALSE),0)</f>
        <v>2</v>
      </c>
      <c r="D38">
        <f>IFERROR(VLOOKUP(通常分様式!D38,―!$AD$2:$AE$3,2,FALSE),0)</f>
        <v>2</v>
      </c>
      <c r="G38">
        <f>IFERROR(VLOOKUP(通常分様式!G38,―!$AF$2:$AG$3,2,FALSE),0)</f>
        <v>1</v>
      </c>
      <c r="H38">
        <f>IFERROR(VLOOKUP(通常分様式!H38,―!$C$2:$D$2,2,FALSE),0)</f>
        <v>1</v>
      </c>
      <c r="I38">
        <f>IFERROR(IF(B38=2,VLOOKUP(通常分様式!I38,―!$E$21:$F$25,2,FALSE),VLOOKUP(通常分様式!I38,―!$E$2:$F$19,2,FALSE)),0)</f>
        <v>15</v>
      </c>
      <c r="J38">
        <f>IFERROR(VLOOKUP(通常分様式!J38,―!$G$2:$H$2,2,FALSE),0)</f>
        <v>1</v>
      </c>
      <c r="K38">
        <f>IFERROR(VLOOKUP(通常分様式!K38,―!$AH$2:$AI$12,2,FALSE),0)</f>
        <v>1</v>
      </c>
      <c r="V38">
        <f>IFERROR(IF(通常分様式!C38="単",VLOOKUP(通常分様式!V38,―!$I$2:$J$3,2,FALSE),VLOOKUP(通常分様式!V38,―!$I$4:$J$5,2,FALSE)),0)</f>
        <v>1</v>
      </c>
      <c r="W38">
        <f>IFERROR(VLOOKUP(通常分様式!W38,―!$K$2:$L$3,2,FALSE),0)</f>
        <v>2</v>
      </c>
      <c r="X38">
        <f>IFERROR(VLOOKUP(通常分様式!X38,―!$M$2:$N$3,2,FALSE),0)</f>
        <v>1</v>
      </c>
      <c r="Y38">
        <f>IFERROR(VLOOKUP(通常分様式!Y38,―!$O$2:$P$3,2,FALSE),0)</f>
        <v>1</v>
      </c>
      <c r="Z38">
        <f>IFERROR(VLOOKUP(通常分様式!Z38,―!$X$2:$Y$31,2,FALSE),0)</f>
        <v>18</v>
      </c>
      <c r="AA38">
        <f>IFERROR(VLOOKUP(通常分様式!AA38,―!$X$2:$Y$31,2,FALSE),0)</f>
        <v>29</v>
      </c>
      <c r="AF38">
        <f>IFERROR(VLOOKUP(通常分様式!AG38,―!$AA$2:$AB$14,2,FALSE),0)</f>
        <v>2</v>
      </c>
      <c r="AG38" t="str">
        <f t="shared" si="0"/>
        <v>協力要請推進枠又は検査促進枠の地方負担分に充当_地単</v>
      </c>
      <c r="AH38" s="513" t="str">
        <f t="shared" si="1"/>
        <v>基金_地単_通常</v>
      </c>
      <c r="AI38" s="513" t="str">
        <f t="shared" si="2"/>
        <v>事業始期_通常</v>
      </c>
      <c r="AJ38" s="513" t="str">
        <f>IF(通常分様式!C38="",0,IF(B38=1,IF(フラグ管理用!C38=1,"事業終期_通常",IF(C38=2,IF(Y38=2,"事業終期_R3基金・R4","事業終期_通常"),0)),IF(B38=2,"事業終期_R3基金・R4",0)))</f>
        <v>事業終期_R3基金・R4</v>
      </c>
      <c r="AK38" s="513" t="str">
        <f t="shared" si="3"/>
        <v>予算区分_地単_通常</v>
      </c>
      <c r="AL38" s="513" t="str">
        <f t="shared" si="4"/>
        <v>経済対策との関係_原油</v>
      </c>
      <c r="AM38" s="513" t="str">
        <f t="shared" si="5"/>
        <v>交付金の区分_高騰</v>
      </c>
      <c r="AN38" s="513" t="str">
        <f t="shared" si="6"/>
        <v>種類_通常</v>
      </c>
      <c r="AO38" t="str">
        <f>IF(通常分様式!C38="","",IF(PRODUCT(B38:G38,H38:AA38,AF38)=0,"error",""))</f>
        <v/>
      </c>
      <c r="AP38">
        <f>IF(通常分様式!E38="妊娠出産子育て支援交付金",1,0)</f>
        <v>0</v>
      </c>
    </row>
    <row r="39" spans="1:42">
      <c r="A39">
        <v>18</v>
      </c>
      <c r="B39">
        <f>IFERROR(VLOOKUP(通常分様式!B39,―!$AJ$2:$AK$3,2,FALSE),0)</f>
        <v>2</v>
      </c>
      <c r="C39">
        <f>IFERROR(VLOOKUP(通常分様式!C39,―!$A$2:$B$3,2,FALSE),0)</f>
        <v>2</v>
      </c>
      <c r="D39">
        <f>IFERROR(VLOOKUP(通常分様式!D39,―!$AD$2:$AE$3,2,FALSE),0)</f>
        <v>2</v>
      </c>
      <c r="G39">
        <f>IFERROR(VLOOKUP(通常分様式!G39,―!$AF$2:$AG$3,2,FALSE),0)</f>
        <v>1</v>
      </c>
      <c r="H39">
        <f>IFERROR(VLOOKUP(通常分様式!H39,―!$C$2:$D$2,2,FALSE),0)</f>
        <v>1</v>
      </c>
      <c r="I39">
        <f>IFERROR(IF(B39=2,VLOOKUP(通常分様式!I39,―!$E$21:$F$25,2,FALSE),VLOOKUP(通常分様式!I39,―!$E$2:$F$19,2,FALSE)),0)</f>
        <v>15</v>
      </c>
      <c r="J39">
        <f>IFERROR(VLOOKUP(通常分様式!J39,―!$G$2:$H$2,2,FALSE),0)</f>
        <v>1</v>
      </c>
      <c r="K39">
        <f>IFERROR(VLOOKUP(通常分様式!K39,―!$AH$2:$AI$12,2,FALSE),0)</f>
        <v>1</v>
      </c>
      <c r="V39">
        <f>IFERROR(IF(通常分様式!C39="単",VLOOKUP(通常分様式!V39,―!$I$2:$J$3,2,FALSE),VLOOKUP(通常分様式!V39,―!$I$4:$J$5,2,FALSE)),0)</f>
        <v>1</v>
      </c>
      <c r="W39">
        <f>IFERROR(VLOOKUP(通常分様式!W39,―!$K$2:$L$3,2,FALSE),0)</f>
        <v>1</v>
      </c>
      <c r="X39">
        <f>IFERROR(VLOOKUP(通常分様式!X39,―!$M$2:$N$3,2,FALSE),0)</f>
        <v>1</v>
      </c>
      <c r="Y39">
        <f>IFERROR(VLOOKUP(通常分様式!Y39,―!$O$2:$P$3,2,FALSE),0)</f>
        <v>1</v>
      </c>
      <c r="Z39">
        <f>IFERROR(VLOOKUP(通常分様式!Z39,―!$X$2:$Y$31,2,FALSE),0)</f>
        <v>23</v>
      </c>
      <c r="AA39">
        <f>IFERROR(VLOOKUP(通常分様式!AA39,―!$X$2:$Y$31,2,FALSE),0)</f>
        <v>29</v>
      </c>
      <c r="AF39">
        <f>IFERROR(VLOOKUP(通常分様式!AG39,―!$AA$2:$AB$14,2,FALSE),0)</f>
        <v>2</v>
      </c>
      <c r="AG39" t="str">
        <f t="shared" si="0"/>
        <v>協力要請推進枠又は検査促進枠の地方負担分に充当_地単</v>
      </c>
      <c r="AH39" s="513" t="str">
        <f t="shared" si="1"/>
        <v>基金_地単_通常</v>
      </c>
      <c r="AI39" s="513" t="str">
        <f t="shared" si="2"/>
        <v>事業始期_通常</v>
      </c>
      <c r="AJ39" s="513" t="str">
        <f>IF(通常分様式!C39="",0,IF(B39=1,IF(フラグ管理用!C39=1,"事業終期_通常",IF(C39=2,IF(Y39=2,"事業終期_R3基金・R4","事業終期_通常"),0)),IF(B39=2,"事業終期_R3基金・R4",0)))</f>
        <v>事業終期_R3基金・R4</v>
      </c>
      <c r="AK39" s="513" t="str">
        <f t="shared" si="3"/>
        <v>予算区分_地単_通常</v>
      </c>
      <c r="AL39" s="513" t="str">
        <f t="shared" si="4"/>
        <v>経済対策との関係_原油</v>
      </c>
      <c r="AM39" s="513" t="str">
        <f t="shared" si="5"/>
        <v>交付金の区分_高騰</v>
      </c>
      <c r="AN39" s="513" t="str">
        <f t="shared" si="6"/>
        <v>種類_通常</v>
      </c>
      <c r="AO39" t="str">
        <f>IF(通常分様式!C39="","",IF(PRODUCT(B39:G39,H39:AA39,AF39)=0,"error",""))</f>
        <v/>
      </c>
      <c r="AP39">
        <f>IF(通常分様式!E39="妊娠出産子育て支援交付金",1,0)</f>
        <v>0</v>
      </c>
    </row>
    <row r="40" spans="1:42">
      <c r="A40">
        <v>19</v>
      </c>
      <c r="B40">
        <f>IFERROR(VLOOKUP(通常分様式!B40,―!$AJ$2:$AK$3,2,FALSE),0)</f>
        <v>2</v>
      </c>
      <c r="C40">
        <f>IFERROR(VLOOKUP(通常分様式!C40,―!$A$2:$B$3,2,FALSE),0)</f>
        <v>2</v>
      </c>
      <c r="D40">
        <f>IFERROR(VLOOKUP(通常分様式!D40,―!$AD$2:$AE$3,2,FALSE),0)</f>
        <v>2</v>
      </c>
      <c r="G40">
        <f>IFERROR(VLOOKUP(通常分様式!G40,―!$AF$2:$AG$3,2,FALSE),0)</f>
        <v>2</v>
      </c>
      <c r="H40">
        <f>IFERROR(VLOOKUP(通常分様式!H40,―!$C$2:$D$2,2,FALSE),0)</f>
        <v>1</v>
      </c>
      <c r="I40">
        <f>IFERROR(IF(B40=2,VLOOKUP(通常分様式!I40,―!$E$21:$F$25,2,FALSE),VLOOKUP(通常分様式!I40,―!$E$2:$F$19,2,FALSE)),0)</f>
        <v>15</v>
      </c>
      <c r="J40">
        <f>IFERROR(VLOOKUP(通常分様式!J40,―!$G$2:$H$2,2,FALSE),0)</f>
        <v>1</v>
      </c>
      <c r="K40">
        <f>IFERROR(VLOOKUP(通常分様式!K40,―!$AH$2:$AI$12,2,FALSE),0)</f>
        <v>8</v>
      </c>
      <c r="V40">
        <f>IFERROR(IF(通常分様式!C40="単",VLOOKUP(通常分様式!V40,―!$I$2:$J$3,2,FALSE),VLOOKUP(通常分様式!V40,―!$I$4:$J$5,2,FALSE)),0)</f>
        <v>1</v>
      </c>
      <c r="W40">
        <f>IFERROR(VLOOKUP(通常分様式!W40,―!$K$2:$L$3,2,FALSE),0)</f>
        <v>2</v>
      </c>
      <c r="X40">
        <f>IFERROR(VLOOKUP(通常分様式!X40,―!$M$2:$N$3,2,FALSE),0)</f>
        <v>1</v>
      </c>
      <c r="Y40">
        <f>IFERROR(VLOOKUP(通常分様式!Y40,―!$O$2:$P$3,2,FALSE),0)</f>
        <v>1</v>
      </c>
      <c r="Z40">
        <f>IFERROR(VLOOKUP(通常分様式!Z40,―!$X$2:$Y$31,2,FALSE),0)</f>
        <v>26</v>
      </c>
      <c r="AA40">
        <f>IFERROR(VLOOKUP(通常分様式!AA40,―!$X$2:$Y$31,2,FALSE),0)</f>
        <v>29</v>
      </c>
      <c r="AF40">
        <f>IFERROR(VLOOKUP(通常分様式!AG40,―!$AA$2:$AB$14,2,FALSE),0)</f>
        <v>2</v>
      </c>
      <c r="AG40" t="str">
        <f t="shared" si="0"/>
        <v>協力要請推進枠又は検査促進枠の地方負担分に充当_地単</v>
      </c>
      <c r="AH40" s="513" t="str">
        <f t="shared" si="1"/>
        <v>基金_地単_通常</v>
      </c>
      <c r="AI40" s="513" t="str">
        <f t="shared" si="2"/>
        <v>事業始期_通常</v>
      </c>
      <c r="AJ40" s="513" t="str">
        <f>IF(通常分様式!C40="",0,IF(B40=1,IF(フラグ管理用!C40=1,"事業終期_通常",IF(C40=2,IF(Y40=2,"事業終期_R3基金・R4","事業終期_通常"),0)),IF(B40=2,"事業終期_R3基金・R4",0)))</f>
        <v>事業終期_R3基金・R4</v>
      </c>
      <c r="AK40" s="513" t="str">
        <f t="shared" si="3"/>
        <v>予算区分_地単_通常</v>
      </c>
      <c r="AL40" s="513" t="str">
        <f t="shared" si="4"/>
        <v>経済対策との関係_原油</v>
      </c>
      <c r="AM40" s="513" t="str">
        <f t="shared" si="5"/>
        <v>交付金の区分_高騰</v>
      </c>
      <c r="AN40" s="513" t="str">
        <f t="shared" si="6"/>
        <v>種類_重点</v>
      </c>
      <c r="AO40" t="str">
        <f>IF(通常分様式!C40="","",IF(PRODUCT(B40:G40,H40:AA40,AF40)=0,"error",""))</f>
        <v/>
      </c>
      <c r="AP40">
        <f>IF(通常分様式!E40="妊娠出産子育て支援交付金",1,0)</f>
        <v>0</v>
      </c>
    </row>
    <row r="41" spans="1:42">
      <c r="A41">
        <v>20</v>
      </c>
      <c r="B41">
        <f>IFERROR(VLOOKUP(通常分様式!B41,―!$AJ$2:$AK$3,2,FALSE),0)</f>
        <v>2</v>
      </c>
      <c r="C41">
        <f>IFERROR(VLOOKUP(通常分様式!C41,―!$A$2:$B$3,2,FALSE),0)</f>
        <v>2</v>
      </c>
      <c r="D41">
        <f>IFERROR(VLOOKUP(通常分様式!D41,―!$AD$2:$AE$3,2,FALSE),0)</f>
        <v>2</v>
      </c>
      <c r="G41">
        <f>IFERROR(VLOOKUP(通常分様式!G41,―!$AF$2:$AG$3,2,FALSE),0)</f>
        <v>2</v>
      </c>
      <c r="H41">
        <f>IFERROR(VLOOKUP(通常分様式!H41,―!$C$2:$D$2,2,FALSE),0)</f>
        <v>1</v>
      </c>
      <c r="I41">
        <f>IFERROR(IF(B41=2,VLOOKUP(通常分様式!I41,―!$E$21:$F$25,2,FALSE),VLOOKUP(通常分様式!I41,―!$E$2:$F$19,2,FALSE)),0)</f>
        <v>16</v>
      </c>
      <c r="J41">
        <f>IFERROR(VLOOKUP(通常分様式!J41,―!$G$2:$H$2,2,FALSE),0)</f>
        <v>1</v>
      </c>
      <c r="K41">
        <f>IFERROR(VLOOKUP(通常分様式!K41,―!$AH$2:$AI$12,2,FALSE),0)</f>
        <v>8</v>
      </c>
      <c r="V41">
        <f>IFERROR(IF(通常分様式!C41="単",VLOOKUP(通常分様式!V41,―!$I$2:$J$3,2,FALSE),VLOOKUP(通常分様式!V41,―!$I$4:$J$5,2,FALSE)),0)</f>
        <v>1</v>
      </c>
      <c r="W41">
        <f>IFERROR(VLOOKUP(通常分様式!W41,―!$K$2:$L$3,2,FALSE),0)</f>
        <v>1</v>
      </c>
      <c r="X41">
        <f>IFERROR(VLOOKUP(通常分様式!X41,―!$M$2:$N$3,2,FALSE),0)</f>
        <v>1</v>
      </c>
      <c r="Y41">
        <f>IFERROR(VLOOKUP(通常分様式!Y41,―!$O$2:$P$3,2,FALSE),0)</f>
        <v>1</v>
      </c>
      <c r="Z41">
        <f>IFERROR(VLOOKUP(通常分様式!Z41,―!$X$2:$Y$31,2,FALSE),0)</f>
        <v>24</v>
      </c>
      <c r="AA41">
        <f>IFERROR(VLOOKUP(通常分様式!AA41,―!$X$2:$Y$31,2,FALSE),0)</f>
        <v>26</v>
      </c>
      <c r="AF41">
        <f>IFERROR(VLOOKUP(通常分様式!AG41,―!$AA$2:$AB$14,2,FALSE),0)</f>
        <v>2</v>
      </c>
      <c r="AG41" t="str">
        <f t="shared" si="0"/>
        <v>協力要請推進枠又は検査促進枠の地方負担分に充当_地単</v>
      </c>
      <c r="AH41" s="513" t="str">
        <f t="shared" si="1"/>
        <v>基金_地単_通常</v>
      </c>
      <c r="AI41" s="513" t="str">
        <f t="shared" si="2"/>
        <v>事業始期_通常</v>
      </c>
      <c r="AJ41" s="513" t="str">
        <f>IF(通常分様式!C41="",0,IF(B41=1,IF(フラグ管理用!C41=1,"事業終期_通常",IF(C41=2,IF(Y41=2,"事業終期_R3基金・R4","事業終期_通常"),0)),IF(B41=2,"事業終期_R3基金・R4",0)))</f>
        <v>事業終期_R3基金・R4</v>
      </c>
      <c r="AK41" s="513" t="str">
        <f t="shared" si="3"/>
        <v>予算区分_地単_通常</v>
      </c>
      <c r="AL41" s="513" t="str">
        <f t="shared" si="4"/>
        <v>経済対策との関係_原油</v>
      </c>
      <c r="AM41" s="513" t="str">
        <f t="shared" si="5"/>
        <v>交付金の区分_高騰</v>
      </c>
      <c r="AN41" s="513" t="str">
        <f t="shared" si="6"/>
        <v>種類_重点</v>
      </c>
      <c r="AO41" t="str">
        <f>IF(通常分様式!C41="","",IF(PRODUCT(B41:G41,H41:AA41,AF41)=0,"error",""))</f>
        <v/>
      </c>
      <c r="AP41">
        <f>IF(通常分様式!E41="妊娠出産子育て支援交付金",1,0)</f>
        <v>0</v>
      </c>
    </row>
    <row r="42" spans="1:42">
      <c r="A42">
        <v>21</v>
      </c>
      <c r="B42">
        <f>IFERROR(VLOOKUP(通常分様式!B42,―!$AJ$2:$AK$3,2,FALSE),0)</f>
        <v>2</v>
      </c>
      <c r="C42">
        <f>IFERROR(VLOOKUP(通常分様式!C42,―!$A$2:$B$3,2,FALSE),0)</f>
        <v>2</v>
      </c>
      <c r="D42">
        <f>IFERROR(VLOOKUP(通常分様式!D42,―!$AD$2:$AE$3,2,FALSE),0)</f>
        <v>2</v>
      </c>
      <c r="G42">
        <f>IFERROR(VLOOKUP(通常分様式!G42,―!$AF$2:$AG$3,2,FALSE),0)</f>
        <v>2</v>
      </c>
      <c r="H42">
        <f>IFERROR(VLOOKUP(通常分様式!H42,―!$C$2:$D$2,2,FALSE),0)</f>
        <v>1</v>
      </c>
      <c r="I42">
        <f>IFERROR(IF(B42=2,VLOOKUP(通常分様式!I42,―!$E$21:$F$25,2,FALSE),VLOOKUP(通常分様式!I42,―!$E$2:$F$19,2,FALSE)),0)</f>
        <v>16</v>
      </c>
      <c r="J42">
        <f>IFERROR(VLOOKUP(通常分様式!J42,―!$G$2:$H$2,2,FALSE),0)</f>
        <v>1</v>
      </c>
      <c r="K42">
        <f>IFERROR(VLOOKUP(通常分様式!K42,―!$AH$2:$AI$12,2,FALSE),0)</f>
        <v>6</v>
      </c>
      <c r="V42">
        <f>IFERROR(IF(通常分様式!C42="単",VLOOKUP(通常分様式!V42,―!$I$2:$J$3,2,FALSE),VLOOKUP(通常分様式!V42,―!$I$4:$J$5,2,FALSE)),0)</f>
        <v>1</v>
      </c>
      <c r="W42">
        <f>IFERROR(VLOOKUP(通常分様式!W42,―!$K$2:$L$3,2,FALSE),0)</f>
        <v>1</v>
      </c>
      <c r="X42">
        <f>IFERROR(VLOOKUP(通常分様式!X42,―!$M$2:$N$3,2,FALSE),0)</f>
        <v>1</v>
      </c>
      <c r="Y42">
        <f>IFERROR(VLOOKUP(通常分様式!Y42,―!$O$2:$P$3,2,FALSE),0)</f>
        <v>1</v>
      </c>
      <c r="Z42">
        <f>IFERROR(VLOOKUP(通常分様式!Z42,―!$X$2:$Y$31,2,FALSE),0)</f>
        <v>24</v>
      </c>
      <c r="AA42">
        <f>IFERROR(VLOOKUP(通常分様式!AA42,―!$X$2:$Y$31,2,FALSE),0)</f>
        <v>29</v>
      </c>
      <c r="AF42">
        <f>IFERROR(VLOOKUP(通常分様式!AG42,―!$AA$2:$AB$14,2,FALSE),0)</f>
        <v>2</v>
      </c>
      <c r="AG42" t="str">
        <f t="shared" si="0"/>
        <v>協力要請推進枠又は検査促進枠の地方負担分に充当_地単</v>
      </c>
      <c r="AH42" s="513" t="str">
        <f t="shared" si="1"/>
        <v>基金_地単_通常</v>
      </c>
      <c r="AI42" s="513" t="str">
        <f t="shared" si="2"/>
        <v>事業始期_通常</v>
      </c>
      <c r="AJ42" s="513" t="str">
        <f>IF(通常分様式!C42="",0,IF(B42=1,IF(フラグ管理用!C42=1,"事業終期_通常",IF(C42=2,IF(Y42=2,"事業終期_R3基金・R4","事業終期_通常"),0)),IF(B42=2,"事業終期_R3基金・R4",0)))</f>
        <v>事業終期_R3基金・R4</v>
      </c>
      <c r="AK42" s="513" t="str">
        <f t="shared" si="3"/>
        <v>予算区分_地単_通常</v>
      </c>
      <c r="AL42" s="513" t="str">
        <f t="shared" si="4"/>
        <v>経済対策との関係_原油</v>
      </c>
      <c r="AM42" s="513" t="str">
        <f t="shared" si="5"/>
        <v>交付金の区分_高騰</v>
      </c>
      <c r="AN42" s="513" t="str">
        <f t="shared" si="6"/>
        <v>種類_重点</v>
      </c>
      <c r="AO42" t="str">
        <f>IF(通常分様式!C42="","",IF(PRODUCT(B42:G42,H42:AA42,AF42)=0,"error",""))</f>
        <v/>
      </c>
      <c r="AP42">
        <f>IF(通常分様式!E42="妊娠出産子育て支援交付金",1,0)</f>
        <v>0</v>
      </c>
    </row>
    <row r="43" spans="1:42">
      <c r="A43">
        <v>22</v>
      </c>
      <c r="B43">
        <f>IFERROR(VLOOKUP(通常分様式!B43,―!$AJ$2:$AK$3,2,FALSE),0)</f>
        <v>2</v>
      </c>
      <c r="C43">
        <f>IFERROR(VLOOKUP(通常分様式!C43,―!$A$2:$B$3,2,FALSE),0)</f>
        <v>2</v>
      </c>
      <c r="D43">
        <f>IFERROR(VLOOKUP(通常分様式!D43,―!$AD$2:$AE$3,2,FALSE),0)</f>
        <v>2</v>
      </c>
      <c r="G43">
        <f>IFERROR(VLOOKUP(通常分様式!G43,―!$AF$2:$AG$3,2,FALSE),0)</f>
        <v>2</v>
      </c>
      <c r="H43">
        <f>IFERROR(VLOOKUP(通常分様式!H43,―!$C$2:$D$2,2,FALSE),0)</f>
        <v>1</v>
      </c>
      <c r="I43">
        <f>IFERROR(IF(B43=2,VLOOKUP(通常分様式!I43,―!$E$21:$F$25,2,FALSE),VLOOKUP(通常分様式!I43,―!$E$2:$F$19,2,FALSE)),0)</f>
        <v>16</v>
      </c>
      <c r="J43">
        <f>IFERROR(VLOOKUP(通常分様式!J43,―!$G$2:$H$2,2,FALSE),0)</f>
        <v>1</v>
      </c>
      <c r="K43">
        <f>IFERROR(VLOOKUP(通常分様式!K43,―!$AH$2:$AI$12,2,FALSE),0)</f>
        <v>6</v>
      </c>
      <c r="V43">
        <f>IFERROR(IF(通常分様式!C43="単",VLOOKUP(通常分様式!V43,―!$I$2:$J$3,2,FALSE),VLOOKUP(通常分様式!V43,―!$I$4:$J$5,2,FALSE)),0)</f>
        <v>1</v>
      </c>
      <c r="W43">
        <f>IFERROR(VLOOKUP(通常分様式!W43,―!$K$2:$L$3,2,FALSE),0)</f>
        <v>2</v>
      </c>
      <c r="X43">
        <f>IFERROR(VLOOKUP(通常分様式!X43,―!$M$2:$N$3,2,FALSE),0)</f>
        <v>1</v>
      </c>
      <c r="Y43">
        <f>IFERROR(VLOOKUP(通常分様式!Y43,―!$O$2:$P$3,2,FALSE),0)</f>
        <v>1</v>
      </c>
      <c r="Z43">
        <f>IFERROR(VLOOKUP(通常分様式!Z43,―!$X$2:$Y$31,2,FALSE),0)</f>
        <v>25</v>
      </c>
      <c r="AA43">
        <f>IFERROR(VLOOKUP(通常分様式!AA43,―!$X$2:$Y$31,2,FALSE),0)</f>
        <v>29</v>
      </c>
      <c r="AF43">
        <f>IFERROR(VLOOKUP(通常分様式!AG43,―!$AA$2:$AB$14,2,FALSE),0)</f>
        <v>2</v>
      </c>
      <c r="AG43" t="str">
        <f t="shared" si="0"/>
        <v>協力要請推進枠又は検査促進枠の地方負担分に充当_地単</v>
      </c>
      <c r="AH43" s="513" t="str">
        <f t="shared" si="1"/>
        <v>基金_地単_通常</v>
      </c>
      <c r="AI43" s="513" t="str">
        <f t="shared" si="2"/>
        <v>事業始期_通常</v>
      </c>
      <c r="AJ43" s="513" t="str">
        <f>IF(通常分様式!C43="",0,IF(B43=1,IF(フラグ管理用!C43=1,"事業終期_通常",IF(C43=2,IF(Y43=2,"事業終期_R3基金・R4","事業終期_通常"),0)),IF(B43=2,"事業終期_R3基金・R4",0)))</f>
        <v>事業終期_R3基金・R4</v>
      </c>
      <c r="AK43" s="513" t="str">
        <f t="shared" si="3"/>
        <v>予算区分_地単_通常</v>
      </c>
      <c r="AL43" s="513" t="str">
        <f t="shared" si="4"/>
        <v>経済対策との関係_原油</v>
      </c>
      <c r="AM43" s="513" t="str">
        <f t="shared" si="5"/>
        <v>交付金の区分_高騰</v>
      </c>
      <c r="AN43" s="513" t="str">
        <f t="shared" si="6"/>
        <v>種類_重点</v>
      </c>
      <c r="AO43" t="str">
        <f>IF(通常分様式!C43="","",IF(PRODUCT(B43:G43,H43:AA43,AF43)=0,"error",""))</f>
        <v/>
      </c>
      <c r="AP43">
        <f>IF(通常分様式!E43="妊娠出産子育て支援交付金",1,0)</f>
        <v>0</v>
      </c>
    </row>
    <row r="44" spans="1:42">
      <c r="A44">
        <v>23</v>
      </c>
      <c r="B44">
        <f>IFERROR(VLOOKUP(通常分様式!B44,―!$AJ$2:$AK$3,2,FALSE),0)</f>
        <v>2</v>
      </c>
      <c r="C44">
        <f>IFERROR(VLOOKUP(通常分様式!C44,―!$A$2:$B$3,2,FALSE),0)</f>
        <v>2</v>
      </c>
      <c r="D44">
        <f>IFERROR(VLOOKUP(通常分様式!D44,―!$AD$2:$AE$3,2,FALSE),0)</f>
        <v>2</v>
      </c>
      <c r="G44">
        <f>IFERROR(VLOOKUP(通常分様式!G44,―!$AF$2:$AG$3,2,FALSE),0)</f>
        <v>2</v>
      </c>
      <c r="H44">
        <f>IFERROR(VLOOKUP(通常分様式!H44,―!$C$2:$D$2,2,FALSE),0)</f>
        <v>1</v>
      </c>
      <c r="I44">
        <f>IFERROR(IF(B44=2,VLOOKUP(通常分様式!I44,―!$E$21:$F$25,2,FALSE),VLOOKUP(通常分様式!I44,―!$E$2:$F$19,2,FALSE)),0)</f>
        <v>16</v>
      </c>
      <c r="J44">
        <f>IFERROR(VLOOKUP(通常分様式!J44,―!$G$2:$H$2,2,FALSE),0)</f>
        <v>1</v>
      </c>
      <c r="K44">
        <f>IFERROR(VLOOKUP(通常分様式!K44,―!$AH$2:$AI$12,2,FALSE),0)</f>
        <v>6</v>
      </c>
      <c r="V44">
        <f>IFERROR(IF(通常分様式!C44="単",VLOOKUP(通常分様式!V44,―!$I$2:$J$3,2,FALSE),VLOOKUP(通常分様式!V44,―!$I$4:$J$5,2,FALSE)),0)</f>
        <v>1</v>
      </c>
      <c r="W44">
        <f>IFERROR(VLOOKUP(通常分様式!W44,―!$K$2:$L$3,2,FALSE),0)</f>
        <v>2</v>
      </c>
      <c r="X44">
        <f>IFERROR(VLOOKUP(通常分様式!X44,―!$M$2:$N$3,2,FALSE),0)</f>
        <v>1</v>
      </c>
      <c r="Y44">
        <f>IFERROR(VLOOKUP(通常分様式!Y44,―!$O$2:$P$3,2,FALSE),0)</f>
        <v>1</v>
      </c>
      <c r="Z44">
        <f>IFERROR(VLOOKUP(通常分様式!Z44,―!$X$2:$Y$31,2,FALSE),0)</f>
        <v>25</v>
      </c>
      <c r="AA44">
        <f>IFERROR(VLOOKUP(通常分様式!AA44,―!$X$2:$Y$31,2,FALSE),0)</f>
        <v>29</v>
      </c>
      <c r="AF44">
        <f>IFERROR(VLOOKUP(通常分様式!AG44,―!$AA$2:$AB$14,2,FALSE),0)</f>
        <v>2</v>
      </c>
      <c r="AG44" t="str">
        <f t="shared" si="0"/>
        <v>協力要請推進枠又は検査促進枠の地方負担分に充当_地単</v>
      </c>
      <c r="AH44" s="513" t="str">
        <f t="shared" si="1"/>
        <v>基金_地単_通常</v>
      </c>
      <c r="AI44" s="513" t="str">
        <f t="shared" si="2"/>
        <v>事業始期_通常</v>
      </c>
      <c r="AJ44" s="513" t="str">
        <f>IF(通常分様式!C44="",0,IF(B44=1,IF(フラグ管理用!C44=1,"事業終期_通常",IF(C44=2,IF(Y44=2,"事業終期_R3基金・R4","事業終期_通常"),0)),IF(B44=2,"事業終期_R3基金・R4",0)))</f>
        <v>事業終期_R3基金・R4</v>
      </c>
      <c r="AK44" s="513" t="str">
        <f t="shared" si="3"/>
        <v>予算区分_地単_通常</v>
      </c>
      <c r="AL44" s="513" t="str">
        <f t="shared" si="4"/>
        <v>経済対策との関係_原油</v>
      </c>
      <c r="AM44" s="513" t="str">
        <f t="shared" si="5"/>
        <v>交付金の区分_高騰</v>
      </c>
      <c r="AN44" s="513" t="str">
        <f t="shared" si="6"/>
        <v>種類_重点</v>
      </c>
      <c r="AO44" t="str">
        <f>IF(通常分様式!C44="","",IF(PRODUCT(B44:G44,H44:AA44,AF44)=0,"error",""))</f>
        <v/>
      </c>
      <c r="AP44">
        <f>IF(通常分様式!E44="妊娠出産子育て支援交付金",1,0)</f>
        <v>0</v>
      </c>
    </row>
    <row r="45" spans="1:42">
      <c r="A45">
        <v>24</v>
      </c>
      <c r="B45">
        <f>IFERROR(VLOOKUP(通常分様式!B45,―!$AJ$2:$AK$3,2,FALSE),0)</f>
        <v>2</v>
      </c>
      <c r="C45">
        <f>IFERROR(VLOOKUP(通常分様式!C45,―!$A$2:$B$3,2,FALSE),0)</f>
        <v>2</v>
      </c>
      <c r="D45">
        <f>IFERROR(VLOOKUP(通常分様式!D45,―!$AD$2:$AE$3,2,FALSE),0)</f>
        <v>2</v>
      </c>
      <c r="G45">
        <f>IFERROR(VLOOKUP(通常分様式!G45,―!$AF$2:$AG$3,2,FALSE),0)</f>
        <v>2</v>
      </c>
      <c r="H45">
        <f>IFERROR(VLOOKUP(通常分様式!H45,―!$C$2:$D$2,2,FALSE),0)</f>
        <v>1</v>
      </c>
      <c r="I45">
        <f>IFERROR(IF(B45=2,VLOOKUP(通常分様式!I45,―!$E$21:$F$25,2,FALSE),VLOOKUP(通常分様式!I45,―!$E$2:$F$19,2,FALSE)),0)</f>
        <v>16</v>
      </c>
      <c r="J45">
        <f>IFERROR(VLOOKUP(通常分様式!J45,―!$G$2:$H$2,2,FALSE),0)</f>
        <v>1</v>
      </c>
      <c r="K45">
        <f>IFERROR(VLOOKUP(通常分様式!K45,―!$AH$2:$AI$12,2,FALSE),0)</f>
        <v>6</v>
      </c>
      <c r="V45">
        <f>IFERROR(IF(通常分様式!C45="単",VLOOKUP(通常分様式!V45,―!$I$2:$J$3,2,FALSE),VLOOKUP(通常分様式!V45,―!$I$4:$J$5,2,FALSE)),0)</f>
        <v>1</v>
      </c>
      <c r="W45">
        <f>IFERROR(VLOOKUP(通常分様式!W45,―!$K$2:$L$3,2,FALSE),0)</f>
        <v>2</v>
      </c>
      <c r="X45">
        <f>IFERROR(VLOOKUP(通常分様式!X45,―!$M$2:$N$3,2,FALSE),0)</f>
        <v>1</v>
      </c>
      <c r="Y45">
        <f>IFERROR(VLOOKUP(通常分様式!Y45,―!$O$2:$P$3,2,FALSE),0)</f>
        <v>1</v>
      </c>
      <c r="Z45">
        <f>IFERROR(VLOOKUP(通常分様式!Z45,―!$X$2:$Y$31,2,FALSE),0)</f>
        <v>25</v>
      </c>
      <c r="AA45">
        <f>IFERROR(VLOOKUP(通常分様式!AA45,―!$X$2:$Y$31,2,FALSE),0)</f>
        <v>29</v>
      </c>
      <c r="AF45">
        <f>IFERROR(VLOOKUP(通常分様式!AG45,―!$AA$2:$AB$14,2,FALSE),0)</f>
        <v>2</v>
      </c>
      <c r="AG45" t="str">
        <f t="shared" si="0"/>
        <v>協力要請推進枠又は検査促進枠の地方負担分に充当_地単</v>
      </c>
      <c r="AH45" s="513" t="str">
        <f t="shared" si="1"/>
        <v>基金_地単_通常</v>
      </c>
      <c r="AI45" s="513" t="str">
        <f t="shared" si="2"/>
        <v>事業始期_通常</v>
      </c>
      <c r="AJ45" s="513" t="str">
        <f>IF(通常分様式!C45="",0,IF(B45=1,IF(フラグ管理用!C45=1,"事業終期_通常",IF(C45=2,IF(Y45=2,"事業終期_R3基金・R4","事業終期_通常"),0)),IF(B45=2,"事業終期_R3基金・R4",0)))</f>
        <v>事業終期_R3基金・R4</v>
      </c>
      <c r="AK45" s="513" t="str">
        <f t="shared" si="3"/>
        <v>予算区分_地単_通常</v>
      </c>
      <c r="AL45" s="513" t="str">
        <f t="shared" si="4"/>
        <v>経済対策との関係_原油</v>
      </c>
      <c r="AM45" s="513" t="str">
        <f t="shared" si="5"/>
        <v>交付金の区分_高騰</v>
      </c>
      <c r="AN45" s="513" t="str">
        <f t="shared" si="6"/>
        <v>種類_重点</v>
      </c>
      <c r="AO45" t="str">
        <f>IF(通常分様式!C45="","",IF(PRODUCT(B45:G45,H45:AA45,AF45)=0,"error",""))</f>
        <v/>
      </c>
      <c r="AP45">
        <f>IF(通常分様式!E45="妊娠出産子育て支援交付金",1,0)</f>
        <v>0</v>
      </c>
    </row>
    <row r="46" spans="1:42">
      <c r="A46">
        <v>25</v>
      </c>
      <c r="B46">
        <f>IFERROR(VLOOKUP(通常分様式!B46,―!$AJ$2:$AK$3,2,FALSE),0)</f>
        <v>2</v>
      </c>
      <c r="C46">
        <f>IFERROR(VLOOKUP(通常分様式!C46,―!$A$2:$B$3,2,FALSE),0)</f>
        <v>2</v>
      </c>
      <c r="D46">
        <f>IFERROR(VLOOKUP(通常分様式!D46,―!$AD$2:$AE$3,2,FALSE),0)</f>
        <v>2</v>
      </c>
      <c r="G46">
        <f>IFERROR(VLOOKUP(通常分様式!G46,―!$AF$2:$AG$3,2,FALSE),0)</f>
        <v>2</v>
      </c>
      <c r="H46">
        <f>IFERROR(VLOOKUP(通常分様式!H46,―!$C$2:$D$2,2,FALSE),0)</f>
        <v>1</v>
      </c>
      <c r="I46">
        <f>IFERROR(IF(B46=2,VLOOKUP(通常分様式!I46,―!$E$21:$F$25,2,FALSE),VLOOKUP(通常分様式!I46,―!$E$2:$F$19,2,FALSE)),0)</f>
        <v>16</v>
      </c>
      <c r="J46">
        <f>IFERROR(VLOOKUP(通常分様式!J46,―!$G$2:$H$2,2,FALSE),0)</f>
        <v>1</v>
      </c>
      <c r="K46">
        <f>IFERROR(VLOOKUP(通常分様式!K46,―!$AH$2:$AI$12,2,FALSE),0)</f>
        <v>8</v>
      </c>
      <c r="V46">
        <f>IFERROR(IF(通常分様式!C46="単",VLOOKUP(通常分様式!V46,―!$I$2:$J$3,2,FALSE),VLOOKUP(通常分様式!V46,―!$I$4:$J$5,2,FALSE)),0)</f>
        <v>1</v>
      </c>
      <c r="W46">
        <f>IFERROR(VLOOKUP(通常分様式!W46,―!$K$2:$L$3,2,FALSE),0)</f>
        <v>2</v>
      </c>
      <c r="X46">
        <f>IFERROR(VLOOKUP(通常分様式!X46,―!$M$2:$N$3,2,FALSE),0)</f>
        <v>1</v>
      </c>
      <c r="Y46">
        <f>IFERROR(VLOOKUP(通常分様式!Y46,―!$O$2:$P$3,2,FALSE),0)</f>
        <v>1</v>
      </c>
      <c r="Z46">
        <f>IFERROR(VLOOKUP(通常分様式!Z46,―!$X$2:$Y$31,2,FALSE),0)</f>
        <v>25</v>
      </c>
      <c r="AA46">
        <f>IFERROR(VLOOKUP(通常分様式!AA46,―!$X$2:$Y$31,2,FALSE),0)</f>
        <v>29</v>
      </c>
      <c r="AF46">
        <f>IFERROR(VLOOKUP(通常分様式!AG46,―!$AA$2:$AB$14,2,FALSE),0)</f>
        <v>2</v>
      </c>
      <c r="AG46" t="str">
        <f t="shared" si="0"/>
        <v>協力要請推進枠又は検査促進枠の地方負担分に充当_地単</v>
      </c>
      <c r="AH46" s="513" t="str">
        <f t="shared" si="1"/>
        <v>基金_地単_通常</v>
      </c>
      <c r="AI46" s="513" t="str">
        <f t="shared" si="2"/>
        <v>事業始期_通常</v>
      </c>
      <c r="AJ46" s="513" t="str">
        <f>IF(通常分様式!C46="",0,IF(B46=1,IF(フラグ管理用!C46=1,"事業終期_通常",IF(C46=2,IF(Y46=2,"事業終期_R3基金・R4","事業終期_通常"),0)),IF(B46=2,"事業終期_R3基金・R4",0)))</f>
        <v>事業終期_R3基金・R4</v>
      </c>
      <c r="AK46" s="513" t="str">
        <f t="shared" si="3"/>
        <v>予算区分_地単_通常</v>
      </c>
      <c r="AL46" s="513" t="str">
        <f t="shared" si="4"/>
        <v>経済対策との関係_原油</v>
      </c>
      <c r="AM46" s="513" t="str">
        <f t="shared" si="5"/>
        <v>交付金の区分_高騰</v>
      </c>
      <c r="AN46" s="513" t="str">
        <f t="shared" si="6"/>
        <v>種類_重点</v>
      </c>
      <c r="AO46" t="str">
        <f>IF(通常分様式!C46="","",IF(PRODUCT(B46:G46,H46:AA46,AF46)=0,"error",""))</f>
        <v/>
      </c>
      <c r="AP46">
        <f>IF(通常分様式!E46="妊娠出産子育て支援交付金",1,0)</f>
        <v>0</v>
      </c>
    </row>
    <row r="47" spans="1:42">
      <c r="A47">
        <v>26</v>
      </c>
      <c r="B47">
        <f>IFERROR(VLOOKUP(通常分様式!B47,―!$AJ$2:$AK$3,2,FALSE),0)</f>
        <v>2</v>
      </c>
      <c r="C47">
        <f>IFERROR(VLOOKUP(通常分様式!C47,―!$A$2:$B$3,2,FALSE),0)</f>
        <v>2</v>
      </c>
      <c r="D47">
        <f>IFERROR(VLOOKUP(通常分様式!D47,―!$AD$2:$AE$3,2,FALSE),0)</f>
        <v>2</v>
      </c>
      <c r="G47">
        <f>IFERROR(VLOOKUP(通常分様式!G47,―!$AF$2:$AG$3,2,FALSE),0)</f>
        <v>2</v>
      </c>
      <c r="H47">
        <f>IFERROR(VLOOKUP(通常分様式!H47,―!$C$2:$D$2,2,FALSE),0)</f>
        <v>1</v>
      </c>
      <c r="I47">
        <f>IFERROR(IF(B47=2,VLOOKUP(通常分様式!I47,―!$E$21:$F$25,2,FALSE),VLOOKUP(通常分様式!I47,―!$E$2:$F$19,2,FALSE)),0)</f>
        <v>16</v>
      </c>
      <c r="J47">
        <f>IFERROR(VLOOKUP(通常分様式!J47,―!$G$2:$H$2,2,FALSE),0)</f>
        <v>1</v>
      </c>
      <c r="K47">
        <f>IFERROR(VLOOKUP(通常分様式!K47,―!$AH$2:$AI$12,2,FALSE),0)</f>
        <v>8</v>
      </c>
      <c r="V47">
        <f>IFERROR(IF(通常分様式!C47="単",VLOOKUP(通常分様式!V47,―!$I$2:$J$3,2,FALSE),VLOOKUP(通常分様式!V47,―!$I$4:$J$5,2,FALSE)),0)</f>
        <v>1</v>
      </c>
      <c r="W47">
        <f>IFERROR(VLOOKUP(通常分様式!W47,―!$K$2:$L$3,2,FALSE),0)</f>
        <v>2</v>
      </c>
      <c r="X47">
        <f>IFERROR(VLOOKUP(通常分様式!X47,―!$M$2:$N$3,2,FALSE),0)</f>
        <v>1</v>
      </c>
      <c r="Y47">
        <f>IFERROR(VLOOKUP(通常分様式!Y47,―!$O$2:$P$3,2,FALSE),0)</f>
        <v>1</v>
      </c>
      <c r="Z47">
        <f>IFERROR(VLOOKUP(通常分様式!Z47,―!$X$2:$Y$31,2,FALSE),0)</f>
        <v>25</v>
      </c>
      <c r="AA47">
        <f>IFERROR(VLOOKUP(通常分様式!AA47,―!$X$2:$Y$31,2,FALSE),0)</f>
        <v>29</v>
      </c>
      <c r="AF47">
        <f>IFERROR(VLOOKUP(通常分様式!AG47,―!$AA$2:$AB$14,2,FALSE),0)</f>
        <v>2</v>
      </c>
      <c r="AG47" t="str">
        <f t="shared" si="0"/>
        <v>協力要請推進枠又は検査促進枠の地方負担分に充当_地単</v>
      </c>
      <c r="AH47" s="513" t="str">
        <f t="shared" si="1"/>
        <v>基金_地単_通常</v>
      </c>
      <c r="AI47" s="513" t="str">
        <f t="shared" si="2"/>
        <v>事業始期_通常</v>
      </c>
      <c r="AJ47" s="513" t="str">
        <f>IF(通常分様式!C47="",0,IF(B47=1,IF(フラグ管理用!C47=1,"事業終期_通常",IF(C47=2,IF(Y47=2,"事業終期_R3基金・R4","事業終期_通常"),0)),IF(B47=2,"事業終期_R3基金・R4",0)))</f>
        <v>事業終期_R3基金・R4</v>
      </c>
      <c r="AK47" s="513" t="str">
        <f t="shared" si="3"/>
        <v>予算区分_地単_通常</v>
      </c>
      <c r="AL47" s="513" t="str">
        <f t="shared" si="4"/>
        <v>経済対策との関係_原油</v>
      </c>
      <c r="AM47" s="513" t="str">
        <f t="shared" si="5"/>
        <v>交付金の区分_高騰</v>
      </c>
      <c r="AN47" s="513" t="str">
        <f t="shared" si="6"/>
        <v>種類_重点</v>
      </c>
      <c r="AO47" t="str">
        <f>IF(通常分様式!C47="","",IF(PRODUCT(B47:G47,H47:AA47,AF47)=0,"error",""))</f>
        <v/>
      </c>
      <c r="AP47">
        <f>IF(通常分様式!E47="妊娠出産子育て支援交付金",1,0)</f>
        <v>0</v>
      </c>
    </row>
    <row r="48" spans="1:42">
      <c r="A48">
        <v>27</v>
      </c>
      <c r="B48">
        <f>IFERROR(VLOOKUP(通常分様式!B48,―!$AJ$2:$AK$3,2,FALSE),0)</f>
        <v>1</v>
      </c>
      <c r="C48">
        <f>IFERROR(VLOOKUP(通常分様式!C48,―!$A$2:$B$3,2,FALSE),0)</f>
        <v>2</v>
      </c>
      <c r="D48">
        <f>IFERROR(VLOOKUP(通常分様式!D48,―!$AD$2:$AE$3,2,FALSE),0)</f>
        <v>2</v>
      </c>
      <c r="G48">
        <f>IFERROR(VLOOKUP(通常分様式!G48,―!$AF$2:$AG$3,2,FALSE),0)</f>
        <v>1</v>
      </c>
      <c r="H48">
        <f>IFERROR(VLOOKUP(通常分様式!H48,―!$C$2:$D$2,2,FALSE),0)</f>
        <v>1</v>
      </c>
      <c r="I48">
        <f>IFERROR(IF(B48=2,VLOOKUP(通常分様式!I48,―!$E$21:$F$25,2,FALSE),VLOOKUP(通常分様式!I48,―!$E$2:$F$19,2,FALSE)),0)</f>
        <v>18</v>
      </c>
      <c r="J48">
        <f>IFERROR(VLOOKUP(通常分様式!J48,―!$G$2:$H$2,2,FALSE),0)</f>
        <v>1</v>
      </c>
      <c r="K48">
        <f>IFERROR(VLOOKUP(通常分様式!K48,―!$AH$2:$AI$12,2,FALSE),0)</f>
        <v>1</v>
      </c>
      <c r="V48">
        <f>IFERROR(IF(通常分様式!C48="単",VLOOKUP(通常分様式!V48,―!$I$2:$J$3,2,FALSE),VLOOKUP(通常分様式!V48,―!$I$4:$J$5,2,FALSE)),0)</f>
        <v>1</v>
      </c>
      <c r="W48">
        <f>IFERROR(VLOOKUP(通常分様式!W48,―!$K$2:$L$3,2,FALSE),0)</f>
        <v>1</v>
      </c>
      <c r="X48">
        <f>IFERROR(VLOOKUP(通常分様式!X48,―!$M$2:$N$3,2,FALSE),0)</f>
        <v>1</v>
      </c>
      <c r="Y48">
        <f>IFERROR(VLOOKUP(通常分様式!Y48,―!$O$2:$P$3,2,FALSE),0)</f>
        <v>1</v>
      </c>
      <c r="Z48">
        <f>IFERROR(VLOOKUP(通常分様式!Z48,―!$X$2:$Y$31,2,FALSE),0)</f>
        <v>21</v>
      </c>
      <c r="AA48">
        <f>IFERROR(VLOOKUP(通常分様式!AA48,―!$X$2:$Y$31,2,FALSE),0)</f>
        <v>29</v>
      </c>
      <c r="AF48">
        <f>IFERROR(VLOOKUP(通常分様式!AG48,―!$AA$2:$AB$14,2,FALSE),0)</f>
        <v>2</v>
      </c>
      <c r="AG48" t="str">
        <f t="shared" si="0"/>
        <v>協力要請推進枠又は検査促進枠の地方負担分に充当_地単</v>
      </c>
      <c r="AH48" s="513" t="str">
        <f t="shared" si="1"/>
        <v>基金_地単_通常</v>
      </c>
      <c r="AI48" s="513" t="str">
        <f t="shared" si="2"/>
        <v>事業始期_通常</v>
      </c>
      <c r="AJ48" s="513" t="str">
        <f>IF(通常分様式!C48="",0,IF(B48=1,IF(フラグ管理用!C48=1,"事業終期_通常",IF(C48=2,IF(Y48=2,"事業終期_R3基金・R4","事業終期_通常"),0)),IF(B48=2,"事業終期_R3基金・R4",0)))</f>
        <v>事業終期_通常</v>
      </c>
      <c r="AK48" s="513" t="str">
        <f t="shared" si="3"/>
        <v>予算区分_地単_通常</v>
      </c>
      <c r="AL48" s="513" t="str">
        <f t="shared" si="4"/>
        <v>経済対策との関係_通常</v>
      </c>
      <c r="AM48" s="513" t="str">
        <f t="shared" si="5"/>
        <v>交付金の区分_その他</v>
      </c>
      <c r="AN48" s="513" t="str">
        <f t="shared" si="6"/>
        <v>種類_通常</v>
      </c>
      <c r="AO48" t="str">
        <f>IF(通常分様式!C48="","",IF(PRODUCT(B48:G48,H48:AA48,AF48)=0,"error",""))</f>
        <v/>
      </c>
      <c r="AP48">
        <f>IF(通常分様式!E48="妊娠出産子育て支援交付金",1,0)</f>
        <v>0</v>
      </c>
    </row>
    <row r="49" spans="1:42">
      <c r="A49">
        <v>28</v>
      </c>
      <c r="B49">
        <f>IFERROR(VLOOKUP(通常分様式!B49,―!$AJ$2:$AK$3,2,FALSE),0)</f>
        <v>2</v>
      </c>
      <c r="C49">
        <f>IFERROR(VLOOKUP(通常分様式!C49,―!$A$2:$B$3,2,FALSE),0)</f>
        <v>2</v>
      </c>
      <c r="D49">
        <f>IFERROR(VLOOKUP(通常分様式!D49,―!$AD$2:$AE$3,2,FALSE),0)</f>
        <v>2</v>
      </c>
      <c r="G49">
        <f>IFERROR(VLOOKUP(通常分様式!G49,―!$AF$2:$AG$3,2,FALSE),0)</f>
        <v>2</v>
      </c>
      <c r="H49">
        <f>IFERROR(VLOOKUP(通常分様式!H49,―!$C$2:$D$2,2,FALSE),0)</f>
        <v>1</v>
      </c>
      <c r="I49">
        <f>IFERROR(IF(B49=2,VLOOKUP(通常分様式!I49,―!$E$21:$F$25,2,FALSE),VLOOKUP(通常分様式!I49,―!$E$2:$F$19,2,FALSE)),0)</f>
        <v>18</v>
      </c>
      <c r="J49">
        <f>IFERROR(VLOOKUP(通常分様式!J49,―!$G$2:$H$2,2,FALSE),0)</f>
        <v>1</v>
      </c>
      <c r="K49">
        <f>IFERROR(VLOOKUP(通常分様式!K49,―!$AH$2:$AI$12,2,FALSE),0)</f>
        <v>4</v>
      </c>
      <c r="V49">
        <f>IFERROR(IF(通常分様式!C49="単",VLOOKUP(通常分様式!V49,―!$I$2:$J$3,2,FALSE),VLOOKUP(通常分様式!V49,―!$I$4:$J$5,2,FALSE)),0)</f>
        <v>1</v>
      </c>
      <c r="W49">
        <f>IFERROR(VLOOKUP(通常分様式!W49,―!$K$2:$L$3,2,FALSE),0)</f>
        <v>1</v>
      </c>
      <c r="X49">
        <f>IFERROR(VLOOKUP(通常分様式!X49,―!$M$2:$N$3,2,FALSE),0)</f>
        <v>1</v>
      </c>
      <c r="Y49">
        <f>IFERROR(VLOOKUP(通常分様式!Y49,―!$O$2:$P$3,2,FALSE),0)</f>
        <v>1</v>
      </c>
      <c r="Z49">
        <f>IFERROR(VLOOKUP(通常分様式!Z49,―!$X$2:$Y$31,2,FALSE),0)</f>
        <v>21</v>
      </c>
      <c r="AA49">
        <f>IFERROR(VLOOKUP(通常分様式!AA49,―!$X$2:$Y$31,2,FALSE),0)</f>
        <v>29</v>
      </c>
      <c r="AF49">
        <f>IFERROR(VLOOKUP(通常分様式!AG49,―!$AA$2:$AB$14,2,FALSE),0)</f>
        <v>2</v>
      </c>
      <c r="AG49" t="str">
        <f t="shared" si="0"/>
        <v>協力要請推進枠又は検査促進枠の地方負担分に充当_地単</v>
      </c>
      <c r="AH49" s="513" t="str">
        <f t="shared" si="1"/>
        <v>基金_地単_通常</v>
      </c>
      <c r="AI49" s="513" t="str">
        <f t="shared" si="2"/>
        <v>事業始期_通常</v>
      </c>
      <c r="AJ49" s="513" t="str">
        <f>IF(通常分様式!C49="",0,IF(B49=1,IF(フラグ管理用!C49=1,"事業終期_通常",IF(C49=2,IF(Y49=2,"事業終期_R3基金・R4","事業終期_通常"),0)),IF(B49=2,"事業終期_R3基金・R4",0)))</f>
        <v>事業終期_R3基金・R4</v>
      </c>
      <c r="AK49" s="513" t="str">
        <f t="shared" si="3"/>
        <v>予算区分_地単_通常</v>
      </c>
      <c r="AL49" s="513" t="str">
        <f t="shared" si="4"/>
        <v>経済対策との関係_原油</v>
      </c>
      <c r="AM49" s="513" t="str">
        <f t="shared" si="5"/>
        <v>交付金の区分_高騰</v>
      </c>
      <c r="AN49" s="513" t="str">
        <f t="shared" si="6"/>
        <v>種類_重点</v>
      </c>
      <c r="AO49" t="str">
        <f>IF(通常分様式!C49="","",IF(PRODUCT(B49:G49,H49:AA49,AF49)=0,"error",""))</f>
        <v/>
      </c>
      <c r="AP49">
        <f>IF(通常分様式!E49="妊娠出産子育て支援交付金",1,0)</f>
        <v>0</v>
      </c>
    </row>
    <row r="50" spans="1:42">
      <c r="A50">
        <v>29</v>
      </c>
      <c r="B50">
        <f>IFERROR(VLOOKUP(通常分様式!B50,―!$AJ$2:$AK$3,2,FALSE),0)</f>
        <v>2</v>
      </c>
      <c r="C50">
        <f>IFERROR(VLOOKUP(通常分様式!C50,―!$A$2:$B$3,2,FALSE),0)</f>
        <v>2</v>
      </c>
      <c r="D50">
        <f>IFERROR(VLOOKUP(通常分様式!D50,―!$AD$2:$AE$3,2,FALSE),0)</f>
        <v>2</v>
      </c>
      <c r="G50">
        <f>IFERROR(VLOOKUP(通常分様式!G50,―!$AF$2:$AG$3,2,FALSE),0)</f>
        <v>2</v>
      </c>
      <c r="H50">
        <f>IFERROR(VLOOKUP(通常分様式!H50,―!$C$2:$D$2,2,FALSE),0)</f>
        <v>1</v>
      </c>
      <c r="I50">
        <f>IFERROR(IF(B50=2,VLOOKUP(通常分様式!I50,―!$E$21:$F$25,2,FALSE),VLOOKUP(通常分様式!I50,―!$E$2:$F$19,2,FALSE)),0)</f>
        <v>15</v>
      </c>
      <c r="J50">
        <f>IFERROR(VLOOKUP(通常分様式!J50,―!$G$2:$H$2,2,FALSE),0)</f>
        <v>1</v>
      </c>
      <c r="K50">
        <f>IFERROR(VLOOKUP(通常分様式!K50,―!$AH$2:$AI$12,2,FALSE),0)</f>
        <v>7</v>
      </c>
      <c r="V50">
        <f>IFERROR(IF(通常分様式!C50="単",VLOOKUP(通常分様式!V50,―!$I$2:$J$3,2,FALSE),VLOOKUP(通常分様式!V50,―!$I$4:$J$5,2,FALSE)),0)</f>
        <v>1</v>
      </c>
      <c r="W50">
        <f>IFERROR(VLOOKUP(通常分様式!W50,―!$K$2:$L$3,2,FALSE),0)</f>
        <v>1</v>
      </c>
      <c r="X50">
        <f>IFERROR(VLOOKUP(通常分様式!X50,―!$M$2:$N$3,2,FALSE),0)</f>
        <v>1</v>
      </c>
      <c r="Y50">
        <f>IFERROR(VLOOKUP(通常分様式!Y50,―!$O$2:$P$3,2,FALSE),0)</f>
        <v>1</v>
      </c>
      <c r="Z50">
        <f>IFERROR(VLOOKUP(通常分様式!Z50,―!$X$2:$Y$31,2,FALSE),0)</f>
        <v>26</v>
      </c>
      <c r="AA50">
        <f>IFERROR(VLOOKUP(通常分様式!AA50,―!$X$2:$Y$31,2,FALSE),0)</f>
        <v>29</v>
      </c>
      <c r="AF50">
        <f>IFERROR(VLOOKUP(通常分様式!AG50,―!$AA$2:$AB$14,2,FALSE),0)</f>
        <v>2</v>
      </c>
      <c r="AG50" t="str">
        <f t="shared" si="0"/>
        <v>協力要請推進枠又は検査促進枠の地方負担分に充当_地単</v>
      </c>
      <c r="AH50" s="513" t="str">
        <f t="shared" si="1"/>
        <v>基金_地単_通常</v>
      </c>
      <c r="AI50" s="513" t="str">
        <f t="shared" si="2"/>
        <v>事業始期_通常</v>
      </c>
      <c r="AJ50" s="513" t="str">
        <f>IF(通常分様式!C50="",0,IF(B50=1,IF(フラグ管理用!C50=1,"事業終期_通常",IF(C50=2,IF(Y50=2,"事業終期_R3基金・R4","事業終期_通常"),0)),IF(B50=2,"事業終期_R3基金・R4",0)))</f>
        <v>事業終期_R3基金・R4</v>
      </c>
      <c r="AK50" s="513" t="str">
        <f t="shared" si="3"/>
        <v>予算区分_地単_通常</v>
      </c>
      <c r="AL50" s="513" t="str">
        <f t="shared" si="4"/>
        <v>経済対策との関係_原油</v>
      </c>
      <c r="AM50" s="513" t="str">
        <f t="shared" si="5"/>
        <v>交付金の区分_高騰</v>
      </c>
      <c r="AN50" s="513" t="str">
        <f t="shared" si="6"/>
        <v>種類_重点</v>
      </c>
      <c r="AO50" t="str">
        <f>IF(通常分様式!C50="","",IF(PRODUCT(B50:G50,H50:AA50,AF50)=0,"error",""))</f>
        <v/>
      </c>
      <c r="AP50">
        <f>IF(通常分様式!E50="妊娠出産子育て支援交付金",1,0)</f>
        <v>0</v>
      </c>
    </row>
    <row r="51" spans="1:42">
      <c r="A51">
        <v>30</v>
      </c>
      <c r="B51">
        <f>IFERROR(VLOOKUP(通常分様式!B51,―!$AJ$2:$AK$3,2,FALSE),0)</f>
        <v>1</v>
      </c>
      <c r="C51">
        <f>IFERROR(VLOOKUP(通常分様式!C51,―!$A$2:$B$3,2,FALSE),0)</f>
        <v>1</v>
      </c>
      <c r="D51">
        <f>IFERROR(VLOOKUP(通常分様式!D51,―!$AD$2:$AE$3,2,FALSE),0)</f>
        <v>1</v>
      </c>
      <c r="G51">
        <f>IFERROR(VLOOKUP(通常分様式!G51,―!$AF$2:$AG$3,2,FALSE),0)</f>
        <v>1</v>
      </c>
      <c r="H51">
        <f>IFERROR(VLOOKUP(通常分様式!H51,―!$C$2:$D$2,2,FALSE),0)</f>
        <v>1</v>
      </c>
      <c r="I51">
        <f>IFERROR(IF(B51=2,VLOOKUP(通常分様式!I51,―!$E$21:$F$25,2,FALSE),VLOOKUP(通常分様式!I51,―!$E$2:$F$19,2,FALSE)),0)</f>
        <v>3</v>
      </c>
      <c r="J51">
        <f>IFERROR(VLOOKUP(通常分様式!J51,―!$G$2:$H$2,2,FALSE),0)</f>
        <v>1</v>
      </c>
      <c r="K51">
        <f>IFERROR(VLOOKUP(通常分様式!K51,―!$AH$2:$AI$12,2,FALSE),0)</f>
        <v>1</v>
      </c>
      <c r="V51">
        <f>IFERROR(IF(通常分様式!C51="単",VLOOKUP(通常分様式!V51,―!$I$2:$J$3,2,FALSE),VLOOKUP(通常分様式!V51,―!$I$4:$J$5,2,FALSE)),0)</f>
        <v>1</v>
      </c>
      <c r="W51">
        <f>IFERROR(VLOOKUP(通常分様式!W51,―!$K$2:$L$3,2,FALSE),0)</f>
        <v>1</v>
      </c>
      <c r="X51">
        <f>IFERROR(VLOOKUP(通常分様式!X51,―!$M$2:$N$3,2,FALSE),0)</f>
        <v>1</v>
      </c>
      <c r="Y51">
        <f>IFERROR(VLOOKUP(通常分様式!Y51,―!$O$2:$P$3,2,FALSE),0)</f>
        <v>1</v>
      </c>
      <c r="Z51">
        <f>IFERROR(VLOOKUP(通常分様式!Z51,―!$X$2:$Y$31,2,FALSE),0)</f>
        <v>26</v>
      </c>
      <c r="AA51">
        <f>IFERROR(VLOOKUP(通常分様式!AA51,―!$X$2:$Y$31,2,FALSE),0)</f>
        <v>29</v>
      </c>
      <c r="AF51">
        <f>IFERROR(VLOOKUP(通常分様式!AG51,―!$AA$2:$AB$14,2,FALSE),0)</f>
        <v>9</v>
      </c>
      <c r="AG51" t="str">
        <f t="shared" si="0"/>
        <v>協力要請推進枠又は検査促進枠の地方負担分に充当_補助</v>
      </c>
      <c r="AH51" s="513" t="str">
        <f t="shared" si="1"/>
        <v>基金_補助</v>
      </c>
      <c r="AI51" s="513" t="str">
        <f t="shared" si="2"/>
        <v>事業始期_補助</v>
      </c>
      <c r="AJ51" s="513" t="str">
        <f>IF(通常分様式!C51="",0,IF(B51=1,IF(フラグ管理用!C51=1,"事業終期_通常",IF(C51=2,IF(Y51=2,"事業終期_R3基金・R4","事業終期_通常"),0)),IF(B51=2,"事業終期_R3基金・R4",0)))</f>
        <v>事業終期_通常</v>
      </c>
      <c r="AK51" s="513" t="str">
        <f t="shared" si="3"/>
        <v>予算区分_補助</v>
      </c>
      <c r="AL51" s="513" t="str">
        <f t="shared" si="4"/>
        <v>経済対策との関係_通常</v>
      </c>
      <c r="AM51" s="513" t="str">
        <f t="shared" si="5"/>
        <v>交付金の区分_その他</v>
      </c>
      <c r="AN51" s="513" t="str">
        <f t="shared" si="6"/>
        <v>種類_通常</v>
      </c>
      <c r="AO51" t="str">
        <f>IF(通常分様式!C51="","",IF(PRODUCT(B51:G51,H51:AA51,AF51)=0,"error",""))</f>
        <v/>
      </c>
      <c r="AP51">
        <f>IF(通常分様式!E51="妊娠出産子育て支援交付金",1,0)</f>
        <v>0</v>
      </c>
    </row>
    <row r="52" spans="1:42">
      <c r="A52">
        <v>31</v>
      </c>
      <c r="B52">
        <f>IFERROR(VLOOKUP(通常分様式!B52,―!$AJ$2:$AK$3,2,FALSE),0)</f>
        <v>1</v>
      </c>
      <c r="C52">
        <f>IFERROR(VLOOKUP(通常分様式!C52,―!$A$2:$B$3,2,FALSE),0)</f>
        <v>2</v>
      </c>
      <c r="D52">
        <f>IFERROR(VLOOKUP(通常分様式!D52,―!$AD$2:$AE$3,2,FALSE),0)</f>
        <v>1</v>
      </c>
      <c r="G52">
        <f>IFERROR(VLOOKUP(通常分様式!G52,―!$AF$2:$AG$3,2,FALSE),0)</f>
        <v>1</v>
      </c>
      <c r="H52">
        <f>IFERROR(VLOOKUP(通常分様式!H52,―!$C$2:$D$2,2,FALSE),0)</f>
        <v>1</v>
      </c>
      <c r="I52">
        <f>IFERROR(IF(B52=2,VLOOKUP(通常分様式!I52,―!$E$21:$F$25,2,FALSE),VLOOKUP(通常分様式!I52,―!$E$2:$F$19,2,FALSE)),0)</f>
        <v>3</v>
      </c>
      <c r="J52">
        <f>IFERROR(VLOOKUP(通常分様式!J52,―!$G$2:$H$2,2,FALSE),0)</f>
        <v>1</v>
      </c>
      <c r="K52">
        <f>IFERROR(VLOOKUP(通常分様式!K52,―!$AH$2:$AI$12,2,FALSE),0)</f>
        <v>1</v>
      </c>
      <c r="V52">
        <f>IFERROR(IF(通常分様式!C52="単",VLOOKUP(通常分様式!V52,―!$I$2:$J$3,2,FALSE),VLOOKUP(通常分様式!V52,―!$I$4:$J$5,2,FALSE)),0)</f>
        <v>1</v>
      </c>
      <c r="W52">
        <f>IFERROR(VLOOKUP(通常分様式!W52,―!$K$2:$L$3,2,FALSE),0)</f>
        <v>1</v>
      </c>
      <c r="X52">
        <f>IFERROR(VLOOKUP(通常分様式!X52,―!$M$2:$N$3,2,FALSE),0)</f>
        <v>1</v>
      </c>
      <c r="Y52">
        <f>IFERROR(VLOOKUP(通常分様式!Y52,―!$O$2:$P$3,2,FALSE),0)</f>
        <v>1</v>
      </c>
      <c r="Z52">
        <f>IFERROR(VLOOKUP(通常分様式!Z52,―!$X$2:$Y$31,2,FALSE),0)</f>
        <v>26</v>
      </c>
      <c r="AA52">
        <f>IFERROR(VLOOKUP(通常分様式!AA52,―!$X$2:$Y$31,2,FALSE),0)</f>
        <v>29</v>
      </c>
      <c r="AF52">
        <f>IFERROR(VLOOKUP(通常分様式!AG52,―!$AA$2:$AB$14,2,FALSE),0)</f>
        <v>2</v>
      </c>
      <c r="AG52" t="str">
        <f t="shared" si="0"/>
        <v>協力要請推進枠又は検査促進枠の地方負担分に充当_地単</v>
      </c>
      <c r="AH52" s="513" t="str">
        <f t="shared" si="1"/>
        <v>基金_地単_通常</v>
      </c>
      <c r="AI52" s="513" t="str">
        <f t="shared" si="2"/>
        <v>事業始期_通常</v>
      </c>
      <c r="AJ52" s="513" t="str">
        <f>IF(通常分様式!C52="",0,IF(B52=1,IF(フラグ管理用!C52=1,"事業終期_通常",IF(C52=2,IF(Y52=2,"事業終期_R3基金・R4","事業終期_通常"),0)),IF(B52=2,"事業終期_R3基金・R4",0)))</f>
        <v>事業終期_通常</v>
      </c>
      <c r="AK52" s="513" t="str">
        <f t="shared" si="3"/>
        <v>予算区分_地単_通常</v>
      </c>
      <c r="AL52" s="513" t="str">
        <f t="shared" si="4"/>
        <v>経済対策との関係_通常</v>
      </c>
      <c r="AM52" s="513" t="str">
        <f t="shared" si="5"/>
        <v>交付金の区分_その他</v>
      </c>
      <c r="AN52" s="513" t="str">
        <f t="shared" si="6"/>
        <v>種類_通常</v>
      </c>
      <c r="AO52" t="str">
        <f>IF(通常分様式!C52="","",IF(PRODUCT(B52:G52,H52:AA52,AF52)=0,"error",""))</f>
        <v/>
      </c>
      <c r="AP52">
        <f>IF(通常分様式!E52="妊娠出産子育て支援交付金",1,0)</f>
        <v>0</v>
      </c>
    </row>
    <row r="53" spans="1:42">
      <c r="A53">
        <v>32</v>
      </c>
      <c r="B53">
        <f>IFERROR(VLOOKUP(通常分様式!B53,―!$AJ$2:$AK$3,2,FALSE),0)</f>
        <v>2</v>
      </c>
      <c r="C53">
        <f>IFERROR(VLOOKUP(通常分様式!C53,―!$A$2:$B$3,2,FALSE),0)</f>
        <v>1</v>
      </c>
      <c r="D53">
        <f>IFERROR(VLOOKUP(通常分様式!D53,―!$AD$2:$AE$3,2,FALSE),0)</f>
        <v>2</v>
      </c>
      <c r="G53">
        <f>IFERROR(VLOOKUP(通常分様式!G53,―!$AF$2:$AG$3,2,FALSE),0)</f>
        <v>1</v>
      </c>
      <c r="H53">
        <f>IFERROR(VLOOKUP(通常分様式!H53,―!$C$2:$D$2,2,FALSE),0)</f>
        <v>1</v>
      </c>
      <c r="I53">
        <f>IFERROR(IF(B53=2,VLOOKUP(通常分様式!I53,―!$E$21:$F$25,2,FALSE),VLOOKUP(通常分様式!I53,―!$E$2:$F$19,2,FALSE)),0)</f>
        <v>15</v>
      </c>
      <c r="J53">
        <f>IFERROR(VLOOKUP(通常分様式!J53,―!$G$2:$H$2,2,FALSE),0)</f>
        <v>1</v>
      </c>
      <c r="K53">
        <f>IFERROR(VLOOKUP(通常分様式!K53,―!$AH$2:$AI$12,2,FALSE),0)</f>
        <v>1</v>
      </c>
      <c r="V53">
        <f>IFERROR(IF(通常分様式!C53="単",VLOOKUP(通常分様式!V53,―!$I$2:$J$3,2,FALSE),VLOOKUP(通常分様式!V53,―!$I$4:$J$5,2,FALSE)),0)</f>
        <v>1</v>
      </c>
      <c r="W53">
        <f>IFERROR(VLOOKUP(通常分様式!W53,―!$K$2:$L$3,2,FALSE),0)</f>
        <v>1</v>
      </c>
      <c r="X53">
        <f>IFERROR(VLOOKUP(通常分様式!X53,―!$M$2:$N$3,2,FALSE),0)</f>
        <v>2</v>
      </c>
      <c r="Y53">
        <f>IFERROR(VLOOKUP(通常分様式!Y53,―!$O$2:$P$3,2,FALSE),0)</f>
        <v>1</v>
      </c>
      <c r="Z53">
        <f>IFERROR(VLOOKUP(通常分様式!Z53,―!$X$2:$Y$31,2,FALSE),0)</f>
        <v>29</v>
      </c>
      <c r="AA53">
        <f>IFERROR(VLOOKUP(通常分様式!AA53,―!$X$2:$Y$31,2,FALSE),0)</f>
        <v>30</v>
      </c>
      <c r="AF53">
        <f>IFERROR(VLOOKUP(通常分様式!AG53,―!$AA$2:$AB$14,2,FALSE),0)</f>
        <v>9</v>
      </c>
      <c r="AG53" t="str">
        <f t="shared" si="0"/>
        <v>協力要請推進枠又は検査促進枠の地方負担分に充当_補助</v>
      </c>
      <c r="AH53" s="513" t="str">
        <f t="shared" si="1"/>
        <v>基金_補助</v>
      </c>
      <c r="AI53" s="513" t="str">
        <f t="shared" si="2"/>
        <v>事業始期_補助</v>
      </c>
      <c r="AJ53" s="513" t="str">
        <f>IF(通常分様式!C53="",0,IF(B53=1,IF(フラグ管理用!C53=1,"事業終期_通常",IF(C53=2,IF(Y53=2,"事業終期_R3基金・R4","事業終期_通常"),0)),IF(B53=2,"事業終期_R3基金・R4",0)))</f>
        <v>事業終期_R3基金・R4</v>
      </c>
      <c r="AK53" s="513" t="str">
        <f t="shared" si="3"/>
        <v>予算区分_補助</v>
      </c>
      <c r="AL53" s="513" t="str">
        <f t="shared" si="4"/>
        <v>経済対策との関係_原油</v>
      </c>
      <c r="AM53" s="513" t="str">
        <f t="shared" si="5"/>
        <v>交付金の区分_高騰</v>
      </c>
      <c r="AN53" s="513" t="str">
        <f t="shared" si="6"/>
        <v>種類_通常</v>
      </c>
      <c r="AO53" t="str">
        <f>IF(通常分様式!C53="","",IF(PRODUCT(B53:G53,H53:AA53,AF53)=0,"error",""))</f>
        <v/>
      </c>
      <c r="AP53">
        <f>IF(通常分様式!E53="妊娠出産子育て支援交付金",1,0)</f>
        <v>1</v>
      </c>
    </row>
    <row r="54" spans="1:42">
      <c r="A54">
        <v>33</v>
      </c>
      <c r="B54">
        <f>IFERROR(VLOOKUP(通常分様式!B54,―!$AJ$2:$AK$3,2,FALSE),0)</f>
        <v>0</v>
      </c>
      <c r="C54">
        <f>IFERROR(VLOOKUP(通常分様式!C54,―!$A$2:$B$3,2,FALSE),0)</f>
        <v>0</v>
      </c>
      <c r="D54">
        <f>IFERROR(VLOOKUP(通常分様式!D54,―!$AD$2:$AE$3,2,FALSE),0)</f>
        <v>0</v>
      </c>
      <c r="G54">
        <f>IFERROR(VLOOKUP(通常分様式!G54,―!$AF$2:$AG$3,2,FALSE),0)</f>
        <v>0</v>
      </c>
      <c r="H54">
        <f>IFERROR(VLOOKUP(通常分様式!H54,―!$C$2:$D$2,2,FALSE),0)</f>
        <v>0</v>
      </c>
      <c r="I54">
        <f>IFERROR(IF(B54=2,VLOOKUP(通常分様式!I54,―!$E$21:$F$25,2,FALSE),VLOOKUP(通常分様式!I54,―!$E$2:$F$19,2,FALSE)),0)</f>
        <v>0</v>
      </c>
      <c r="J54">
        <f>IFERROR(VLOOKUP(通常分様式!J54,―!$G$2:$H$2,2,FALSE),0)</f>
        <v>0</v>
      </c>
      <c r="K54">
        <f>IFERROR(VLOOKUP(通常分様式!K54,―!$AH$2:$AI$12,2,FALSE),0)</f>
        <v>0</v>
      </c>
      <c r="V54">
        <f>IFERROR(IF(通常分様式!C54="単",VLOOKUP(通常分様式!V54,―!$I$2:$J$3,2,FALSE),VLOOKUP(通常分様式!V54,―!$I$4:$J$5,2,FALSE)),0)</f>
        <v>0</v>
      </c>
      <c r="W54">
        <f>IFERROR(VLOOKUP(通常分様式!W54,―!$K$2:$L$3,2,FALSE),0)</f>
        <v>0</v>
      </c>
      <c r="X54">
        <f>IFERROR(VLOOKUP(通常分様式!X54,―!$M$2:$N$3,2,FALSE),0)</f>
        <v>0</v>
      </c>
      <c r="Y54">
        <f>IFERROR(VLOOKUP(通常分様式!Y54,―!$O$2:$P$3,2,FALSE),0)</f>
        <v>0</v>
      </c>
      <c r="Z54">
        <f>IFERROR(VLOOKUP(通常分様式!Z54,―!$X$2:$Y$31,2,FALSE),0)</f>
        <v>0</v>
      </c>
      <c r="AA54">
        <f>IFERROR(VLOOKUP(通常分様式!AA54,―!$X$2:$Y$31,2,FALSE),0)</f>
        <v>0</v>
      </c>
      <c r="AF54">
        <f>IFERROR(VLOOKUP(通常分様式!AG54,―!$AA$2:$AB$14,2,FALSE),0)</f>
        <v>0</v>
      </c>
      <c r="AG54">
        <f t="shared" si="0"/>
        <v>0</v>
      </c>
      <c r="AH54" s="513">
        <f t="shared" si="1"/>
        <v>0</v>
      </c>
      <c r="AI54" s="513">
        <f t="shared" si="2"/>
        <v>0</v>
      </c>
      <c r="AJ54" s="513">
        <f>IF(通常分様式!C54="",0,IF(B54=1,IF(フラグ管理用!C54=1,"事業終期_通常",IF(C54=2,IF(Y54=2,"事業終期_R3基金・R4","事業終期_通常"),0)),IF(B54=2,"事業終期_R3基金・R4",0)))</f>
        <v>0</v>
      </c>
      <c r="AK54" s="513">
        <f t="shared" si="3"/>
        <v>0</v>
      </c>
      <c r="AL54" s="513">
        <f t="shared" si="4"/>
        <v>0</v>
      </c>
      <c r="AM54" s="513">
        <f t="shared" si="5"/>
        <v>0</v>
      </c>
      <c r="AN54" s="513">
        <f t="shared" si="6"/>
        <v>0</v>
      </c>
      <c r="AO54" t="str">
        <f>IF(通常分様式!C54="","",IF(PRODUCT(B54:G54,H54:AA54,AF54)=0,"error",""))</f>
        <v/>
      </c>
      <c r="AP54">
        <f>IF(通常分様式!E54="妊娠出産子育て支援交付金",1,0)</f>
        <v>0</v>
      </c>
    </row>
    <row r="55" spans="1:42">
      <c r="A55">
        <v>34</v>
      </c>
      <c r="B55">
        <f>IFERROR(VLOOKUP(通常分様式!B55,―!$AJ$2:$AK$3,2,FALSE),0)</f>
        <v>0</v>
      </c>
      <c r="C55">
        <f>IFERROR(VLOOKUP(通常分様式!C55,―!$A$2:$B$3,2,FALSE),0)</f>
        <v>0</v>
      </c>
      <c r="D55">
        <f>IFERROR(VLOOKUP(通常分様式!D55,―!$AD$2:$AE$3,2,FALSE),0)</f>
        <v>0</v>
      </c>
      <c r="G55">
        <f>IFERROR(VLOOKUP(通常分様式!G55,―!$AF$2:$AG$3,2,FALSE),0)</f>
        <v>0</v>
      </c>
      <c r="H55">
        <f>IFERROR(VLOOKUP(通常分様式!H55,―!$C$2:$D$2,2,FALSE),0)</f>
        <v>0</v>
      </c>
      <c r="I55">
        <f>IFERROR(IF(B55=2,VLOOKUP(通常分様式!I55,―!$E$21:$F$25,2,FALSE),VLOOKUP(通常分様式!I55,―!$E$2:$F$19,2,FALSE)),0)</f>
        <v>0</v>
      </c>
      <c r="J55">
        <f>IFERROR(VLOOKUP(通常分様式!J55,―!$G$2:$H$2,2,FALSE),0)</f>
        <v>0</v>
      </c>
      <c r="K55">
        <f>IFERROR(VLOOKUP(通常分様式!K55,―!$AH$2:$AI$12,2,FALSE),0)</f>
        <v>0</v>
      </c>
      <c r="V55">
        <f>IFERROR(IF(通常分様式!C55="単",VLOOKUP(通常分様式!V55,―!$I$2:$J$3,2,FALSE),VLOOKUP(通常分様式!V55,―!$I$4:$J$5,2,FALSE)),0)</f>
        <v>0</v>
      </c>
      <c r="W55">
        <f>IFERROR(VLOOKUP(通常分様式!W55,―!$K$2:$L$3,2,FALSE),0)</f>
        <v>0</v>
      </c>
      <c r="X55">
        <f>IFERROR(VLOOKUP(通常分様式!X55,―!$M$2:$N$3,2,FALSE),0)</f>
        <v>0</v>
      </c>
      <c r="Y55">
        <f>IFERROR(VLOOKUP(通常分様式!Y55,―!$O$2:$P$3,2,FALSE),0)</f>
        <v>0</v>
      </c>
      <c r="Z55">
        <f>IFERROR(VLOOKUP(通常分様式!Z55,―!$X$2:$Y$31,2,FALSE),0)</f>
        <v>0</v>
      </c>
      <c r="AA55">
        <f>IFERROR(VLOOKUP(通常分様式!AA55,―!$X$2:$Y$31,2,FALSE),0)</f>
        <v>0</v>
      </c>
      <c r="AF55">
        <f>IFERROR(VLOOKUP(通常分様式!AG55,―!$AA$2:$AB$14,2,FALSE),0)</f>
        <v>0</v>
      </c>
      <c r="AG55">
        <f t="shared" si="0"/>
        <v>0</v>
      </c>
      <c r="AH55" s="513">
        <f t="shared" si="1"/>
        <v>0</v>
      </c>
      <c r="AI55" s="513">
        <f t="shared" si="2"/>
        <v>0</v>
      </c>
      <c r="AJ55" s="513">
        <f>IF(通常分様式!C55="",0,IF(B55=1,IF(フラグ管理用!C55=1,"事業終期_通常",IF(C55=2,IF(Y55=2,"事業終期_R3基金・R4","事業終期_通常"),0)),IF(B55=2,"事業終期_R3基金・R4",0)))</f>
        <v>0</v>
      </c>
      <c r="AK55" s="513">
        <f t="shared" si="3"/>
        <v>0</v>
      </c>
      <c r="AL55" s="513">
        <f t="shared" si="4"/>
        <v>0</v>
      </c>
      <c r="AM55" s="513">
        <f t="shared" si="5"/>
        <v>0</v>
      </c>
      <c r="AN55" s="513">
        <f t="shared" si="6"/>
        <v>0</v>
      </c>
      <c r="AO55" t="str">
        <f>IF(通常分様式!C55="","",IF(PRODUCT(B55:G55,H55:AA55,AF55)=0,"error",""))</f>
        <v/>
      </c>
      <c r="AP55">
        <f>IF(通常分様式!E55="妊娠出産子育て支援交付金",1,0)</f>
        <v>0</v>
      </c>
    </row>
    <row r="56" spans="1:42">
      <c r="A56">
        <v>35</v>
      </c>
      <c r="B56">
        <f>IFERROR(VLOOKUP(通常分様式!B56,―!$AJ$2:$AK$3,2,FALSE),0)</f>
        <v>0</v>
      </c>
      <c r="C56">
        <f>IFERROR(VLOOKUP(通常分様式!C56,―!$A$2:$B$3,2,FALSE),0)</f>
        <v>0</v>
      </c>
      <c r="D56">
        <f>IFERROR(VLOOKUP(通常分様式!D56,―!$AD$2:$AE$3,2,FALSE),0)</f>
        <v>0</v>
      </c>
      <c r="G56">
        <f>IFERROR(VLOOKUP(通常分様式!G56,―!$AF$2:$AG$3,2,FALSE),0)</f>
        <v>0</v>
      </c>
      <c r="H56">
        <f>IFERROR(VLOOKUP(通常分様式!H56,―!$C$2:$D$2,2,FALSE),0)</f>
        <v>0</v>
      </c>
      <c r="I56">
        <f>IFERROR(IF(B56=2,VLOOKUP(通常分様式!I56,―!$E$21:$F$25,2,FALSE),VLOOKUP(通常分様式!I56,―!$E$2:$F$19,2,FALSE)),0)</f>
        <v>0</v>
      </c>
      <c r="J56">
        <f>IFERROR(VLOOKUP(通常分様式!J56,―!$G$2:$H$2,2,FALSE),0)</f>
        <v>0</v>
      </c>
      <c r="K56">
        <f>IFERROR(VLOOKUP(通常分様式!K56,―!$AH$2:$AI$12,2,FALSE),0)</f>
        <v>0</v>
      </c>
      <c r="V56">
        <f>IFERROR(IF(通常分様式!C56="単",VLOOKUP(通常分様式!V56,―!$I$2:$J$3,2,FALSE),VLOOKUP(通常分様式!V56,―!$I$4:$J$5,2,FALSE)),0)</f>
        <v>0</v>
      </c>
      <c r="W56">
        <f>IFERROR(VLOOKUP(通常分様式!W56,―!$K$2:$L$3,2,FALSE),0)</f>
        <v>0</v>
      </c>
      <c r="X56">
        <f>IFERROR(VLOOKUP(通常分様式!X56,―!$M$2:$N$3,2,FALSE),0)</f>
        <v>0</v>
      </c>
      <c r="Y56">
        <f>IFERROR(VLOOKUP(通常分様式!Y56,―!$O$2:$P$3,2,FALSE),0)</f>
        <v>0</v>
      </c>
      <c r="Z56">
        <f>IFERROR(VLOOKUP(通常分様式!Z56,―!$X$2:$Y$31,2,FALSE),0)</f>
        <v>0</v>
      </c>
      <c r="AA56">
        <f>IFERROR(VLOOKUP(通常分様式!AA56,―!$X$2:$Y$31,2,FALSE),0)</f>
        <v>0</v>
      </c>
      <c r="AF56">
        <f>IFERROR(VLOOKUP(通常分様式!AG56,―!$AA$2:$AB$14,2,FALSE),0)</f>
        <v>0</v>
      </c>
      <c r="AG56">
        <f t="shared" si="0"/>
        <v>0</v>
      </c>
      <c r="AH56" s="513">
        <f t="shared" si="1"/>
        <v>0</v>
      </c>
      <c r="AI56" s="513">
        <f t="shared" si="2"/>
        <v>0</v>
      </c>
      <c r="AJ56" s="513">
        <f>IF(通常分様式!C56="",0,IF(B56=1,IF(フラグ管理用!C56=1,"事業終期_通常",IF(C56=2,IF(Y56=2,"事業終期_R3基金・R4","事業終期_通常"),0)),IF(B56=2,"事業終期_R3基金・R4",0)))</f>
        <v>0</v>
      </c>
      <c r="AK56" s="513">
        <f t="shared" si="3"/>
        <v>0</v>
      </c>
      <c r="AL56" s="513">
        <f t="shared" si="4"/>
        <v>0</v>
      </c>
      <c r="AM56" s="513">
        <f t="shared" si="5"/>
        <v>0</v>
      </c>
      <c r="AN56" s="513">
        <f t="shared" si="6"/>
        <v>0</v>
      </c>
      <c r="AO56" t="str">
        <f>IF(通常分様式!C56="","",IF(PRODUCT(B56:G56,H56:AA56,AF56)=0,"error",""))</f>
        <v/>
      </c>
      <c r="AP56">
        <f>IF(通常分様式!E56="妊娠出産子育て支援交付金",1,0)</f>
        <v>0</v>
      </c>
    </row>
    <row r="57" spans="1:42">
      <c r="A57">
        <v>36</v>
      </c>
      <c r="B57">
        <f>IFERROR(VLOOKUP(通常分様式!B57,―!$AJ$2:$AK$3,2,FALSE),0)</f>
        <v>0</v>
      </c>
      <c r="C57">
        <f>IFERROR(VLOOKUP(通常分様式!C57,―!$A$2:$B$3,2,FALSE),0)</f>
        <v>0</v>
      </c>
      <c r="D57">
        <f>IFERROR(VLOOKUP(通常分様式!D57,―!$AD$2:$AE$3,2,FALSE),0)</f>
        <v>0</v>
      </c>
      <c r="G57">
        <f>IFERROR(VLOOKUP(通常分様式!G57,―!$AF$2:$AG$3,2,FALSE),0)</f>
        <v>0</v>
      </c>
      <c r="H57">
        <f>IFERROR(VLOOKUP(通常分様式!H57,―!$C$2:$D$2,2,FALSE),0)</f>
        <v>0</v>
      </c>
      <c r="I57">
        <f>IFERROR(IF(B57=2,VLOOKUP(通常分様式!I57,―!$E$21:$F$25,2,FALSE),VLOOKUP(通常分様式!I57,―!$E$2:$F$19,2,FALSE)),0)</f>
        <v>0</v>
      </c>
      <c r="J57">
        <f>IFERROR(VLOOKUP(通常分様式!J57,―!$G$2:$H$2,2,FALSE),0)</f>
        <v>0</v>
      </c>
      <c r="K57">
        <f>IFERROR(VLOOKUP(通常分様式!K57,―!$AH$2:$AI$12,2,FALSE),0)</f>
        <v>0</v>
      </c>
      <c r="V57">
        <f>IFERROR(IF(通常分様式!C57="単",VLOOKUP(通常分様式!V57,―!$I$2:$J$3,2,FALSE),VLOOKUP(通常分様式!V57,―!$I$4:$J$5,2,FALSE)),0)</f>
        <v>0</v>
      </c>
      <c r="W57">
        <f>IFERROR(VLOOKUP(通常分様式!W57,―!$K$2:$L$3,2,FALSE),0)</f>
        <v>0</v>
      </c>
      <c r="X57">
        <f>IFERROR(VLOOKUP(通常分様式!X57,―!$M$2:$N$3,2,FALSE),0)</f>
        <v>0</v>
      </c>
      <c r="Y57">
        <f>IFERROR(VLOOKUP(通常分様式!Y57,―!$O$2:$P$3,2,FALSE),0)</f>
        <v>0</v>
      </c>
      <c r="Z57">
        <f>IFERROR(VLOOKUP(通常分様式!Z57,―!$X$2:$Y$31,2,FALSE),0)</f>
        <v>0</v>
      </c>
      <c r="AA57">
        <f>IFERROR(VLOOKUP(通常分様式!AA57,―!$X$2:$Y$31,2,FALSE),0)</f>
        <v>0</v>
      </c>
      <c r="AF57">
        <f>IFERROR(VLOOKUP(通常分様式!AG57,―!$AA$2:$AB$14,2,FALSE),0)</f>
        <v>0</v>
      </c>
      <c r="AG57">
        <f t="shared" si="0"/>
        <v>0</v>
      </c>
      <c r="AH57" s="513">
        <f t="shared" si="1"/>
        <v>0</v>
      </c>
      <c r="AI57" s="513">
        <f t="shared" si="2"/>
        <v>0</v>
      </c>
      <c r="AJ57" s="513">
        <f>IF(通常分様式!C57="",0,IF(B57=1,IF(フラグ管理用!C57=1,"事業終期_通常",IF(C57=2,IF(Y57=2,"事業終期_R3基金・R4","事業終期_通常"),0)),IF(B57=2,"事業終期_R3基金・R4",0)))</f>
        <v>0</v>
      </c>
      <c r="AK57" s="513">
        <f t="shared" si="3"/>
        <v>0</v>
      </c>
      <c r="AL57" s="513">
        <f t="shared" si="4"/>
        <v>0</v>
      </c>
      <c r="AM57" s="513">
        <f t="shared" si="5"/>
        <v>0</v>
      </c>
      <c r="AN57" s="513">
        <f t="shared" si="6"/>
        <v>0</v>
      </c>
      <c r="AO57" t="str">
        <f>IF(通常分様式!C57="","",IF(PRODUCT(B57:G57,H57:AA57,AF57)=0,"error",""))</f>
        <v/>
      </c>
      <c r="AP57">
        <f>IF(通常分様式!E57="妊娠出産子育て支援交付金",1,0)</f>
        <v>0</v>
      </c>
    </row>
    <row r="58" spans="1:42">
      <c r="A58">
        <v>37</v>
      </c>
      <c r="B58">
        <f>IFERROR(VLOOKUP(通常分様式!B58,―!$AJ$2:$AK$3,2,FALSE),0)</f>
        <v>0</v>
      </c>
      <c r="C58">
        <f>IFERROR(VLOOKUP(通常分様式!C58,―!$A$2:$B$3,2,FALSE),0)</f>
        <v>0</v>
      </c>
      <c r="D58">
        <f>IFERROR(VLOOKUP(通常分様式!D58,―!$AD$2:$AE$3,2,FALSE),0)</f>
        <v>0</v>
      </c>
      <c r="G58">
        <f>IFERROR(VLOOKUP(通常分様式!G58,―!$AF$2:$AG$3,2,FALSE),0)</f>
        <v>0</v>
      </c>
      <c r="H58">
        <f>IFERROR(VLOOKUP(通常分様式!H58,―!$C$2:$D$2,2,FALSE),0)</f>
        <v>0</v>
      </c>
      <c r="I58">
        <f>IFERROR(IF(B58=2,VLOOKUP(通常分様式!I58,―!$E$21:$F$25,2,FALSE),VLOOKUP(通常分様式!I58,―!$E$2:$F$19,2,FALSE)),0)</f>
        <v>0</v>
      </c>
      <c r="J58">
        <f>IFERROR(VLOOKUP(通常分様式!J58,―!$G$2:$H$2,2,FALSE),0)</f>
        <v>0</v>
      </c>
      <c r="K58">
        <f>IFERROR(VLOOKUP(通常分様式!K58,―!$AH$2:$AI$12,2,FALSE),0)</f>
        <v>0</v>
      </c>
      <c r="V58">
        <f>IFERROR(IF(通常分様式!C58="単",VLOOKUP(通常分様式!V58,―!$I$2:$J$3,2,FALSE),VLOOKUP(通常分様式!V58,―!$I$4:$J$5,2,FALSE)),0)</f>
        <v>0</v>
      </c>
      <c r="W58">
        <f>IFERROR(VLOOKUP(通常分様式!W58,―!$K$2:$L$3,2,FALSE),0)</f>
        <v>0</v>
      </c>
      <c r="X58">
        <f>IFERROR(VLOOKUP(通常分様式!X58,―!$M$2:$N$3,2,FALSE),0)</f>
        <v>0</v>
      </c>
      <c r="Y58">
        <f>IFERROR(VLOOKUP(通常分様式!Y58,―!$O$2:$P$3,2,FALSE),0)</f>
        <v>0</v>
      </c>
      <c r="Z58">
        <f>IFERROR(VLOOKUP(通常分様式!Z58,―!$X$2:$Y$31,2,FALSE),0)</f>
        <v>0</v>
      </c>
      <c r="AA58">
        <f>IFERROR(VLOOKUP(通常分様式!AA58,―!$X$2:$Y$31,2,FALSE),0)</f>
        <v>0</v>
      </c>
      <c r="AF58">
        <f>IFERROR(VLOOKUP(通常分様式!AG58,―!$AA$2:$AB$14,2,FALSE),0)</f>
        <v>0</v>
      </c>
      <c r="AG58">
        <f t="shared" si="0"/>
        <v>0</v>
      </c>
      <c r="AH58" s="513">
        <f t="shared" si="1"/>
        <v>0</v>
      </c>
      <c r="AI58" s="513">
        <f t="shared" si="2"/>
        <v>0</v>
      </c>
      <c r="AJ58" s="513">
        <f>IF(通常分様式!C58="",0,IF(B58=1,IF(フラグ管理用!C58=1,"事業終期_通常",IF(C58=2,IF(Y58=2,"事業終期_R3基金・R4","事業終期_通常"),0)),IF(B58=2,"事業終期_R3基金・R4",0)))</f>
        <v>0</v>
      </c>
      <c r="AK58" s="513">
        <f t="shared" si="3"/>
        <v>0</v>
      </c>
      <c r="AL58" s="513">
        <f t="shared" si="4"/>
        <v>0</v>
      </c>
      <c r="AM58" s="513">
        <f t="shared" si="5"/>
        <v>0</v>
      </c>
      <c r="AN58" s="513">
        <f t="shared" si="6"/>
        <v>0</v>
      </c>
      <c r="AO58" t="str">
        <f>IF(通常分様式!C58="","",IF(PRODUCT(B58:G58,H58:AA58,AF58)=0,"error",""))</f>
        <v/>
      </c>
      <c r="AP58">
        <f>IF(通常分様式!E58="妊娠出産子育て支援交付金",1,0)</f>
        <v>0</v>
      </c>
    </row>
    <row r="59" spans="1:42">
      <c r="A59">
        <v>38</v>
      </c>
      <c r="B59">
        <f>IFERROR(VLOOKUP(通常分様式!B59,―!$AJ$2:$AK$3,2,FALSE),0)</f>
        <v>0</v>
      </c>
      <c r="C59">
        <f>IFERROR(VLOOKUP(通常分様式!C59,―!$A$2:$B$3,2,FALSE),0)</f>
        <v>0</v>
      </c>
      <c r="D59">
        <f>IFERROR(VLOOKUP(通常分様式!D59,―!$AD$2:$AE$3,2,FALSE),0)</f>
        <v>0</v>
      </c>
      <c r="G59">
        <f>IFERROR(VLOOKUP(通常分様式!G59,―!$AF$2:$AG$3,2,FALSE),0)</f>
        <v>0</v>
      </c>
      <c r="H59">
        <f>IFERROR(VLOOKUP(通常分様式!H59,―!$C$2:$D$2,2,FALSE),0)</f>
        <v>0</v>
      </c>
      <c r="I59">
        <f>IFERROR(IF(B59=2,VLOOKUP(通常分様式!I59,―!$E$21:$F$25,2,FALSE),VLOOKUP(通常分様式!I59,―!$E$2:$F$19,2,FALSE)),0)</f>
        <v>0</v>
      </c>
      <c r="J59">
        <f>IFERROR(VLOOKUP(通常分様式!J59,―!$G$2:$H$2,2,FALSE),0)</f>
        <v>0</v>
      </c>
      <c r="K59">
        <f>IFERROR(VLOOKUP(通常分様式!K59,―!$AH$2:$AI$12,2,FALSE),0)</f>
        <v>0</v>
      </c>
      <c r="V59">
        <f>IFERROR(IF(通常分様式!C59="単",VLOOKUP(通常分様式!V59,―!$I$2:$J$3,2,FALSE),VLOOKUP(通常分様式!V59,―!$I$4:$J$5,2,FALSE)),0)</f>
        <v>0</v>
      </c>
      <c r="W59">
        <f>IFERROR(VLOOKUP(通常分様式!W59,―!$K$2:$L$3,2,FALSE),0)</f>
        <v>0</v>
      </c>
      <c r="X59">
        <f>IFERROR(VLOOKUP(通常分様式!X59,―!$M$2:$N$3,2,FALSE),0)</f>
        <v>0</v>
      </c>
      <c r="Y59">
        <f>IFERROR(VLOOKUP(通常分様式!Y59,―!$O$2:$P$3,2,FALSE),0)</f>
        <v>0</v>
      </c>
      <c r="Z59">
        <f>IFERROR(VLOOKUP(通常分様式!Z59,―!$X$2:$Y$31,2,FALSE),0)</f>
        <v>0</v>
      </c>
      <c r="AA59">
        <f>IFERROR(VLOOKUP(通常分様式!AA59,―!$X$2:$Y$31,2,FALSE),0)</f>
        <v>0</v>
      </c>
      <c r="AF59">
        <f>IFERROR(VLOOKUP(通常分様式!AG59,―!$AA$2:$AB$14,2,FALSE),0)</f>
        <v>0</v>
      </c>
      <c r="AG59">
        <f t="shared" si="0"/>
        <v>0</v>
      </c>
      <c r="AH59" s="513">
        <f t="shared" si="1"/>
        <v>0</v>
      </c>
      <c r="AI59" s="513">
        <f t="shared" si="2"/>
        <v>0</v>
      </c>
      <c r="AJ59" s="513">
        <f>IF(通常分様式!C59="",0,IF(B59=1,IF(フラグ管理用!C59=1,"事業終期_通常",IF(C59=2,IF(Y59=2,"事業終期_R3基金・R4","事業終期_通常"),0)),IF(B59=2,"事業終期_R3基金・R4",0)))</f>
        <v>0</v>
      </c>
      <c r="AK59" s="513">
        <f t="shared" si="3"/>
        <v>0</v>
      </c>
      <c r="AL59" s="513">
        <f t="shared" si="4"/>
        <v>0</v>
      </c>
      <c r="AM59" s="513">
        <f t="shared" si="5"/>
        <v>0</v>
      </c>
      <c r="AN59" s="513">
        <f t="shared" si="6"/>
        <v>0</v>
      </c>
      <c r="AO59" t="str">
        <f>IF(通常分様式!C59="","",IF(PRODUCT(B59:G59,H59:AA59,AF59)=0,"error",""))</f>
        <v/>
      </c>
      <c r="AP59">
        <f>IF(通常分様式!E59="妊娠出産子育て支援交付金",1,0)</f>
        <v>0</v>
      </c>
    </row>
    <row r="60" spans="1:42">
      <c r="A60">
        <v>39</v>
      </c>
      <c r="B60">
        <f>IFERROR(VLOOKUP(通常分様式!B60,―!$AJ$2:$AK$3,2,FALSE),0)</f>
        <v>0</v>
      </c>
      <c r="C60">
        <f>IFERROR(VLOOKUP(通常分様式!C60,―!$A$2:$B$3,2,FALSE),0)</f>
        <v>0</v>
      </c>
      <c r="D60">
        <f>IFERROR(VLOOKUP(通常分様式!D60,―!$AD$2:$AE$3,2,FALSE),0)</f>
        <v>0</v>
      </c>
      <c r="G60">
        <f>IFERROR(VLOOKUP(通常分様式!G60,―!$AF$2:$AG$3,2,FALSE),0)</f>
        <v>0</v>
      </c>
      <c r="H60">
        <f>IFERROR(VLOOKUP(通常分様式!H60,―!$C$2:$D$2,2,FALSE),0)</f>
        <v>0</v>
      </c>
      <c r="I60">
        <f>IFERROR(IF(B60=2,VLOOKUP(通常分様式!I60,―!$E$21:$F$25,2,FALSE),VLOOKUP(通常分様式!I60,―!$E$2:$F$19,2,FALSE)),0)</f>
        <v>0</v>
      </c>
      <c r="J60">
        <f>IFERROR(VLOOKUP(通常分様式!J60,―!$G$2:$H$2,2,FALSE),0)</f>
        <v>0</v>
      </c>
      <c r="K60">
        <f>IFERROR(VLOOKUP(通常分様式!K60,―!$AH$2:$AI$12,2,FALSE),0)</f>
        <v>0</v>
      </c>
      <c r="V60">
        <f>IFERROR(IF(通常分様式!C60="単",VLOOKUP(通常分様式!V60,―!$I$2:$J$3,2,FALSE),VLOOKUP(通常分様式!V60,―!$I$4:$J$5,2,FALSE)),0)</f>
        <v>0</v>
      </c>
      <c r="W60">
        <f>IFERROR(VLOOKUP(通常分様式!W60,―!$K$2:$L$3,2,FALSE),0)</f>
        <v>0</v>
      </c>
      <c r="X60">
        <f>IFERROR(VLOOKUP(通常分様式!X60,―!$M$2:$N$3,2,FALSE),0)</f>
        <v>0</v>
      </c>
      <c r="Y60">
        <f>IFERROR(VLOOKUP(通常分様式!Y60,―!$O$2:$P$3,2,FALSE),0)</f>
        <v>0</v>
      </c>
      <c r="Z60">
        <f>IFERROR(VLOOKUP(通常分様式!Z60,―!$X$2:$Y$31,2,FALSE),0)</f>
        <v>0</v>
      </c>
      <c r="AA60">
        <f>IFERROR(VLOOKUP(通常分様式!AA60,―!$X$2:$Y$31,2,FALSE),0)</f>
        <v>0</v>
      </c>
      <c r="AF60">
        <f>IFERROR(VLOOKUP(通常分様式!AG60,―!$AA$2:$AB$14,2,FALSE),0)</f>
        <v>0</v>
      </c>
      <c r="AG60">
        <f t="shared" si="0"/>
        <v>0</v>
      </c>
      <c r="AH60" s="513">
        <f t="shared" si="1"/>
        <v>0</v>
      </c>
      <c r="AI60" s="513">
        <f t="shared" si="2"/>
        <v>0</v>
      </c>
      <c r="AJ60" s="513">
        <f>IF(通常分様式!C60="",0,IF(B60=1,IF(フラグ管理用!C60=1,"事業終期_通常",IF(C60=2,IF(Y60=2,"事業終期_R3基金・R4","事業終期_通常"),0)),IF(B60=2,"事業終期_R3基金・R4",0)))</f>
        <v>0</v>
      </c>
      <c r="AK60" s="513">
        <f t="shared" si="3"/>
        <v>0</v>
      </c>
      <c r="AL60" s="513">
        <f t="shared" si="4"/>
        <v>0</v>
      </c>
      <c r="AM60" s="513">
        <f t="shared" si="5"/>
        <v>0</v>
      </c>
      <c r="AN60" s="513">
        <f t="shared" si="6"/>
        <v>0</v>
      </c>
      <c r="AO60" t="str">
        <f>IF(通常分様式!C60="","",IF(PRODUCT(B60:G60,H60:AA60,AF60)=0,"error",""))</f>
        <v/>
      </c>
      <c r="AP60">
        <f>IF(通常分様式!E60="妊娠出産子育て支援交付金",1,0)</f>
        <v>0</v>
      </c>
    </row>
    <row r="61" spans="1:42">
      <c r="A61">
        <v>40</v>
      </c>
      <c r="B61">
        <f>IFERROR(VLOOKUP(通常分様式!B61,―!$AJ$2:$AK$3,2,FALSE),0)</f>
        <v>0</v>
      </c>
      <c r="C61">
        <f>IFERROR(VLOOKUP(通常分様式!C61,―!$A$2:$B$3,2,FALSE),0)</f>
        <v>0</v>
      </c>
      <c r="D61">
        <f>IFERROR(VLOOKUP(通常分様式!D61,―!$AD$2:$AE$3,2,FALSE),0)</f>
        <v>0</v>
      </c>
      <c r="G61">
        <f>IFERROR(VLOOKUP(通常分様式!G61,―!$AF$2:$AG$3,2,FALSE),0)</f>
        <v>0</v>
      </c>
      <c r="H61">
        <f>IFERROR(VLOOKUP(通常分様式!H61,―!$C$2:$D$2,2,FALSE),0)</f>
        <v>0</v>
      </c>
      <c r="I61">
        <f>IFERROR(IF(B61=2,VLOOKUP(通常分様式!I61,―!$E$21:$F$25,2,FALSE),VLOOKUP(通常分様式!I61,―!$E$2:$F$19,2,FALSE)),0)</f>
        <v>0</v>
      </c>
      <c r="J61">
        <f>IFERROR(VLOOKUP(通常分様式!J61,―!$G$2:$H$2,2,FALSE),0)</f>
        <v>0</v>
      </c>
      <c r="K61">
        <f>IFERROR(VLOOKUP(通常分様式!K61,―!$AH$2:$AI$12,2,FALSE),0)</f>
        <v>0</v>
      </c>
      <c r="V61">
        <f>IFERROR(IF(通常分様式!C61="単",VLOOKUP(通常分様式!V61,―!$I$2:$J$3,2,FALSE),VLOOKUP(通常分様式!V61,―!$I$4:$J$5,2,FALSE)),0)</f>
        <v>0</v>
      </c>
      <c r="W61">
        <f>IFERROR(VLOOKUP(通常分様式!W61,―!$K$2:$L$3,2,FALSE),0)</f>
        <v>0</v>
      </c>
      <c r="X61">
        <f>IFERROR(VLOOKUP(通常分様式!X61,―!$M$2:$N$3,2,FALSE),0)</f>
        <v>0</v>
      </c>
      <c r="Y61">
        <f>IFERROR(VLOOKUP(通常分様式!Y61,―!$O$2:$P$3,2,FALSE),0)</f>
        <v>0</v>
      </c>
      <c r="Z61">
        <f>IFERROR(VLOOKUP(通常分様式!Z61,―!$X$2:$Y$31,2,FALSE),0)</f>
        <v>0</v>
      </c>
      <c r="AA61">
        <f>IFERROR(VLOOKUP(通常分様式!AA61,―!$X$2:$Y$31,2,FALSE),0)</f>
        <v>0</v>
      </c>
      <c r="AF61">
        <f>IFERROR(VLOOKUP(通常分様式!AG61,―!$AA$2:$AB$14,2,FALSE),0)</f>
        <v>0</v>
      </c>
      <c r="AG61">
        <f t="shared" si="0"/>
        <v>0</v>
      </c>
      <c r="AH61" s="513">
        <f t="shared" si="1"/>
        <v>0</v>
      </c>
      <c r="AI61" s="513">
        <f t="shared" si="2"/>
        <v>0</v>
      </c>
      <c r="AJ61" s="513">
        <f>IF(通常分様式!C61="",0,IF(B61=1,IF(フラグ管理用!C61=1,"事業終期_通常",IF(C61=2,IF(Y61=2,"事業終期_R3基金・R4","事業終期_通常"),0)),IF(B61=2,"事業終期_R3基金・R4",0)))</f>
        <v>0</v>
      </c>
      <c r="AK61" s="513">
        <f t="shared" si="3"/>
        <v>0</v>
      </c>
      <c r="AL61" s="513">
        <f t="shared" si="4"/>
        <v>0</v>
      </c>
      <c r="AM61" s="513">
        <f t="shared" si="5"/>
        <v>0</v>
      </c>
      <c r="AN61" s="513">
        <f t="shared" si="6"/>
        <v>0</v>
      </c>
      <c r="AO61" t="str">
        <f>IF(通常分様式!C61="","",IF(PRODUCT(B61:G61,H61:AA61,AF61)=0,"error",""))</f>
        <v/>
      </c>
      <c r="AP61">
        <f>IF(通常分様式!E61="妊娠出産子育て支援交付金",1,0)</f>
        <v>0</v>
      </c>
    </row>
    <row r="62" spans="1:42">
      <c r="A62">
        <v>41</v>
      </c>
      <c r="B62">
        <f>IFERROR(VLOOKUP(通常分様式!B62,―!$AJ$2:$AK$3,2,FALSE),0)</f>
        <v>0</v>
      </c>
      <c r="C62">
        <f>IFERROR(VLOOKUP(通常分様式!C62,―!$A$2:$B$3,2,FALSE),0)</f>
        <v>0</v>
      </c>
      <c r="D62">
        <f>IFERROR(VLOOKUP(通常分様式!D62,―!$AD$2:$AE$3,2,FALSE),0)</f>
        <v>0</v>
      </c>
      <c r="G62">
        <f>IFERROR(VLOOKUP(通常分様式!G62,―!$AF$2:$AG$3,2,FALSE),0)</f>
        <v>0</v>
      </c>
      <c r="H62">
        <f>IFERROR(VLOOKUP(通常分様式!H62,―!$C$2:$D$2,2,FALSE),0)</f>
        <v>0</v>
      </c>
      <c r="I62">
        <f>IFERROR(IF(B62=2,VLOOKUP(通常分様式!I62,―!$E$21:$F$25,2,FALSE),VLOOKUP(通常分様式!I62,―!$E$2:$F$19,2,FALSE)),0)</f>
        <v>0</v>
      </c>
      <c r="J62">
        <f>IFERROR(VLOOKUP(通常分様式!J62,―!$G$2:$H$2,2,FALSE),0)</f>
        <v>0</v>
      </c>
      <c r="K62">
        <f>IFERROR(VLOOKUP(通常分様式!K62,―!$AH$2:$AI$12,2,FALSE),0)</f>
        <v>0</v>
      </c>
      <c r="V62">
        <f>IFERROR(IF(通常分様式!C62="単",VLOOKUP(通常分様式!V62,―!$I$2:$J$3,2,FALSE),VLOOKUP(通常分様式!V62,―!$I$4:$J$5,2,FALSE)),0)</f>
        <v>0</v>
      </c>
      <c r="W62">
        <f>IFERROR(VLOOKUP(通常分様式!W62,―!$K$2:$L$3,2,FALSE),0)</f>
        <v>0</v>
      </c>
      <c r="X62">
        <f>IFERROR(VLOOKUP(通常分様式!X62,―!$M$2:$N$3,2,FALSE),0)</f>
        <v>0</v>
      </c>
      <c r="Y62">
        <f>IFERROR(VLOOKUP(通常分様式!Y62,―!$O$2:$P$3,2,FALSE),0)</f>
        <v>0</v>
      </c>
      <c r="Z62">
        <f>IFERROR(VLOOKUP(通常分様式!Z62,―!$X$2:$Y$31,2,FALSE),0)</f>
        <v>0</v>
      </c>
      <c r="AA62">
        <f>IFERROR(VLOOKUP(通常分様式!AA62,―!$X$2:$Y$31,2,FALSE),0)</f>
        <v>0</v>
      </c>
      <c r="AF62">
        <f>IFERROR(VLOOKUP(通常分様式!AG62,―!$AA$2:$AB$14,2,FALSE),0)</f>
        <v>0</v>
      </c>
      <c r="AG62">
        <f t="shared" si="0"/>
        <v>0</v>
      </c>
      <c r="AH62" s="513">
        <f t="shared" si="1"/>
        <v>0</v>
      </c>
      <c r="AI62" s="513">
        <f t="shared" si="2"/>
        <v>0</v>
      </c>
      <c r="AJ62" s="513">
        <f>IF(通常分様式!C62="",0,IF(B62=1,IF(フラグ管理用!C62=1,"事業終期_通常",IF(C62=2,IF(Y62=2,"事業終期_R3基金・R4","事業終期_通常"),0)),IF(B62=2,"事業終期_R3基金・R4",0)))</f>
        <v>0</v>
      </c>
      <c r="AK62" s="513">
        <f t="shared" si="3"/>
        <v>0</v>
      </c>
      <c r="AL62" s="513">
        <f t="shared" si="4"/>
        <v>0</v>
      </c>
      <c r="AM62" s="513">
        <f t="shared" si="5"/>
        <v>0</v>
      </c>
      <c r="AN62" s="513">
        <f t="shared" si="6"/>
        <v>0</v>
      </c>
      <c r="AO62" t="str">
        <f>IF(通常分様式!C62="","",IF(PRODUCT(B62:G62,H62:AA62,AF62)=0,"error",""))</f>
        <v/>
      </c>
      <c r="AP62">
        <f>IF(通常分様式!E62="妊娠出産子育て支援交付金",1,0)</f>
        <v>0</v>
      </c>
    </row>
    <row r="63" spans="1:42">
      <c r="A63">
        <v>42</v>
      </c>
      <c r="B63">
        <f>IFERROR(VLOOKUP(通常分様式!B63,―!$AJ$2:$AK$3,2,FALSE),0)</f>
        <v>0</v>
      </c>
      <c r="C63">
        <f>IFERROR(VLOOKUP(通常分様式!C63,―!$A$2:$B$3,2,FALSE),0)</f>
        <v>0</v>
      </c>
      <c r="D63">
        <f>IFERROR(VLOOKUP(通常分様式!D63,―!$AD$2:$AE$3,2,FALSE),0)</f>
        <v>0</v>
      </c>
      <c r="G63">
        <f>IFERROR(VLOOKUP(通常分様式!G63,―!$AF$2:$AG$3,2,FALSE),0)</f>
        <v>0</v>
      </c>
      <c r="H63">
        <f>IFERROR(VLOOKUP(通常分様式!H63,―!$C$2:$D$2,2,FALSE),0)</f>
        <v>0</v>
      </c>
      <c r="I63">
        <f>IFERROR(IF(B63=2,VLOOKUP(通常分様式!I63,―!$E$21:$F$25,2,FALSE),VLOOKUP(通常分様式!I63,―!$E$2:$F$19,2,FALSE)),0)</f>
        <v>0</v>
      </c>
      <c r="J63">
        <f>IFERROR(VLOOKUP(通常分様式!J63,―!$G$2:$H$2,2,FALSE),0)</f>
        <v>0</v>
      </c>
      <c r="K63">
        <f>IFERROR(VLOOKUP(通常分様式!K63,―!$AH$2:$AI$12,2,FALSE),0)</f>
        <v>0</v>
      </c>
      <c r="V63">
        <f>IFERROR(IF(通常分様式!C63="単",VLOOKUP(通常分様式!V63,―!$I$2:$J$3,2,FALSE),VLOOKUP(通常分様式!V63,―!$I$4:$J$5,2,FALSE)),0)</f>
        <v>0</v>
      </c>
      <c r="W63">
        <f>IFERROR(VLOOKUP(通常分様式!W63,―!$K$2:$L$3,2,FALSE),0)</f>
        <v>0</v>
      </c>
      <c r="X63">
        <f>IFERROR(VLOOKUP(通常分様式!X63,―!$M$2:$N$3,2,FALSE),0)</f>
        <v>0</v>
      </c>
      <c r="Y63">
        <f>IFERROR(VLOOKUP(通常分様式!Y63,―!$O$2:$P$3,2,FALSE),0)</f>
        <v>0</v>
      </c>
      <c r="Z63">
        <f>IFERROR(VLOOKUP(通常分様式!Z63,―!$X$2:$Y$31,2,FALSE),0)</f>
        <v>0</v>
      </c>
      <c r="AA63">
        <f>IFERROR(VLOOKUP(通常分様式!AA63,―!$X$2:$Y$31,2,FALSE),0)</f>
        <v>0</v>
      </c>
      <c r="AF63">
        <f>IFERROR(VLOOKUP(通常分様式!AG63,―!$AA$2:$AB$14,2,FALSE),0)</f>
        <v>0</v>
      </c>
      <c r="AG63">
        <f t="shared" si="0"/>
        <v>0</v>
      </c>
      <c r="AH63" s="513">
        <f t="shared" si="1"/>
        <v>0</v>
      </c>
      <c r="AI63" s="513">
        <f t="shared" si="2"/>
        <v>0</v>
      </c>
      <c r="AJ63" s="513">
        <f>IF(通常分様式!C63="",0,IF(B63=1,IF(フラグ管理用!C63=1,"事業終期_通常",IF(C63=2,IF(Y63=2,"事業終期_R3基金・R4","事業終期_通常"),0)),IF(B63=2,"事業終期_R3基金・R4",0)))</f>
        <v>0</v>
      </c>
      <c r="AK63" s="513">
        <f t="shared" si="3"/>
        <v>0</v>
      </c>
      <c r="AL63" s="513">
        <f t="shared" si="4"/>
        <v>0</v>
      </c>
      <c r="AM63" s="513">
        <f t="shared" si="5"/>
        <v>0</v>
      </c>
      <c r="AN63" s="513">
        <f t="shared" si="6"/>
        <v>0</v>
      </c>
      <c r="AO63" t="str">
        <f>IF(通常分様式!C63="","",IF(PRODUCT(B63:G63,H63:AA63,AF63)=0,"error",""))</f>
        <v/>
      </c>
      <c r="AP63">
        <f>IF(通常分様式!E63="妊娠出産子育て支援交付金",1,0)</f>
        <v>0</v>
      </c>
    </row>
    <row r="64" spans="1:42">
      <c r="A64">
        <v>43</v>
      </c>
      <c r="B64">
        <f>IFERROR(VLOOKUP(通常分様式!B64,―!$AJ$2:$AK$3,2,FALSE),0)</f>
        <v>0</v>
      </c>
      <c r="C64">
        <f>IFERROR(VLOOKUP(通常分様式!C64,―!$A$2:$B$3,2,FALSE),0)</f>
        <v>0</v>
      </c>
      <c r="D64">
        <f>IFERROR(VLOOKUP(通常分様式!D64,―!$AD$2:$AE$3,2,FALSE),0)</f>
        <v>0</v>
      </c>
      <c r="G64">
        <f>IFERROR(VLOOKUP(通常分様式!G64,―!$AF$2:$AG$3,2,FALSE),0)</f>
        <v>0</v>
      </c>
      <c r="H64">
        <f>IFERROR(VLOOKUP(通常分様式!H64,―!$C$2:$D$2,2,FALSE),0)</f>
        <v>0</v>
      </c>
      <c r="I64">
        <f>IFERROR(IF(B64=2,VLOOKUP(通常分様式!I64,―!$E$21:$F$25,2,FALSE),VLOOKUP(通常分様式!I64,―!$E$2:$F$19,2,FALSE)),0)</f>
        <v>0</v>
      </c>
      <c r="J64">
        <f>IFERROR(VLOOKUP(通常分様式!J64,―!$G$2:$H$2,2,FALSE),0)</f>
        <v>0</v>
      </c>
      <c r="K64">
        <f>IFERROR(VLOOKUP(通常分様式!K64,―!$AH$2:$AI$12,2,FALSE),0)</f>
        <v>0</v>
      </c>
      <c r="V64">
        <f>IFERROR(IF(通常分様式!C64="単",VLOOKUP(通常分様式!V64,―!$I$2:$J$3,2,FALSE),VLOOKUP(通常分様式!V64,―!$I$4:$J$5,2,FALSE)),0)</f>
        <v>0</v>
      </c>
      <c r="W64">
        <f>IFERROR(VLOOKUP(通常分様式!W64,―!$K$2:$L$3,2,FALSE),0)</f>
        <v>0</v>
      </c>
      <c r="X64">
        <f>IFERROR(VLOOKUP(通常分様式!X64,―!$M$2:$N$3,2,FALSE),0)</f>
        <v>0</v>
      </c>
      <c r="Y64">
        <f>IFERROR(VLOOKUP(通常分様式!Y64,―!$O$2:$P$3,2,FALSE),0)</f>
        <v>0</v>
      </c>
      <c r="Z64">
        <f>IFERROR(VLOOKUP(通常分様式!Z64,―!$X$2:$Y$31,2,FALSE),0)</f>
        <v>0</v>
      </c>
      <c r="AA64">
        <f>IFERROR(VLOOKUP(通常分様式!AA64,―!$X$2:$Y$31,2,FALSE),0)</f>
        <v>0</v>
      </c>
      <c r="AF64">
        <f>IFERROR(VLOOKUP(通常分様式!AG64,―!$AA$2:$AB$14,2,FALSE),0)</f>
        <v>0</v>
      </c>
      <c r="AG64">
        <f t="shared" si="0"/>
        <v>0</v>
      </c>
      <c r="AH64" s="513">
        <f t="shared" si="1"/>
        <v>0</v>
      </c>
      <c r="AI64" s="513">
        <f t="shared" si="2"/>
        <v>0</v>
      </c>
      <c r="AJ64" s="513">
        <f>IF(通常分様式!C64="",0,IF(B64=1,IF(フラグ管理用!C64=1,"事業終期_通常",IF(C64=2,IF(Y64=2,"事業終期_R3基金・R4","事業終期_通常"),0)),IF(B64=2,"事業終期_R3基金・R4",0)))</f>
        <v>0</v>
      </c>
      <c r="AK64" s="513">
        <f t="shared" si="3"/>
        <v>0</v>
      </c>
      <c r="AL64" s="513">
        <f t="shared" si="4"/>
        <v>0</v>
      </c>
      <c r="AM64" s="513">
        <f t="shared" si="5"/>
        <v>0</v>
      </c>
      <c r="AN64" s="513">
        <f t="shared" si="6"/>
        <v>0</v>
      </c>
      <c r="AO64" t="str">
        <f>IF(通常分様式!C64="","",IF(PRODUCT(B64:G64,H64:AA64,AF64)=0,"error",""))</f>
        <v/>
      </c>
      <c r="AP64">
        <f>IF(通常分様式!E64="妊娠出産子育て支援交付金",1,0)</f>
        <v>0</v>
      </c>
    </row>
    <row r="65" spans="1:42">
      <c r="A65">
        <v>44</v>
      </c>
      <c r="B65">
        <f>IFERROR(VLOOKUP(通常分様式!B65,―!$AJ$2:$AK$3,2,FALSE),0)</f>
        <v>0</v>
      </c>
      <c r="C65">
        <f>IFERROR(VLOOKUP(通常分様式!C65,―!$A$2:$B$3,2,FALSE),0)</f>
        <v>0</v>
      </c>
      <c r="D65">
        <f>IFERROR(VLOOKUP(通常分様式!D65,―!$AD$2:$AE$3,2,FALSE),0)</f>
        <v>0</v>
      </c>
      <c r="G65">
        <f>IFERROR(VLOOKUP(通常分様式!G65,―!$AF$2:$AG$3,2,FALSE),0)</f>
        <v>0</v>
      </c>
      <c r="H65">
        <f>IFERROR(VLOOKUP(通常分様式!H65,―!$C$2:$D$2,2,FALSE),0)</f>
        <v>0</v>
      </c>
      <c r="I65">
        <f>IFERROR(IF(B65=2,VLOOKUP(通常分様式!I65,―!$E$21:$F$25,2,FALSE),VLOOKUP(通常分様式!I65,―!$E$2:$F$19,2,FALSE)),0)</f>
        <v>0</v>
      </c>
      <c r="J65">
        <f>IFERROR(VLOOKUP(通常分様式!J65,―!$G$2:$H$2,2,FALSE),0)</f>
        <v>0</v>
      </c>
      <c r="K65">
        <f>IFERROR(VLOOKUP(通常分様式!K65,―!$AH$2:$AI$12,2,FALSE),0)</f>
        <v>0</v>
      </c>
      <c r="V65">
        <f>IFERROR(IF(通常分様式!C65="単",VLOOKUP(通常分様式!V65,―!$I$2:$J$3,2,FALSE),VLOOKUP(通常分様式!V65,―!$I$4:$J$5,2,FALSE)),0)</f>
        <v>0</v>
      </c>
      <c r="W65">
        <f>IFERROR(VLOOKUP(通常分様式!W65,―!$K$2:$L$3,2,FALSE),0)</f>
        <v>0</v>
      </c>
      <c r="X65">
        <f>IFERROR(VLOOKUP(通常分様式!X65,―!$M$2:$N$3,2,FALSE),0)</f>
        <v>0</v>
      </c>
      <c r="Y65">
        <f>IFERROR(VLOOKUP(通常分様式!Y65,―!$O$2:$P$3,2,FALSE),0)</f>
        <v>0</v>
      </c>
      <c r="Z65">
        <f>IFERROR(VLOOKUP(通常分様式!Z65,―!$X$2:$Y$31,2,FALSE),0)</f>
        <v>0</v>
      </c>
      <c r="AA65">
        <f>IFERROR(VLOOKUP(通常分様式!AA65,―!$X$2:$Y$31,2,FALSE),0)</f>
        <v>0</v>
      </c>
      <c r="AF65">
        <f>IFERROR(VLOOKUP(通常分様式!AG65,―!$AA$2:$AB$14,2,FALSE),0)</f>
        <v>0</v>
      </c>
      <c r="AG65">
        <f t="shared" si="0"/>
        <v>0</v>
      </c>
      <c r="AH65" s="513">
        <f t="shared" si="1"/>
        <v>0</v>
      </c>
      <c r="AI65" s="513">
        <f t="shared" si="2"/>
        <v>0</v>
      </c>
      <c r="AJ65" s="513">
        <f>IF(通常分様式!C65="",0,IF(B65=1,IF(フラグ管理用!C65=1,"事業終期_通常",IF(C65=2,IF(Y65=2,"事業終期_R3基金・R4","事業終期_通常"),0)),IF(B65=2,"事業終期_R3基金・R4",0)))</f>
        <v>0</v>
      </c>
      <c r="AK65" s="513">
        <f t="shared" si="3"/>
        <v>0</v>
      </c>
      <c r="AL65" s="513">
        <f t="shared" si="4"/>
        <v>0</v>
      </c>
      <c r="AM65" s="513">
        <f t="shared" si="5"/>
        <v>0</v>
      </c>
      <c r="AN65" s="513">
        <f t="shared" si="6"/>
        <v>0</v>
      </c>
      <c r="AO65" t="str">
        <f>IF(通常分様式!C65="","",IF(PRODUCT(B65:G65,H65:AA65,AF65)=0,"error",""))</f>
        <v/>
      </c>
      <c r="AP65">
        <f>IF(通常分様式!E65="妊娠出産子育て支援交付金",1,0)</f>
        <v>0</v>
      </c>
    </row>
    <row r="66" spans="1:42">
      <c r="A66">
        <v>45</v>
      </c>
      <c r="B66">
        <f>IFERROR(VLOOKUP(通常分様式!B66,―!$AJ$2:$AK$3,2,FALSE),0)</f>
        <v>0</v>
      </c>
      <c r="C66">
        <f>IFERROR(VLOOKUP(通常分様式!C66,―!$A$2:$B$3,2,FALSE),0)</f>
        <v>0</v>
      </c>
      <c r="D66">
        <f>IFERROR(VLOOKUP(通常分様式!D66,―!$AD$2:$AE$3,2,FALSE),0)</f>
        <v>0</v>
      </c>
      <c r="G66">
        <f>IFERROR(VLOOKUP(通常分様式!G66,―!$AF$2:$AG$3,2,FALSE),0)</f>
        <v>0</v>
      </c>
      <c r="H66">
        <f>IFERROR(VLOOKUP(通常分様式!H66,―!$C$2:$D$2,2,FALSE),0)</f>
        <v>0</v>
      </c>
      <c r="I66">
        <f>IFERROR(IF(B66=2,VLOOKUP(通常分様式!I66,―!$E$21:$F$25,2,FALSE),VLOOKUP(通常分様式!I66,―!$E$2:$F$19,2,FALSE)),0)</f>
        <v>0</v>
      </c>
      <c r="J66">
        <f>IFERROR(VLOOKUP(通常分様式!J66,―!$G$2:$H$2,2,FALSE),0)</f>
        <v>0</v>
      </c>
      <c r="K66">
        <f>IFERROR(VLOOKUP(通常分様式!K66,―!$AH$2:$AI$12,2,FALSE),0)</f>
        <v>0</v>
      </c>
      <c r="V66">
        <f>IFERROR(IF(通常分様式!C66="単",VLOOKUP(通常分様式!V66,―!$I$2:$J$3,2,FALSE),VLOOKUP(通常分様式!V66,―!$I$4:$J$5,2,FALSE)),0)</f>
        <v>0</v>
      </c>
      <c r="W66">
        <f>IFERROR(VLOOKUP(通常分様式!W66,―!$K$2:$L$3,2,FALSE),0)</f>
        <v>0</v>
      </c>
      <c r="X66">
        <f>IFERROR(VLOOKUP(通常分様式!X66,―!$M$2:$N$3,2,FALSE),0)</f>
        <v>0</v>
      </c>
      <c r="Y66">
        <f>IFERROR(VLOOKUP(通常分様式!Y66,―!$O$2:$P$3,2,FALSE),0)</f>
        <v>0</v>
      </c>
      <c r="Z66">
        <f>IFERROR(VLOOKUP(通常分様式!Z66,―!$X$2:$Y$31,2,FALSE),0)</f>
        <v>0</v>
      </c>
      <c r="AA66">
        <f>IFERROR(VLOOKUP(通常分様式!AA66,―!$X$2:$Y$31,2,FALSE),0)</f>
        <v>0</v>
      </c>
      <c r="AF66">
        <f>IFERROR(VLOOKUP(通常分様式!AG66,―!$AA$2:$AB$14,2,FALSE),0)</f>
        <v>0</v>
      </c>
      <c r="AG66">
        <f t="shared" si="0"/>
        <v>0</v>
      </c>
      <c r="AH66" s="513">
        <f t="shared" si="1"/>
        <v>0</v>
      </c>
      <c r="AI66" s="513">
        <f t="shared" si="2"/>
        <v>0</v>
      </c>
      <c r="AJ66" s="513">
        <f>IF(通常分様式!C66="",0,IF(B66=1,IF(フラグ管理用!C66=1,"事業終期_通常",IF(C66=2,IF(Y66=2,"事業終期_R3基金・R4","事業終期_通常"),0)),IF(B66=2,"事業終期_R3基金・R4",0)))</f>
        <v>0</v>
      </c>
      <c r="AK66" s="513">
        <f t="shared" si="3"/>
        <v>0</v>
      </c>
      <c r="AL66" s="513">
        <f t="shared" si="4"/>
        <v>0</v>
      </c>
      <c r="AM66" s="513">
        <f t="shared" si="5"/>
        <v>0</v>
      </c>
      <c r="AN66" s="513">
        <f t="shared" si="6"/>
        <v>0</v>
      </c>
      <c r="AO66" t="str">
        <f>IF(通常分様式!C66="","",IF(PRODUCT(B66:G66,H66:AA66,AF66)=0,"error",""))</f>
        <v/>
      </c>
      <c r="AP66">
        <f>IF(通常分様式!E66="妊娠出産子育て支援交付金",1,0)</f>
        <v>0</v>
      </c>
    </row>
    <row r="67" spans="1:42">
      <c r="A67">
        <v>46</v>
      </c>
      <c r="B67">
        <f>IFERROR(VLOOKUP(通常分様式!B67,―!$AJ$2:$AK$3,2,FALSE),0)</f>
        <v>0</v>
      </c>
      <c r="C67">
        <f>IFERROR(VLOOKUP(通常分様式!C67,―!$A$2:$B$3,2,FALSE),0)</f>
        <v>0</v>
      </c>
      <c r="D67">
        <f>IFERROR(VLOOKUP(通常分様式!D67,―!$AD$2:$AE$3,2,FALSE),0)</f>
        <v>0</v>
      </c>
      <c r="G67">
        <f>IFERROR(VLOOKUP(通常分様式!G67,―!$AF$2:$AG$3,2,FALSE),0)</f>
        <v>0</v>
      </c>
      <c r="H67">
        <f>IFERROR(VLOOKUP(通常分様式!H67,―!$C$2:$D$2,2,FALSE),0)</f>
        <v>0</v>
      </c>
      <c r="I67">
        <f>IFERROR(IF(B67=2,VLOOKUP(通常分様式!I67,―!$E$21:$F$25,2,FALSE),VLOOKUP(通常分様式!I67,―!$E$2:$F$19,2,FALSE)),0)</f>
        <v>0</v>
      </c>
      <c r="J67">
        <f>IFERROR(VLOOKUP(通常分様式!J67,―!$G$2:$H$2,2,FALSE),0)</f>
        <v>0</v>
      </c>
      <c r="K67">
        <f>IFERROR(VLOOKUP(通常分様式!K67,―!$AH$2:$AI$12,2,FALSE),0)</f>
        <v>0</v>
      </c>
      <c r="V67">
        <f>IFERROR(IF(通常分様式!C67="単",VLOOKUP(通常分様式!V67,―!$I$2:$J$3,2,FALSE),VLOOKUP(通常分様式!V67,―!$I$4:$J$5,2,FALSE)),0)</f>
        <v>0</v>
      </c>
      <c r="W67">
        <f>IFERROR(VLOOKUP(通常分様式!W67,―!$K$2:$L$3,2,FALSE),0)</f>
        <v>0</v>
      </c>
      <c r="X67">
        <f>IFERROR(VLOOKUP(通常分様式!X67,―!$M$2:$N$3,2,FALSE),0)</f>
        <v>0</v>
      </c>
      <c r="Y67">
        <f>IFERROR(VLOOKUP(通常分様式!Y67,―!$O$2:$P$3,2,FALSE),0)</f>
        <v>0</v>
      </c>
      <c r="Z67">
        <f>IFERROR(VLOOKUP(通常分様式!Z67,―!$X$2:$Y$31,2,FALSE),0)</f>
        <v>0</v>
      </c>
      <c r="AA67">
        <f>IFERROR(VLOOKUP(通常分様式!AA67,―!$X$2:$Y$31,2,FALSE),0)</f>
        <v>0</v>
      </c>
      <c r="AF67">
        <f>IFERROR(VLOOKUP(通常分様式!AG67,―!$AA$2:$AB$14,2,FALSE),0)</f>
        <v>0</v>
      </c>
      <c r="AG67">
        <f t="shared" si="0"/>
        <v>0</v>
      </c>
      <c r="AH67" s="513">
        <f t="shared" si="1"/>
        <v>0</v>
      </c>
      <c r="AI67" s="513">
        <f t="shared" si="2"/>
        <v>0</v>
      </c>
      <c r="AJ67" s="513">
        <f>IF(通常分様式!C67="",0,IF(B67=1,IF(フラグ管理用!C67=1,"事業終期_通常",IF(C67=2,IF(Y67=2,"事業終期_R3基金・R4","事業終期_通常"),0)),IF(B67=2,"事業終期_R3基金・R4",0)))</f>
        <v>0</v>
      </c>
      <c r="AK67" s="513">
        <f t="shared" si="3"/>
        <v>0</v>
      </c>
      <c r="AL67" s="513">
        <f t="shared" si="4"/>
        <v>0</v>
      </c>
      <c r="AM67" s="513">
        <f t="shared" si="5"/>
        <v>0</v>
      </c>
      <c r="AN67" s="513">
        <f t="shared" si="6"/>
        <v>0</v>
      </c>
      <c r="AO67" t="str">
        <f>IF(通常分様式!C67="","",IF(PRODUCT(B67:G67,H67:AA67,AF67)=0,"error",""))</f>
        <v/>
      </c>
      <c r="AP67">
        <f>IF(通常分様式!E67="妊娠出産子育て支援交付金",1,0)</f>
        <v>0</v>
      </c>
    </row>
    <row r="68" spans="1:42">
      <c r="A68">
        <v>47</v>
      </c>
      <c r="B68">
        <f>IFERROR(VLOOKUP(通常分様式!B68,―!$AJ$2:$AK$3,2,FALSE),0)</f>
        <v>0</v>
      </c>
      <c r="C68">
        <f>IFERROR(VLOOKUP(通常分様式!C68,―!$A$2:$B$3,2,FALSE),0)</f>
        <v>0</v>
      </c>
      <c r="D68">
        <f>IFERROR(VLOOKUP(通常分様式!D68,―!$AD$2:$AE$3,2,FALSE),0)</f>
        <v>0</v>
      </c>
      <c r="G68">
        <f>IFERROR(VLOOKUP(通常分様式!G68,―!$AF$2:$AG$3,2,FALSE),0)</f>
        <v>0</v>
      </c>
      <c r="H68">
        <f>IFERROR(VLOOKUP(通常分様式!H68,―!$C$2:$D$2,2,FALSE),0)</f>
        <v>0</v>
      </c>
      <c r="I68">
        <f>IFERROR(IF(B68=2,VLOOKUP(通常分様式!I68,―!$E$21:$F$25,2,FALSE),VLOOKUP(通常分様式!I68,―!$E$2:$F$19,2,FALSE)),0)</f>
        <v>0</v>
      </c>
      <c r="J68">
        <f>IFERROR(VLOOKUP(通常分様式!J68,―!$G$2:$H$2,2,FALSE),0)</f>
        <v>0</v>
      </c>
      <c r="K68">
        <f>IFERROR(VLOOKUP(通常分様式!K68,―!$AH$2:$AI$12,2,FALSE),0)</f>
        <v>0</v>
      </c>
      <c r="V68">
        <f>IFERROR(IF(通常分様式!C68="単",VLOOKUP(通常分様式!V68,―!$I$2:$J$3,2,FALSE),VLOOKUP(通常分様式!V68,―!$I$4:$J$5,2,FALSE)),0)</f>
        <v>0</v>
      </c>
      <c r="W68">
        <f>IFERROR(VLOOKUP(通常分様式!W68,―!$K$2:$L$3,2,FALSE),0)</f>
        <v>0</v>
      </c>
      <c r="X68">
        <f>IFERROR(VLOOKUP(通常分様式!X68,―!$M$2:$N$3,2,FALSE),0)</f>
        <v>0</v>
      </c>
      <c r="Y68">
        <f>IFERROR(VLOOKUP(通常分様式!Y68,―!$O$2:$P$3,2,FALSE),0)</f>
        <v>0</v>
      </c>
      <c r="Z68">
        <f>IFERROR(VLOOKUP(通常分様式!Z68,―!$X$2:$Y$31,2,FALSE),0)</f>
        <v>0</v>
      </c>
      <c r="AA68">
        <f>IFERROR(VLOOKUP(通常分様式!AA68,―!$X$2:$Y$31,2,FALSE),0)</f>
        <v>0</v>
      </c>
      <c r="AF68">
        <f>IFERROR(VLOOKUP(通常分様式!AG68,―!$AA$2:$AB$14,2,FALSE),0)</f>
        <v>0</v>
      </c>
      <c r="AG68">
        <f t="shared" si="0"/>
        <v>0</v>
      </c>
      <c r="AH68" s="513">
        <f t="shared" si="1"/>
        <v>0</v>
      </c>
      <c r="AI68" s="513">
        <f t="shared" si="2"/>
        <v>0</v>
      </c>
      <c r="AJ68" s="513">
        <f>IF(通常分様式!C68="",0,IF(B68=1,IF(フラグ管理用!C68=1,"事業終期_通常",IF(C68=2,IF(Y68=2,"事業終期_R3基金・R4","事業終期_通常"),0)),IF(B68=2,"事業終期_R3基金・R4",0)))</f>
        <v>0</v>
      </c>
      <c r="AK68" s="513">
        <f t="shared" si="3"/>
        <v>0</v>
      </c>
      <c r="AL68" s="513">
        <f t="shared" si="4"/>
        <v>0</v>
      </c>
      <c r="AM68" s="513">
        <f t="shared" si="5"/>
        <v>0</v>
      </c>
      <c r="AN68" s="513">
        <f t="shared" si="6"/>
        <v>0</v>
      </c>
      <c r="AO68" t="str">
        <f>IF(通常分様式!C68="","",IF(PRODUCT(B68:G68,H68:AA68,AF68)=0,"error",""))</f>
        <v/>
      </c>
      <c r="AP68">
        <f>IF(通常分様式!E68="妊娠出産子育て支援交付金",1,0)</f>
        <v>0</v>
      </c>
    </row>
    <row r="69" spans="1:42">
      <c r="A69">
        <v>48</v>
      </c>
      <c r="B69">
        <f>IFERROR(VLOOKUP(通常分様式!B69,―!$AJ$2:$AK$3,2,FALSE),0)</f>
        <v>0</v>
      </c>
      <c r="C69">
        <f>IFERROR(VLOOKUP(通常分様式!C69,―!$A$2:$B$3,2,FALSE),0)</f>
        <v>0</v>
      </c>
      <c r="D69">
        <f>IFERROR(VLOOKUP(通常分様式!D69,―!$AD$2:$AE$3,2,FALSE),0)</f>
        <v>0</v>
      </c>
      <c r="G69">
        <f>IFERROR(VLOOKUP(通常分様式!G69,―!$AF$2:$AG$3,2,FALSE),0)</f>
        <v>0</v>
      </c>
      <c r="H69">
        <f>IFERROR(VLOOKUP(通常分様式!H69,―!$C$2:$D$2,2,FALSE),0)</f>
        <v>0</v>
      </c>
      <c r="I69">
        <f>IFERROR(IF(B69=2,VLOOKUP(通常分様式!I69,―!$E$21:$F$25,2,FALSE),VLOOKUP(通常分様式!I69,―!$E$2:$F$19,2,FALSE)),0)</f>
        <v>0</v>
      </c>
      <c r="J69">
        <f>IFERROR(VLOOKUP(通常分様式!J69,―!$G$2:$H$2,2,FALSE),0)</f>
        <v>0</v>
      </c>
      <c r="K69">
        <f>IFERROR(VLOOKUP(通常分様式!K69,―!$AH$2:$AI$12,2,FALSE),0)</f>
        <v>0</v>
      </c>
      <c r="V69">
        <f>IFERROR(IF(通常分様式!C69="単",VLOOKUP(通常分様式!V69,―!$I$2:$J$3,2,FALSE),VLOOKUP(通常分様式!V69,―!$I$4:$J$5,2,FALSE)),0)</f>
        <v>0</v>
      </c>
      <c r="W69">
        <f>IFERROR(VLOOKUP(通常分様式!W69,―!$K$2:$L$3,2,FALSE),0)</f>
        <v>0</v>
      </c>
      <c r="X69">
        <f>IFERROR(VLOOKUP(通常分様式!X69,―!$M$2:$N$3,2,FALSE),0)</f>
        <v>0</v>
      </c>
      <c r="Y69">
        <f>IFERROR(VLOOKUP(通常分様式!Y69,―!$O$2:$P$3,2,FALSE),0)</f>
        <v>0</v>
      </c>
      <c r="Z69">
        <f>IFERROR(VLOOKUP(通常分様式!Z69,―!$X$2:$Y$31,2,FALSE),0)</f>
        <v>0</v>
      </c>
      <c r="AA69">
        <f>IFERROR(VLOOKUP(通常分様式!AA69,―!$X$2:$Y$31,2,FALSE),0)</f>
        <v>0</v>
      </c>
      <c r="AF69">
        <f>IFERROR(VLOOKUP(通常分様式!AG69,―!$AA$2:$AB$14,2,FALSE),0)</f>
        <v>0</v>
      </c>
      <c r="AG69">
        <f t="shared" si="0"/>
        <v>0</v>
      </c>
      <c r="AH69" s="513">
        <f t="shared" si="1"/>
        <v>0</v>
      </c>
      <c r="AI69" s="513">
        <f t="shared" si="2"/>
        <v>0</v>
      </c>
      <c r="AJ69" s="513">
        <f>IF(通常分様式!C69="",0,IF(B69=1,IF(フラグ管理用!C69=1,"事業終期_通常",IF(C69=2,IF(Y69=2,"事業終期_R3基金・R4","事業終期_通常"),0)),IF(B69=2,"事業終期_R3基金・R4",0)))</f>
        <v>0</v>
      </c>
      <c r="AK69" s="513">
        <f t="shared" si="3"/>
        <v>0</v>
      </c>
      <c r="AL69" s="513">
        <f t="shared" si="4"/>
        <v>0</v>
      </c>
      <c r="AM69" s="513">
        <f t="shared" si="5"/>
        <v>0</v>
      </c>
      <c r="AN69" s="513">
        <f t="shared" si="6"/>
        <v>0</v>
      </c>
      <c r="AO69" t="str">
        <f>IF(通常分様式!C69="","",IF(PRODUCT(B69:G69,H69:AA69,AF69)=0,"error",""))</f>
        <v/>
      </c>
      <c r="AP69">
        <f>IF(通常分様式!E69="妊娠出産子育て支援交付金",1,0)</f>
        <v>0</v>
      </c>
    </row>
    <row r="70" spans="1:42">
      <c r="A70">
        <v>49</v>
      </c>
      <c r="B70">
        <f>IFERROR(VLOOKUP(通常分様式!B70,―!$AJ$2:$AK$3,2,FALSE),0)</f>
        <v>0</v>
      </c>
      <c r="C70">
        <f>IFERROR(VLOOKUP(通常分様式!C70,―!$A$2:$B$3,2,FALSE),0)</f>
        <v>0</v>
      </c>
      <c r="D70">
        <f>IFERROR(VLOOKUP(通常分様式!D70,―!$AD$2:$AE$3,2,FALSE),0)</f>
        <v>0</v>
      </c>
      <c r="G70">
        <f>IFERROR(VLOOKUP(通常分様式!G70,―!$AF$2:$AG$3,2,FALSE),0)</f>
        <v>0</v>
      </c>
      <c r="H70">
        <f>IFERROR(VLOOKUP(通常分様式!H70,―!$C$2:$D$2,2,FALSE),0)</f>
        <v>0</v>
      </c>
      <c r="I70">
        <f>IFERROR(IF(B70=2,VLOOKUP(通常分様式!I70,―!$E$21:$F$25,2,FALSE),VLOOKUP(通常分様式!I70,―!$E$2:$F$19,2,FALSE)),0)</f>
        <v>0</v>
      </c>
      <c r="J70">
        <f>IFERROR(VLOOKUP(通常分様式!J70,―!$G$2:$H$2,2,FALSE),0)</f>
        <v>0</v>
      </c>
      <c r="K70">
        <f>IFERROR(VLOOKUP(通常分様式!K70,―!$AH$2:$AI$12,2,FALSE),0)</f>
        <v>0</v>
      </c>
      <c r="V70">
        <f>IFERROR(IF(通常分様式!C70="単",VLOOKUP(通常分様式!V70,―!$I$2:$J$3,2,FALSE),VLOOKUP(通常分様式!V70,―!$I$4:$J$5,2,FALSE)),0)</f>
        <v>0</v>
      </c>
      <c r="W70">
        <f>IFERROR(VLOOKUP(通常分様式!W70,―!$K$2:$L$3,2,FALSE),0)</f>
        <v>0</v>
      </c>
      <c r="X70">
        <f>IFERROR(VLOOKUP(通常分様式!X70,―!$M$2:$N$3,2,FALSE),0)</f>
        <v>0</v>
      </c>
      <c r="Y70">
        <f>IFERROR(VLOOKUP(通常分様式!Y70,―!$O$2:$P$3,2,FALSE),0)</f>
        <v>0</v>
      </c>
      <c r="Z70">
        <f>IFERROR(VLOOKUP(通常分様式!Z70,―!$X$2:$Y$31,2,FALSE),0)</f>
        <v>0</v>
      </c>
      <c r="AA70">
        <f>IFERROR(VLOOKUP(通常分様式!AA70,―!$X$2:$Y$31,2,FALSE),0)</f>
        <v>0</v>
      </c>
      <c r="AF70">
        <f>IFERROR(VLOOKUP(通常分様式!AG70,―!$AA$2:$AB$14,2,FALSE),0)</f>
        <v>0</v>
      </c>
      <c r="AG70">
        <f t="shared" si="0"/>
        <v>0</v>
      </c>
      <c r="AH70" s="513">
        <f t="shared" si="1"/>
        <v>0</v>
      </c>
      <c r="AI70" s="513">
        <f t="shared" si="2"/>
        <v>0</v>
      </c>
      <c r="AJ70" s="513">
        <f>IF(通常分様式!C70="",0,IF(B70=1,IF(フラグ管理用!C70=1,"事業終期_通常",IF(C70=2,IF(Y70=2,"事業終期_R3基金・R4","事業終期_通常"),0)),IF(B70=2,"事業終期_R3基金・R4",0)))</f>
        <v>0</v>
      </c>
      <c r="AK70" s="513">
        <f t="shared" si="3"/>
        <v>0</v>
      </c>
      <c r="AL70" s="513">
        <f t="shared" si="4"/>
        <v>0</v>
      </c>
      <c r="AM70" s="513">
        <f t="shared" si="5"/>
        <v>0</v>
      </c>
      <c r="AN70" s="513">
        <f t="shared" si="6"/>
        <v>0</v>
      </c>
      <c r="AO70" t="str">
        <f>IF(通常分様式!C70="","",IF(PRODUCT(B70:G70,H70:AA70,AF70)=0,"error",""))</f>
        <v/>
      </c>
      <c r="AP70">
        <f>IF(通常分様式!E70="妊娠出産子育て支援交付金",1,0)</f>
        <v>0</v>
      </c>
    </row>
    <row r="71" spans="1:42">
      <c r="A71">
        <v>50</v>
      </c>
      <c r="B71">
        <f>IFERROR(VLOOKUP(通常分様式!B71,―!$AJ$2:$AK$3,2,FALSE),0)</f>
        <v>0</v>
      </c>
      <c r="C71">
        <f>IFERROR(VLOOKUP(通常分様式!C71,―!$A$2:$B$3,2,FALSE),0)</f>
        <v>0</v>
      </c>
      <c r="D71">
        <f>IFERROR(VLOOKUP(通常分様式!D71,―!$AD$2:$AE$3,2,FALSE),0)</f>
        <v>0</v>
      </c>
      <c r="G71">
        <f>IFERROR(VLOOKUP(通常分様式!G71,―!$AF$2:$AG$3,2,FALSE),0)</f>
        <v>0</v>
      </c>
      <c r="H71">
        <f>IFERROR(VLOOKUP(通常分様式!H71,―!$C$2:$D$2,2,FALSE),0)</f>
        <v>0</v>
      </c>
      <c r="I71">
        <f>IFERROR(IF(B71=2,VLOOKUP(通常分様式!I71,―!$E$21:$F$25,2,FALSE),VLOOKUP(通常分様式!I71,―!$E$2:$F$19,2,FALSE)),0)</f>
        <v>0</v>
      </c>
      <c r="J71">
        <f>IFERROR(VLOOKUP(通常分様式!J71,―!$G$2:$H$2,2,FALSE),0)</f>
        <v>0</v>
      </c>
      <c r="K71">
        <f>IFERROR(VLOOKUP(通常分様式!K71,―!$AH$2:$AI$12,2,FALSE),0)</f>
        <v>0</v>
      </c>
      <c r="V71">
        <f>IFERROR(IF(通常分様式!C71="単",VLOOKUP(通常分様式!V71,―!$I$2:$J$3,2,FALSE),VLOOKUP(通常分様式!V71,―!$I$4:$J$5,2,FALSE)),0)</f>
        <v>0</v>
      </c>
      <c r="W71">
        <f>IFERROR(VLOOKUP(通常分様式!W71,―!$K$2:$L$3,2,FALSE),0)</f>
        <v>0</v>
      </c>
      <c r="X71">
        <f>IFERROR(VLOOKUP(通常分様式!X71,―!$M$2:$N$3,2,FALSE),0)</f>
        <v>0</v>
      </c>
      <c r="Y71">
        <f>IFERROR(VLOOKUP(通常分様式!Y71,―!$O$2:$P$3,2,FALSE),0)</f>
        <v>0</v>
      </c>
      <c r="Z71">
        <f>IFERROR(VLOOKUP(通常分様式!Z71,―!$X$2:$Y$31,2,FALSE),0)</f>
        <v>0</v>
      </c>
      <c r="AA71">
        <f>IFERROR(VLOOKUP(通常分様式!AA71,―!$X$2:$Y$31,2,FALSE),0)</f>
        <v>0</v>
      </c>
      <c r="AF71">
        <f>IFERROR(VLOOKUP(通常分様式!AG71,―!$AA$2:$AB$14,2,FALSE),0)</f>
        <v>0</v>
      </c>
      <c r="AG71">
        <f t="shared" si="0"/>
        <v>0</v>
      </c>
      <c r="AH71" s="513">
        <f t="shared" si="1"/>
        <v>0</v>
      </c>
      <c r="AI71" s="513">
        <f t="shared" si="2"/>
        <v>0</v>
      </c>
      <c r="AJ71" s="513">
        <f>IF(通常分様式!C71="",0,IF(B71=1,IF(フラグ管理用!C71=1,"事業終期_通常",IF(C71=2,IF(Y71=2,"事業終期_R3基金・R4","事業終期_通常"),0)),IF(B71=2,"事業終期_R3基金・R4",0)))</f>
        <v>0</v>
      </c>
      <c r="AK71" s="513">
        <f t="shared" si="3"/>
        <v>0</v>
      </c>
      <c r="AL71" s="513">
        <f t="shared" si="4"/>
        <v>0</v>
      </c>
      <c r="AM71" s="513">
        <f t="shared" si="5"/>
        <v>0</v>
      </c>
      <c r="AN71" s="513">
        <f t="shared" si="6"/>
        <v>0</v>
      </c>
      <c r="AO71" t="str">
        <f>IF(通常分様式!C71="","",IF(PRODUCT(B71:G71,H71:AA71,AF71)=0,"error",""))</f>
        <v/>
      </c>
      <c r="AP71">
        <f>IF(通常分様式!E71="妊娠出産子育て支援交付金",1,0)</f>
        <v>0</v>
      </c>
    </row>
    <row r="72" spans="1:42">
      <c r="A72">
        <v>51</v>
      </c>
      <c r="B72">
        <f>IFERROR(VLOOKUP(通常分様式!B72,―!$AJ$2:$AK$3,2,FALSE),0)</f>
        <v>0</v>
      </c>
      <c r="C72">
        <f>IFERROR(VLOOKUP(通常分様式!C72,―!$A$2:$B$3,2,FALSE),0)</f>
        <v>0</v>
      </c>
      <c r="D72">
        <f>IFERROR(VLOOKUP(通常分様式!D72,―!$AD$2:$AE$3,2,FALSE),0)</f>
        <v>0</v>
      </c>
      <c r="G72">
        <f>IFERROR(VLOOKUP(通常分様式!G72,―!$AF$2:$AG$3,2,FALSE),0)</f>
        <v>0</v>
      </c>
      <c r="H72">
        <f>IFERROR(VLOOKUP(通常分様式!H72,―!$C$2:$D$2,2,FALSE),0)</f>
        <v>0</v>
      </c>
      <c r="I72">
        <f>IFERROR(IF(B72=2,VLOOKUP(通常分様式!I72,―!$E$21:$F$25,2,FALSE),VLOOKUP(通常分様式!I72,―!$E$2:$F$19,2,FALSE)),0)</f>
        <v>0</v>
      </c>
      <c r="J72">
        <f>IFERROR(VLOOKUP(通常分様式!J72,―!$G$2:$H$2,2,FALSE),0)</f>
        <v>0</v>
      </c>
      <c r="K72">
        <f>IFERROR(VLOOKUP(通常分様式!K72,―!$AH$2:$AI$12,2,FALSE),0)</f>
        <v>0</v>
      </c>
      <c r="V72">
        <f>IFERROR(IF(通常分様式!C72="単",VLOOKUP(通常分様式!V72,―!$I$2:$J$3,2,FALSE),VLOOKUP(通常分様式!V72,―!$I$4:$J$5,2,FALSE)),0)</f>
        <v>0</v>
      </c>
      <c r="W72">
        <f>IFERROR(VLOOKUP(通常分様式!W72,―!$K$2:$L$3,2,FALSE),0)</f>
        <v>0</v>
      </c>
      <c r="X72">
        <f>IFERROR(VLOOKUP(通常分様式!X72,―!$M$2:$N$3,2,FALSE),0)</f>
        <v>0</v>
      </c>
      <c r="Y72">
        <f>IFERROR(VLOOKUP(通常分様式!Y72,―!$O$2:$P$3,2,FALSE),0)</f>
        <v>0</v>
      </c>
      <c r="Z72">
        <f>IFERROR(VLOOKUP(通常分様式!Z72,―!$X$2:$Y$31,2,FALSE),0)</f>
        <v>0</v>
      </c>
      <c r="AA72">
        <f>IFERROR(VLOOKUP(通常分様式!AA72,―!$X$2:$Y$31,2,FALSE),0)</f>
        <v>0</v>
      </c>
      <c r="AF72">
        <f>IFERROR(VLOOKUP(通常分様式!AG72,―!$AA$2:$AB$14,2,FALSE),0)</f>
        <v>0</v>
      </c>
      <c r="AG72">
        <f t="shared" si="0"/>
        <v>0</v>
      </c>
      <c r="AH72" s="513">
        <f t="shared" si="1"/>
        <v>0</v>
      </c>
      <c r="AI72" s="513">
        <f t="shared" si="2"/>
        <v>0</v>
      </c>
      <c r="AJ72" s="513">
        <f>IF(通常分様式!C72="",0,IF(B72=1,IF(フラグ管理用!C72=1,"事業終期_通常",IF(C72=2,IF(Y72=2,"事業終期_R3基金・R4","事業終期_通常"),0)),IF(B72=2,"事業終期_R3基金・R4",0)))</f>
        <v>0</v>
      </c>
      <c r="AK72" s="513">
        <f t="shared" si="3"/>
        <v>0</v>
      </c>
      <c r="AL72" s="513">
        <f t="shared" si="4"/>
        <v>0</v>
      </c>
      <c r="AM72" s="513">
        <f t="shared" si="5"/>
        <v>0</v>
      </c>
      <c r="AN72" s="513">
        <f t="shared" si="6"/>
        <v>0</v>
      </c>
      <c r="AO72" t="str">
        <f>IF(通常分様式!C72="","",IF(PRODUCT(B72:G72,H72:AA72,AF72)=0,"error",""))</f>
        <v/>
      </c>
      <c r="AP72">
        <f>IF(通常分様式!E72="妊娠出産子育て支援交付金",1,0)</f>
        <v>0</v>
      </c>
    </row>
    <row r="73" spans="1:42">
      <c r="A73">
        <v>52</v>
      </c>
      <c r="B73">
        <f>IFERROR(VLOOKUP(通常分様式!B73,―!$AJ$2:$AK$3,2,FALSE),0)</f>
        <v>0</v>
      </c>
      <c r="C73">
        <f>IFERROR(VLOOKUP(通常分様式!C73,―!$A$2:$B$3,2,FALSE),0)</f>
        <v>0</v>
      </c>
      <c r="D73">
        <f>IFERROR(VLOOKUP(通常分様式!D73,―!$AD$2:$AE$3,2,FALSE),0)</f>
        <v>0</v>
      </c>
      <c r="G73">
        <f>IFERROR(VLOOKUP(通常分様式!G73,―!$AF$2:$AG$3,2,FALSE),0)</f>
        <v>0</v>
      </c>
      <c r="H73">
        <f>IFERROR(VLOOKUP(通常分様式!H73,―!$C$2:$D$2,2,FALSE),0)</f>
        <v>0</v>
      </c>
      <c r="I73">
        <f>IFERROR(IF(B73=2,VLOOKUP(通常分様式!I73,―!$E$21:$F$25,2,FALSE),VLOOKUP(通常分様式!I73,―!$E$2:$F$19,2,FALSE)),0)</f>
        <v>0</v>
      </c>
      <c r="J73">
        <f>IFERROR(VLOOKUP(通常分様式!J73,―!$G$2:$H$2,2,FALSE),0)</f>
        <v>0</v>
      </c>
      <c r="K73">
        <f>IFERROR(VLOOKUP(通常分様式!K73,―!$AH$2:$AI$12,2,FALSE),0)</f>
        <v>0</v>
      </c>
      <c r="V73">
        <f>IFERROR(IF(通常分様式!C73="単",VLOOKUP(通常分様式!V73,―!$I$2:$J$3,2,FALSE),VLOOKUP(通常分様式!V73,―!$I$4:$J$5,2,FALSE)),0)</f>
        <v>0</v>
      </c>
      <c r="W73">
        <f>IFERROR(VLOOKUP(通常分様式!W73,―!$K$2:$L$3,2,FALSE),0)</f>
        <v>0</v>
      </c>
      <c r="X73">
        <f>IFERROR(VLOOKUP(通常分様式!X73,―!$M$2:$N$3,2,FALSE),0)</f>
        <v>0</v>
      </c>
      <c r="Y73">
        <f>IFERROR(VLOOKUP(通常分様式!Y73,―!$O$2:$P$3,2,FALSE),0)</f>
        <v>0</v>
      </c>
      <c r="Z73">
        <f>IFERROR(VLOOKUP(通常分様式!Z73,―!$X$2:$Y$31,2,FALSE),0)</f>
        <v>0</v>
      </c>
      <c r="AA73">
        <f>IFERROR(VLOOKUP(通常分様式!AA73,―!$X$2:$Y$31,2,FALSE),0)</f>
        <v>0</v>
      </c>
      <c r="AF73">
        <f>IFERROR(VLOOKUP(通常分様式!AG73,―!$AA$2:$AB$14,2,FALSE),0)</f>
        <v>0</v>
      </c>
      <c r="AG73">
        <f t="shared" si="0"/>
        <v>0</v>
      </c>
      <c r="AH73" s="513">
        <f t="shared" si="1"/>
        <v>0</v>
      </c>
      <c r="AI73" s="513">
        <f t="shared" si="2"/>
        <v>0</v>
      </c>
      <c r="AJ73" s="513">
        <f>IF(通常分様式!C73="",0,IF(B73=1,IF(フラグ管理用!C73=1,"事業終期_通常",IF(C73=2,IF(Y73=2,"事業終期_R3基金・R4","事業終期_通常"),0)),IF(B73=2,"事業終期_R3基金・R4",0)))</f>
        <v>0</v>
      </c>
      <c r="AK73" s="513">
        <f t="shared" si="3"/>
        <v>0</v>
      </c>
      <c r="AL73" s="513">
        <f t="shared" si="4"/>
        <v>0</v>
      </c>
      <c r="AM73" s="513">
        <f t="shared" si="5"/>
        <v>0</v>
      </c>
      <c r="AN73" s="513">
        <f t="shared" si="6"/>
        <v>0</v>
      </c>
      <c r="AO73" t="str">
        <f>IF(通常分様式!C73="","",IF(PRODUCT(B73:G73,H73:AA73,AF73)=0,"error",""))</f>
        <v/>
      </c>
      <c r="AP73">
        <f>IF(通常分様式!E73="妊娠出産子育て支援交付金",1,0)</f>
        <v>0</v>
      </c>
    </row>
    <row r="74" spans="1:42">
      <c r="A74">
        <v>53</v>
      </c>
      <c r="B74">
        <f>IFERROR(VLOOKUP(通常分様式!B74,―!$AJ$2:$AK$3,2,FALSE),0)</f>
        <v>0</v>
      </c>
      <c r="C74">
        <f>IFERROR(VLOOKUP(通常分様式!C74,―!$A$2:$B$3,2,FALSE),0)</f>
        <v>0</v>
      </c>
      <c r="D74">
        <f>IFERROR(VLOOKUP(通常分様式!D74,―!$AD$2:$AE$3,2,FALSE),0)</f>
        <v>0</v>
      </c>
      <c r="G74">
        <f>IFERROR(VLOOKUP(通常分様式!G74,―!$AF$2:$AG$3,2,FALSE),0)</f>
        <v>0</v>
      </c>
      <c r="H74">
        <f>IFERROR(VLOOKUP(通常分様式!H74,―!$C$2:$D$2,2,FALSE),0)</f>
        <v>0</v>
      </c>
      <c r="I74">
        <f>IFERROR(IF(B74=2,VLOOKUP(通常分様式!I74,―!$E$21:$F$25,2,FALSE),VLOOKUP(通常分様式!I74,―!$E$2:$F$19,2,FALSE)),0)</f>
        <v>0</v>
      </c>
      <c r="J74">
        <f>IFERROR(VLOOKUP(通常分様式!J74,―!$G$2:$H$2,2,FALSE),0)</f>
        <v>0</v>
      </c>
      <c r="K74">
        <f>IFERROR(VLOOKUP(通常分様式!K74,―!$AH$2:$AI$12,2,FALSE),0)</f>
        <v>0</v>
      </c>
      <c r="V74">
        <f>IFERROR(IF(通常分様式!C74="単",VLOOKUP(通常分様式!V74,―!$I$2:$J$3,2,FALSE),VLOOKUP(通常分様式!V74,―!$I$4:$J$5,2,FALSE)),0)</f>
        <v>0</v>
      </c>
      <c r="W74">
        <f>IFERROR(VLOOKUP(通常分様式!W74,―!$K$2:$L$3,2,FALSE),0)</f>
        <v>0</v>
      </c>
      <c r="X74">
        <f>IFERROR(VLOOKUP(通常分様式!X74,―!$M$2:$N$3,2,FALSE),0)</f>
        <v>0</v>
      </c>
      <c r="Y74">
        <f>IFERROR(VLOOKUP(通常分様式!Y74,―!$O$2:$P$3,2,FALSE),0)</f>
        <v>0</v>
      </c>
      <c r="Z74">
        <f>IFERROR(VLOOKUP(通常分様式!Z74,―!$X$2:$Y$31,2,FALSE),0)</f>
        <v>0</v>
      </c>
      <c r="AA74">
        <f>IFERROR(VLOOKUP(通常分様式!AA74,―!$X$2:$Y$31,2,FALSE),0)</f>
        <v>0</v>
      </c>
      <c r="AF74">
        <f>IFERROR(VLOOKUP(通常分様式!AG74,―!$AA$2:$AB$14,2,FALSE),0)</f>
        <v>0</v>
      </c>
      <c r="AG74">
        <f t="shared" si="0"/>
        <v>0</v>
      </c>
      <c r="AH74" s="513">
        <f t="shared" si="1"/>
        <v>0</v>
      </c>
      <c r="AI74" s="513">
        <f t="shared" si="2"/>
        <v>0</v>
      </c>
      <c r="AJ74" s="513">
        <f>IF(通常分様式!C74="",0,IF(B74=1,IF(フラグ管理用!C74=1,"事業終期_通常",IF(C74=2,IF(Y74=2,"事業終期_R3基金・R4","事業終期_通常"),0)),IF(B74=2,"事業終期_R3基金・R4",0)))</f>
        <v>0</v>
      </c>
      <c r="AK74" s="513">
        <f t="shared" si="3"/>
        <v>0</v>
      </c>
      <c r="AL74" s="513">
        <f t="shared" si="4"/>
        <v>0</v>
      </c>
      <c r="AM74" s="513">
        <f t="shared" si="5"/>
        <v>0</v>
      </c>
      <c r="AN74" s="513">
        <f t="shared" si="6"/>
        <v>0</v>
      </c>
      <c r="AO74" t="str">
        <f>IF(通常分様式!C74="","",IF(PRODUCT(B74:G74,H74:AA74,AF74)=0,"error",""))</f>
        <v/>
      </c>
      <c r="AP74">
        <f>IF(通常分様式!E74="妊娠出産子育て支援交付金",1,0)</f>
        <v>0</v>
      </c>
    </row>
    <row r="75" spans="1:42">
      <c r="A75">
        <v>54</v>
      </c>
      <c r="B75">
        <f>IFERROR(VLOOKUP(通常分様式!B75,―!$AJ$2:$AK$3,2,FALSE),0)</f>
        <v>0</v>
      </c>
      <c r="C75">
        <f>IFERROR(VLOOKUP(通常分様式!C75,―!$A$2:$B$3,2,FALSE),0)</f>
        <v>0</v>
      </c>
      <c r="D75">
        <f>IFERROR(VLOOKUP(通常分様式!D75,―!$AD$2:$AE$3,2,FALSE),0)</f>
        <v>0</v>
      </c>
      <c r="G75">
        <f>IFERROR(VLOOKUP(通常分様式!G75,―!$AF$2:$AG$3,2,FALSE),0)</f>
        <v>0</v>
      </c>
      <c r="H75">
        <f>IFERROR(VLOOKUP(通常分様式!H75,―!$C$2:$D$2,2,FALSE),0)</f>
        <v>0</v>
      </c>
      <c r="I75">
        <f>IFERROR(IF(B75=2,VLOOKUP(通常分様式!I75,―!$E$21:$F$25,2,FALSE),VLOOKUP(通常分様式!I75,―!$E$2:$F$19,2,FALSE)),0)</f>
        <v>0</v>
      </c>
      <c r="J75">
        <f>IFERROR(VLOOKUP(通常分様式!J75,―!$G$2:$H$2,2,FALSE),0)</f>
        <v>0</v>
      </c>
      <c r="K75">
        <f>IFERROR(VLOOKUP(通常分様式!K75,―!$AH$2:$AI$12,2,FALSE),0)</f>
        <v>0</v>
      </c>
      <c r="V75">
        <f>IFERROR(IF(通常分様式!C75="単",VLOOKUP(通常分様式!V75,―!$I$2:$J$3,2,FALSE),VLOOKUP(通常分様式!V75,―!$I$4:$J$5,2,FALSE)),0)</f>
        <v>0</v>
      </c>
      <c r="W75">
        <f>IFERROR(VLOOKUP(通常分様式!W75,―!$K$2:$L$3,2,FALSE),0)</f>
        <v>0</v>
      </c>
      <c r="X75">
        <f>IFERROR(VLOOKUP(通常分様式!X75,―!$M$2:$N$3,2,FALSE),0)</f>
        <v>0</v>
      </c>
      <c r="Y75">
        <f>IFERROR(VLOOKUP(通常分様式!Y75,―!$O$2:$P$3,2,FALSE),0)</f>
        <v>0</v>
      </c>
      <c r="Z75">
        <f>IFERROR(VLOOKUP(通常分様式!Z75,―!$X$2:$Y$31,2,FALSE),0)</f>
        <v>0</v>
      </c>
      <c r="AA75">
        <f>IFERROR(VLOOKUP(通常分様式!AA75,―!$X$2:$Y$31,2,FALSE),0)</f>
        <v>0</v>
      </c>
      <c r="AF75">
        <f>IFERROR(VLOOKUP(通常分様式!AG75,―!$AA$2:$AB$14,2,FALSE),0)</f>
        <v>0</v>
      </c>
      <c r="AG75">
        <f t="shared" si="0"/>
        <v>0</v>
      </c>
      <c r="AH75" s="513">
        <f t="shared" si="1"/>
        <v>0</v>
      </c>
      <c r="AI75" s="513">
        <f t="shared" si="2"/>
        <v>0</v>
      </c>
      <c r="AJ75" s="513">
        <f>IF(通常分様式!C75="",0,IF(B75=1,IF(フラグ管理用!C75=1,"事業終期_通常",IF(C75=2,IF(Y75=2,"事業終期_R3基金・R4","事業終期_通常"),0)),IF(B75=2,"事業終期_R3基金・R4",0)))</f>
        <v>0</v>
      </c>
      <c r="AK75" s="513">
        <f t="shared" si="3"/>
        <v>0</v>
      </c>
      <c r="AL75" s="513">
        <f t="shared" si="4"/>
        <v>0</v>
      </c>
      <c r="AM75" s="513">
        <f t="shared" si="5"/>
        <v>0</v>
      </c>
      <c r="AN75" s="513">
        <f t="shared" si="6"/>
        <v>0</v>
      </c>
      <c r="AO75" t="str">
        <f>IF(通常分様式!C75="","",IF(PRODUCT(B75:G75,H75:AA75,AF75)=0,"error",""))</f>
        <v/>
      </c>
      <c r="AP75">
        <f>IF(通常分様式!E75="妊娠出産子育て支援交付金",1,0)</f>
        <v>0</v>
      </c>
    </row>
    <row r="76" spans="1:42">
      <c r="A76">
        <v>55</v>
      </c>
      <c r="B76">
        <f>IFERROR(VLOOKUP(通常分様式!B76,―!$AJ$2:$AK$3,2,FALSE),0)</f>
        <v>0</v>
      </c>
      <c r="C76">
        <f>IFERROR(VLOOKUP(通常分様式!C76,―!$A$2:$B$3,2,FALSE),0)</f>
        <v>0</v>
      </c>
      <c r="D76">
        <f>IFERROR(VLOOKUP(通常分様式!D76,―!$AD$2:$AE$3,2,FALSE),0)</f>
        <v>0</v>
      </c>
      <c r="G76">
        <f>IFERROR(VLOOKUP(通常分様式!G76,―!$AF$2:$AG$3,2,FALSE),0)</f>
        <v>0</v>
      </c>
      <c r="H76">
        <f>IFERROR(VLOOKUP(通常分様式!H76,―!$C$2:$D$2,2,FALSE),0)</f>
        <v>0</v>
      </c>
      <c r="I76">
        <f>IFERROR(IF(B76=2,VLOOKUP(通常分様式!I76,―!$E$21:$F$25,2,FALSE),VLOOKUP(通常分様式!I76,―!$E$2:$F$19,2,FALSE)),0)</f>
        <v>0</v>
      </c>
      <c r="J76">
        <f>IFERROR(VLOOKUP(通常分様式!J76,―!$G$2:$H$2,2,FALSE),0)</f>
        <v>0</v>
      </c>
      <c r="K76">
        <f>IFERROR(VLOOKUP(通常分様式!K76,―!$AH$2:$AI$12,2,FALSE),0)</f>
        <v>0</v>
      </c>
      <c r="V76">
        <f>IFERROR(IF(通常分様式!C76="単",VLOOKUP(通常分様式!V76,―!$I$2:$J$3,2,FALSE),VLOOKUP(通常分様式!V76,―!$I$4:$J$5,2,FALSE)),0)</f>
        <v>0</v>
      </c>
      <c r="W76">
        <f>IFERROR(VLOOKUP(通常分様式!W76,―!$K$2:$L$3,2,FALSE),0)</f>
        <v>0</v>
      </c>
      <c r="X76">
        <f>IFERROR(VLOOKUP(通常分様式!X76,―!$M$2:$N$3,2,FALSE),0)</f>
        <v>0</v>
      </c>
      <c r="Y76">
        <f>IFERROR(VLOOKUP(通常分様式!Y76,―!$O$2:$P$3,2,FALSE),0)</f>
        <v>0</v>
      </c>
      <c r="Z76">
        <f>IFERROR(VLOOKUP(通常分様式!Z76,―!$X$2:$Y$31,2,FALSE),0)</f>
        <v>0</v>
      </c>
      <c r="AA76">
        <f>IFERROR(VLOOKUP(通常分様式!AA76,―!$X$2:$Y$31,2,FALSE),0)</f>
        <v>0</v>
      </c>
      <c r="AF76">
        <f>IFERROR(VLOOKUP(通常分様式!AG76,―!$AA$2:$AB$14,2,FALSE),0)</f>
        <v>0</v>
      </c>
      <c r="AG76">
        <f t="shared" si="0"/>
        <v>0</v>
      </c>
      <c r="AH76" s="513">
        <f t="shared" si="1"/>
        <v>0</v>
      </c>
      <c r="AI76" s="513">
        <f t="shared" si="2"/>
        <v>0</v>
      </c>
      <c r="AJ76" s="513">
        <f>IF(通常分様式!C76="",0,IF(B76=1,IF(フラグ管理用!C76=1,"事業終期_通常",IF(C76=2,IF(Y76=2,"事業終期_R3基金・R4","事業終期_通常"),0)),IF(B76=2,"事業終期_R3基金・R4",0)))</f>
        <v>0</v>
      </c>
      <c r="AK76" s="513">
        <f t="shared" si="3"/>
        <v>0</v>
      </c>
      <c r="AL76" s="513">
        <f t="shared" si="4"/>
        <v>0</v>
      </c>
      <c r="AM76" s="513">
        <f t="shared" si="5"/>
        <v>0</v>
      </c>
      <c r="AN76" s="513">
        <f t="shared" si="6"/>
        <v>0</v>
      </c>
      <c r="AO76" t="str">
        <f>IF(通常分様式!C76="","",IF(PRODUCT(B76:G76,H76:AA76,AF76)=0,"error",""))</f>
        <v/>
      </c>
      <c r="AP76">
        <f>IF(通常分様式!E76="妊娠出産子育て支援交付金",1,0)</f>
        <v>0</v>
      </c>
    </row>
    <row r="77" spans="1:42">
      <c r="A77">
        <v>56</v>
      </c>
      <c r="B77">
        <f>IFERROR(VLOOKUP(通常分様式!B77,―!$AJ$2:$AK$3,2,FALSE),0)</f>
        <v>0</v>
      </c>
      <c r="C77">
        <f>IFERROR(VLOOKUP(通常分様式!C77,―!$A$2:$B$3,2,FALSE),0)</f>
        <v>0</v>
      </c>
      <c r="D77">
        <f>IFERROR(VLOOKUP(通常分様式!D77,―!$AD$2:$AE$3,2,FALSE),0)</f>
        <v>0</v>
      </c>
      <c r="G77">
        <f>IFERROR(VLOOKUP(通常分様式!G77,―!$AF$2:$AG$3,2,FALSE),0)</f>
        <v>0</v>
      </c>
      <c r="H77">
        <f>IFERROR(VLOOKUP(通常分様式!H77,―!$C$2:$D$2,2,FALSE),0)</f>
        <v>0</v>
      </c>
      <c r="I77">
        <f>IFERROR(IF(B77=2,VLOOKUP(通常分様式!I77,―!$E$21:$F$25,2,FALSE),VLOOKUP(通常分様式!I77,―!$E$2:$F$19,2,FALSE)),0)</f>
        <v>0</v>
      </c>
      <c r="J77">
        <f>IFERROR(VLOOKUP(通常分様式!J77,―!$G$2:$H$2,2,FALSE),0)</f>
        <v>0</v>
      </c>
      <c r="K77">
        <f>IFERROR(VLOOKUP(通常分様式!K77,―!$AH$2:$AI$12,2,FALSE),0)</f>
        <v>0</v>
      </c>
      <c r="V77">
        <f>IFERROR(IF(通常分様式!C77="単",VLOOKUP(通常分様式!V77,―!$I$2:$J$3,2,FALSE),VLOOKUP(通常分様式!V77,―!$I$4:$J$5,2,FALSE)),0)</f>
        <v>0</v>
      </c>
      <c r="W77">
        <f>IFERROR(VLOOKUP(通常分様式!W77,―!$K$2:$L$3,2,FALSE),0)</f>
        <v>0</v>
      </c>
      <c r="X77">
        <f>IFERROR(VLOOKUP(通常分様式!X77,―!$M$2:$N$3,2,FALSE),0)</f>
        <v>0</v>
      </c>
      <c r="Y77">
        <f>IFERROR(VLOOKUP(通常分様式!Y77,―!$O$2:$P$3,2,FALSE),0)</f>
        <v>0</v>
      </c>
      <c r="Z77">
        <f>IFERROR(VLOOKUP(通常分様式!Z77,―!$X$2:$Y$31,2,FALSE),0)</f>
        <v>0</v>
      </c>
      <c r="AA77">
        <f>IFERROR(VLOOKUP(通常分様式!AA77,―!$X$2:$Y$31,2,FALSE),0)</f>
        <v>0</v>
      </c>
      <c r="AF77">
        <f>IFERROR(VLOOKUP(通常分様式!AG77,―!$AA$2:$AB$14,2,FALSE),0)</f>
        <v>0</v>
      </c>
      <c r="AG77">
        <f t="shared" si="0"/>
        <v>0</v>
      </c>
      <c r="AH77" s="513">
        <f t="shared" si="1"/>
        <v>0</v>
      </c>
      <c r="AI77" s="513">
        <f t="shared" si="2"/>
        <v>0</v>
      </c>
      <c r="AJ77" s="513">
        <f>IF(通常分様式!C77="",0,IF(B77=1,IF(フラグ管理用!C77=1,"事業終期_通常",IF(C77=2,IF(Y77=2,"事業終期_R3基金・R4","事業終期_通常"),0)),IF(B77=2,"事業終期_R3基金・R4",0)))</f>
        <v>0</v>
      </c>
      <c r="AK77" s="513">
        <f t="shared" si="3"/>
        <v>0</v>
      </c>
      <c r="AL77" s="513">
        <f t="shared" si="4"/>
        <v>0</v>
      </c>
      <c r="AM77" s="513">
        <f t="shared" si="5"/>
        <v>0</v>
      </c>
      <c r="AN77" s="513">
        <f t="shared" si="6"/>
        <v>0</v>
      </c>
      <c r="AO77" t="str">
        <f>IF(通常分様式!C77="","",IF(PRODUCT(B77:G77,H77:AA77,AF77)=0,"error",""))</f>
        <v/>
      </c>
      <c r="AP77">
        <f>IF(通常分様式!E77="妊娠出産子育て支援交付金",1,0)</f>
        <v>0</v>
      </c>
    </row>
    <row r="78" spans="1:42">
      <c r="A78">
        <v>57</v>
      </c>
      <c r="B78">
        <f>IFERROR(VLOOKUP(通常分様式!B78,―!$AJ$2:$AK$3,2,FALSE),0)</f>
        <v>0</v>
      </c>
      <c r="C78">
        <f>IFERROR(VLOOKUP(通常分様式!C78,―!$A$2:$B$3,2,FALSE),0)</f>
        <v>0</v>
      </c>
      <c r="D78">
        <f>IFERROR(VLOOKUP(通常分様式!D78,―!$AD$2:$AE$3,2,FALSE),0)</f>
        <v>0</v>
      </c>
      <c r="G78">
        <f>IFERROR(VLOOKUP(通常分様式!G78,―!$AF$2:$AG$3,2,FALSE),0)</f>
        <v>0</v>
      </c>
      <c r="H78">
        <f>IFERROR(VLOOKUP(通常分様式!H78,―!$C$2:$D$2,2,FALSE),0)</f>
        <v>0</v>
      </c>
      <c r="I78">
        <f>IFERROR(IF(B78=2,VLOOKUP(通常分様式!I78,―!$E$21:$F$25,2,FALSE),VLOOKUP(通常分様式!I78,―!$E$2:$F$19,2,FALSE)),0)</f>
        <v>0</v>
      </c>
      <c r="J78">
        <f>IFERROR(VLOOKUP(通常分様式!J78,―!$G$2:$H$2,2,FALSE),0)</f>
        <v>0</v>
      </c>
      <c r="K78">
        <f>IFERROR(VLOOKUP(通常分様式!K78,―!$AH$2:$AI$12,2,FALSE),0)</f>
        <v>0</v>
      </c>
      <c r="V78">
        <f>IFERROR(IF(通常分様式!C78="単",VLOOKUP(通常分様式!V78,―!$I$2:$J$3,2,FALSE),VLOOKUP(通常分様式!V78,―!$I$4:$J$5,2,FALSE)),0)</f>
        <v>0</v>
      </c>
      <c r="W78">
        <f>IFERROR(VLOOKUP(通常分様式!W78,―!$K$2:$L$3,2,FALSE),0)</f>
        <v>0</v>
      </c>
      <c r="X78">
        <f>IFERROR(VLOOKUP(通常分様式!X78,―!$M$2:$N$3,2,FALSE),0)</f>
        <v>0</v>
      </c>
      <c r="Y78">
        <f>IFERROR(VLOOKUP(通常分様式!Y78,―!$O$2:$P$3,2,FALSE),0)</f>
        <v>0</v>
      </c>
      <c r="Z78">
        <f>IFERROR(VLOOKUP(通常分様式!Z78,―!$X$2:$Y$31,2,FALSE),0)</f>
        <v>0</v>
      </c>
      <c r="AA78">
        <f>IFERROR(VLOOKUP(通常分様式!AA78,―!$X$2:$Y$31,2,FALSE),0)</f>
        <v>0</v>
      </c>
      <c r="AF78">
        <f>IFERROR(VLOOKUP(通常分様式!AG78,―!$AA$2:$AB$14,2,FALSE),0)</f>
        <v>0</v>
      </c>
      <c r="AG78">
        <f t="shared" si="0"/>
        <v>0</v>
      </c>
      <c r="AH78" s="513">
        <f t="shared" si="1"/>
        <v>0</v>
      </c>
      <c r="AI78" s="513">
        <f t="shared" si="2"/>
        <v>0</v>
      </c>
      <c r="AJ78" s="513">
        <f>IF(通常分様式!C78="",0,IF(B78=1,IF(フラグ管理用!C78=1,"事業終期_通常",IF(C78=2,IF(Y78=2,"事業終期_R3基金・R4","事業終期_通常"),0)),IF(B78=2,"事業終期_R3基金・R4",0)))</f>
        <v>0</v>
      </c>
      <c r="AK78" s="513">
        <f t="shared" si="3"/>
        <v>0</v>
      </c>
      <c r="AL78" s="513">
        <f t="shared" si="4"/>
        <v>0</v>
      </c>
      <c r="AM78" s="513">
        <f t="shared" si="5"/>
        <v>0</v>
      </c>
      <c r="AN78" s="513">
        <f t="shared" si="6"/>
        <v>0</v>
      </c>
      <c r="AO78" t="str">
        <f>IF(通常分様式!C78="","",IF(PRODUCT(B78:G78,H78:AA78,AF78)=0,"error",""))</f>
        <v/>
      </c>
      <c r="AP78">
        <f>IF(通常分様式!E78="妊娠出産子育て支援交付金",1,0)</f>
        <v>0</v>
      </c>
    </row>
    <row r="79" spans="1:42">
      <c r="A79">
        <v>58</v>
      </c>
      <c r="B79">
        <f>IFERROR(VLOOKUP(通常分様式!B79,―!$AJ$2:$AK$3,2,FALSE),0)</f>
        <v>0</v>
      </c>
      <c r="C79">
        <f>IFERROR(VLOOKUP(通常分様式!C79,―!$A$2:$B$3,2,FALSE),0)</f>
        <v>0</v>
      </c>
      <c r="D79">
        <f>IFERROR(VLOOKUP(通常分様式!D79,―!$AD$2:$AE$3,2,FALSE),0)</f>
        <v>0</v>
      </c>
      <c r="G79">
        <f>IFERROR(VLOOKUP(通常分様式!G79,―!$AF$2:$AG$3,2,FALSE),0)</f>
        <v>0</v>
      </c>
      <c r="H79">
        <f>IFERROR(VLOOKUP(通常分様式!H79,―!$C$2:$D$2,2,FALSE),0)</f>
        <v>0</v>
      </c>
      <c r="I79">
        <f>IFERROR(IF(B79=2,VLOOKUP(通常分様式!I79,―!$E$21:$F$25,2,FALSE),VLOOKUP(通常分様式!I79,―!$E$2:$F$19,2,FALSE)),0)</f>
        <v>0</v>
      </c>
      <c r="J79">
        <f>IFERROR(VLOOKUP(通常分様式!J79,―!$G$2:$H$2,2,FALSE),0)</f>
        <v>0</v>
      </c>
      <c r="K79">
        <f>IFERROR(VLOOKUP(通常分様式!K79,―!$AH$2:$AI$12,2,FALSE),0)</f>
        <v>0</v>
      </c>
      <c r="V79">
        <f>IFERROR(IF(通常分様式!C79="単",VLOOKUP(通常分様式!V79,―!$I$2:$J$3,2,FALSE),VLOOKUP(通常分様式!V79,―!$I$4:$J$5,2,FALSE)),0)</f>
        <v>0</v>
      </c>
      <c r="W79">
        <f>IFERROR(VLOOKUP(通常分様式!W79,―!$K$2:$L$3,2,FALSE),0)</f>
        <v>0</v>
      </c>
      <c r="X79">
        <f>IFERROR(VLOOKUP(通常分様式!X79,―!$M$2:$N$3,2,FALSE),0)</f>
        <v>0</v>
      </c>
      <c r="Y79">
        <f>IFERROR(VLOOKUP(通常分様式!Y79,―!$O$2:$P$3,2,FALSE),0)</f>
        <v>0</v>
      </c>
      <c r="Z79">
        <f>IFERROR(VLOOKUP(通常分様式!Z79,―!$X$2:$Y$31,2,FALSE),0)</f>
        <v>0</v>
      </c>
      <c r="AA79">
        <f>IFERROR(VLOOKUP(通常分様式!AA79,―!$X$2:$Y$31,2,FALSE),0)</f>
        <v>0</v>
      </c>
      <c r="AF79">
        <f>IFERROR(VLOOKUP(通常分様式!AG79,―!$AA$2:$AB$14,2,FALSE),0)</f>
        <v>0</v>
      </c>
      <c r="AG79">
        <f t="shared" si="0"/>
        <v>0</v>
      </c>
      <c r="AH79" s="513">
        <f t="shared" si="1"/>
        <v>0</v>
      </c>
      <c r="AI79" s="513">
        <f t="shared" si="2"/>
        <v>0</v>
      </c>
      <c r="AJ79" s="513">
        <f>IF(通常分様式!C79="",0,IF(B79=1,IF(フラグ管理用!C79=1,"事業終期_通常",IF(C79=2,IF(Y79=2,"事業終期_R3基金・R4","事業終期_通常"),0)),IF(B79=2,"事業終期_R3基金・R4",0)))</f>
        <v>0</v>
      </c>
      <c r="AK79" s="513">
        <f t="shared" si="3"/>
        <v>0</v>
      </c>
      <c r="AL79" s="513">
        <f t="shared" si="4"/>
        <v>0</v>
      </c>
      <c r="AM79" s="513">
        <f t="shared" si="5"/>
        <v>0</v>
      </c>
      <c r="AN79" s="513">
        <f t="shared" si="6"/>
        <v>0</v>
      </c>
      <c r="AO79" t="str">
        <f>IF(通常分様式!C79="","",IF(PRODUCT(B79:G79,H79:AA79,AF79)=0,"error",""))</f>
        <v/>
      </c>
      <c r="AP79">
        <f>IF(通常分様式!E79="妊娠出産子育て支援交付金",1,0)</f>
        <v>0</v>
      </c>
    </row>
    <row r="80" spans="1:42">
      <c r="A80">
        <v>59</v>
      </c>
      <c r="B80">
        <f>IFERROR(VLOOKUP(通常分様式!B80,―!$AJ$2:$AK$3,2,FALSE),0)</f>
        <v>0</v>
      </c>
      <c r="C80">
        <f>IFERROR(VLOOKUP(通常分様式!C80,―!$A$2:$B$3,2,FALSE),0)</f>
        <v>0</v>
      </c>
      <c r="D80">
        <f>IFERROR(VLOOKUP(通常分様式!D80,―!$AD$2:$AE$3,2,FALSE),0)</f>
        <v>0</v>
      </c>
      <c r="G80">
        <f>IFERROR(VLOOKUP(通常分様式!G80,―!$AF$2:$AG$3,2,FALSE),0)</f>
        <v>0</v>
      </c>
      <c r="H80">
        <f>IFERROR(VLOOKUP(通常分様式!H80,―!$C$2:$D$2,2,FALSE),0)</f>
        <v>0</v>
      </c>
      <c r="I80">
        <f>IFERROR(IF(B80=2,VLOOKUP(通常分様式!I80,―!$E$21:$F$25,2,FALSE),VLOOKUP(通常分様式!I80,―!$E$2:$F$19,2,FALSE)),0)</f>
        <v>0</v>
      </c>
      <c r="J80">
        <f>IFERROR(VLOOKUP(通常分様式!J80,―!$G$2:$H$2,2,FALSE),0)</f>
        <v>0</v>
      </c>
      <c r="K80">
        <f>IFERROR(VLOOKUP(通常分様式!K80,―!$AH$2:$AI$12,2,FALSE),0)</f>
        <v>0</v>
      </c>
      <c r="V80">
        <f>IFERROR(IF(通常分様式!C80="単",VLOOKUP(通常分様式!V80,―!$I$2:$J$3,2,FALSE),VLOOKUP(通常分様式!V80,―!$I$4:$J$5,2,FALSE)),0)</f>
        <v>0</v>
      </c>
      <c r="W80">
        <f>IFERROR(VLOOKUP(通常分様式!W80,―!$K$2:$L$3,2,FALSE),0)</f>
        <v>0</v>
      </c>
      <c r="X80">
        <f>IFERROR(VLOOKUP(通常分様式!X80,―!$M$2:$N$3,2,FALSE),0)</f>
        <v>0</v>
      </c>
      <c r="Y80">
        <f>IFERROR(VLOOKUP(通常分様式!Y80,―!$O$2:$P$3,2,FALSE),0)</f>
        <v>0</v>
      </c>
      <c r="Z80">
        <f>IFERROR(VLOOKUP(通常分様式!Z80,―!$X$2:$Y$31,2,FALSE),0)</f>
        <v>0</v>
      </c>
      <c r="AA80">
        <f>IFERROR(VLOOKUP(通常分様式!AA80,―!$X$2:$Y$31,2,FALSE),0)</f>
        <v>0</v>
      </c>
      <c r="AF80">
        <f>IFERROR(VLOOKUP(通常分様式!AG80,―!$AA$2:$AB$14,2,FALSE),0)</f>
        <v>0</v>
      </c>
      <c r="AG80">
        <f t="shared" si="0"/>
        <v>0</v>
      </c>
      <c r="AH80" s="513">
        <f t="shared" si="1"/>
        <v>0</v>
      </c>
      <c r="AI80" s="513">
        <f t="shared" si="2"/>
        <v>0</v>
      </c>
      <c r="AJ80" s="513">
        <f>IF(通常分様式!C80="",0,IF(B80=1,IF(フラグ管理用!C80=1,"事業終期_通常",IF(C80=2,IF(Y80=2,"事業終期_R3基金・R4","事業終期_通常"),0)),IF(B80=2,"事業終期_R3基金・R4",0)))</f>
        <v>0</v>
      </c>
      <c r="AK80" s="513">
        <f t="shared" si="3"/>
        <v>0</v>
      </c>
      <c r="AL80" s="513">
        <f t="shared" si="4"/>
        <v>0</v>
      </c>
      <c r="AM80" s="513">
        <f t="shared" si="5"/>
        <v>0</v>
      </c>
      <c r="AN80" s="513">
        <f t="shared" si="6"/>
        <v>0</v>
      </c>
      <c r="AO80" t="str">
        <f>IF(通常分様式!C80="","",IF(PRODUCT(B80:G80,H80:AA80,AF80)=0,"error",""))</f>
        <v/>
      </c>
      <c r="AP80">
        <f>IF(通常分様式!E80="妊娠出産子育て支援交付金",1,0)</f>
        <v>0</v>
      </c>
    </row>
    <row r="81" spans="1:42">
      <c r="A81">
        <v>60</v>
      </c>
      <c r="B81">
        <f>IFERROR(VLOOKUP(通常分様式!B81,―!$AJ$2:$AK$3,2,FALSE),0)</f>
        <v>0</v>
      </c>
      <c r="C81">
        <f>IFERROR(VLOOKUP(通常分様式!C81,―!$A$2:$B$3,2,FALSE),0)</f>
        <v>0</v>
      </c>
      <c r="D81">
        <f>IFERROR(VLOOKUP(通常分様式!D81,―!$AD$2:$AE$3,2,FALSE),0)</f>
        <v>0</v>
      </c>
      <c r="G81">
        <f>IFERROR(VLOOKUP(通常分様式!G81,―!$AF$2:$AG$3,2,FALSE),0)</f>
        <v>0</v>
      </c>
      <c r="H81">
        <f>IFERROR(VLOOKUP(通常分様式!H81,―!$C$2:$D$2,2,FALSE),0)</f>
        <v>0</v>
      </c>
      <c r="I81">
        <f>IFERROR(IF(B81=2,VLOOKUP(通常分様式!I81,―!$E$21:$F$25,2,FALSE),VLOOKUP(通常分様式!I81,―!$E$2:$F$19,2,FALSE)),0)</f>
        <v>0</v>
      </c>
      <c r="J81">
        <f>IFERROR(VLOOKUP(通常分様式!J81,―!$G$2:$H$2,2,FALSE),0)</f>
        <v>0</v>
      </c>
      <c r="K81">
        <f>IFERROR(VLOOKUP(通常分様式!K81,―!$AH$2:$AI$12,2,FALSE),0)</f>
        <v>0</v>
      </c>
      <c r="V81">
        <f>IFERROR(IF(通常分様式!C81="単",VLOOKUP(通常分様式!V81,―!$I$2:$J$3,2,FALSE),VLOOKUP(通常分様式!V81,―!$I$4:$J$5,2,FALSE)),0)</f>
        <v>0</v>
      </c>
      <c r="W81">
        <f>IFERROR(VLOOKUP(通常分様式!W81,―!$K$2:$L$3,2,FALSE),0)</f>
        <v>0</v>
      </c>
      <c r="X81">
        <f>IFERROR(VLOOKUP(通常分様式!X81,―!$M$2:$N$3,2,FALSE),0)</f>
        <v>0</v>
      </c>
      <c r="Y81">
        <f>IFERROR(VLOOKUP(通常分様式!Y81,―!$O$2:$P$3,2,FALSE),0)</f>
        <v>0</v>
      </c>
      <c r="Z81">
        <f>IFERROR(VLOOKUP(通常分様式!Z81,―!$X$2:$Y$31,2,FALSE),0)</f>
        <v>0</v>
      </c>
      <c r="AA81">
        <f>IFERROR(VLOOKUP(通常分様式!AA81,―!$X$2:$Y$31,2,FALSE),0)</f>
        <v>0</v>
      </c>
      <c r="AF81">
        <f>IFERROR(VLOOKUP(通常分様式!AG81,―!$AA$2:$AB$14,2,FALSE),0)</f>
        <v>0</v>
      </c>
      <c r="AG81">
        <f t="shared" si="0"/>
        <v>0</v>
      </c>
      <c r="AH81" s="513">
        <f t="shared" si="1"/>
        <v>0</v>
      </c>
      <c r="AI81" s="513">
        <f t="shared" si="2"/>
        <v>0</v>
      </c>
      <c r="AJ81" s="513">
        <f>IF(通常分様式!C81="",0,IF(B81=1,IF(フラグ管理用!C81=1,"事業終期_通常",IF(C81=2,IF(Y81=2,"事業終期_R3基金・R4","事業終期_通常"),0)),IF(B81=2,"事業終期_R3基金・R4",0)))</f>
        <v>0</v>
      </c>
      <c r="AK81" s="513">
        <f t="shared" si="3"/>
        <v>0</v>
      </c>
      <c r="AL81" s="513">
        <f t="shared" si="4"/>
        <v>0</v>
      </c>
      <c r="AM81" s="513">
        <f t="shared" si="5"/>
        <v>0</v>
      </c>
      <c r="AN81" s="513">
        <f t="shared" si="6"/>
        <v>0</v>
      </c>
      <c r="AO81" t="str">
        <f>IF(通常分様式!C81="","",IF(PRODUCT(B81:G81,H81:AA81,AF81)=0,"error",""))</f>
        <v/>
      </c>
      <c r="AP81">
        <f>IF(通常分様式!E81="妊娠出産子育て支援交付金",1,0)</f>
        <v>0</v>
      </c>
    </row>
    <row r="82" spans="1:42">
      <c r="A82">
        <v>61</v>
      </c>
      <c r="B82">
        <f>IFERROR(VLOOKUP(通常分様式!B82,―!$AJ$2:$AK$3,2,FALSE),0)</f>
        <v>0</v>
      </c>
      <c r="C82">
        <f>IFERROR(VLOOKUP(通常分様式!C82,―!$A$2:$B$3,2,FALSE),0)</f>
        <v>0</v>
      </c>
      <c r="D82">
        <f>IFERROR(VLOOKUP(通常分様式!D82,―!$AD$2:$AE$3,2,FALSE),0)</f>
        <v>0</v>
      </c>
      <c r="G82">
        <f>IFERROR(VLOOKUP(通常分様式!G82,―!$AF$2:$AG$3,2,FALSE),0)</f>
        <v>0</v>
      </c>
      <c r="H82">
        <f>IFERROR(VLOOKUP(通常分様式!H82,―!$C$2:$D$2,2,FALSE),0)</f>
        <v>0</v>
      </c>
      <c r="I82">
        <f>IFERROR(IF(B82=2,VLOOKUP(通常分様式!I82,―!$E$21:$F$25,2,FALSE),VLOOKUP(通常分様式!I82,―!$E$2:$F$19,2,FALSE)),0)</f>
        <v>0</v>
      </c>
      <c r="J82">
        <f>IFERROR(VLOOKUP(通常分様式!J82,―!$G$2:$H$2,2,FALSE),0)</f>
        <v>0</v>
      </c>
      <c r="K82">
        <f>IFERROR(VLOOKUP(通常分様式!K82,―!$AH$2:$AI$12,2,FALSE),0)</f>
        <v>0</v>
      </c>
      <c r="V82">
        <f>IFERROR(IF(通常分様式!C82="単",VLOOKUP(通常分様式!V82,―!$I$2:$J$3,2,FALSE),VLOOKUP(通常分様式!V82,―!$I$4:$J$5,2,FALSE)),0)</f>
        <v>0</v>
      </c>
      <c r="W82">
        <f>IFERROR(VLOOKUP(通常分様式!W82,―!$K$2:$L$3,2,FALSE),0)</f>
        <v>0</v>
      </c>
      <c r="X82">
        <f>IFERROR(VLOOKUP(通常分様式!X82,―!$M$2:$N$3,2,FALSE),0)</f>
        <v>0</v>
      </c>
      <c r="Y82">
        <f>IFERROR(VLOOKUP(通常分様式!Y82,―!$O$2:$P$3,2,FALSE),0)</f>
        <v>0</v>
      </c>
      <c r="Z82">
        <f>IFERROR(VLOOKUP(通常分様式!Z82,―!$X$2:$Y$31,2,FALSE),0)</f>
        <v>0</v>
      </c>
      <c r="AA82">
        <f>IFERROR(VLOOKUP(通常分様式!AA82,―!$X$2:$Y$31,2,FALSE),0)</f>
        <v>0</v>
      </c>
      <c r="AF82">
        <f>IFERROR(VLOOKUP(通常分様式!AG82,―!$AA$2:$AB$14,2,FALSE),0)</f>
        <v>0</v>
      </c>
      <c r="AG82">
        <f t="shared" si="0"/>
        <v>0</v>
      </c>
      <c r="AH82" s="513">
        <f t="shared" si="1"/>
        <v>0</v>
      </c>
      <c r="AI82" s="513">
        <f t="shared" si="2"/>
        <v>0</v>
      </c>
      <c r="AJ82" s="513">
        <f>IF(通常分様式!C82="",0,IF(B82=1,IF(フラグ管理用!C82=1,"事業終期_通常",IF(C82=2,IF(Y82=2,"事業終期_R3基金・R4","事業終期_通常"),0)),IF(B82=2,"事業終期_R3基金・R4",0)))</f>
        <v>0</v>
      </c>
      <c r="AK82" s="513">
        <f t="shared" si="3"/>
        <v>0</v>
      </c>
      <c r="AL82" s="513">
        <f t="shared" si="4"/>
        <v>0</v>
      </c>
      <c r="AM82" s="513">
        <f t="shared" si="5"/>
        <v>0</v>
      </c>
      <c r="AN82" s="513">
        <f t="shared" si="6"/>
        <v>0</v>
      </c>
      <c r="AO82" t="str">
        <f>IF(通常分様式!C82="","",IF(PRODUCT(B82:G82,H82:AA82,AF82)=0,"error",""))</f>
        <v/>
      </c>
      <c r="AP82">
        <f>IF(通常分様式!E82="妊娠出産子育て支援交付金",1,0)</f>
        <v>0</v>
      </c>
    </row>
    <row r="83" spans="1:42">
      <c r="A83">
        <v>62</v>
      </c>
      <c r="B83">
        <f>IFERROR(VLOOKUP(通常分様式!B83,―!$AJ$2:$AK$3,2,FALSE),0)</f>
        <v>0</v>
      </c>
      <c r="C83">
        <f>IFERROR(VLOOKUP(通常分様式!C83,―!$A$2:$B$3,2,FALSE),0)</f>
        <v>0</v>
      </c>
      <c r="D83">
        <f>IFERROR(VLOOKUP(通常分様式!D83,―!$AD$2:$AE$3,2,FALSE),0)</f>
        <v>0</v>
      </c>
      <c r="G83">
        <f>IFERROR(VLOOKUP(通常分様式!G83,―!$AF$2:$AG$3,2,FALSE),0)</f>
        <v>0</v>
      </c>
      <c r="H83">
        <f>IFERROR(VLOOKUP(通常分様式!H83,―!$C$2:$D$2,2,FALSE),0)</f>
        <v>0</v>
      </c>
      <c r="I83">
        <f>IFERROR(IF(B83=2,VLOOKUP(通常分様式!I83,―!$E$21:$F$25,2,FALSE),VLOOKUP(通常分様式!I83,―!$E$2:$F$19,2,FALSE)),0)</f>
        <v>0</v>
      </c>
      <c r="J83">
        <f>IFERROR(VLOOKUP(通常分様式!J83,―!$G$2:$H$2,2,FALSE),0)</f>
        <v>0</v>
      </c>
      <c r="K83">
        <f>IFERROR(VLOOKUP(通常分様式!K83,―!$AH$2:$AI$12,2,FALSE),0)</f>
        <v>0</v>
      </c>
      <c r="V83">
        <f>IFERROR(IF(通常分様式!C83="単",VLOOKUP(通常分様式!V83,―!$I$2:$J$3,2,FALSE),VLOOKUP(通常分様式!V83,―!$I$4:$J$5,2,FALSE)),0)</f>
        <v>0</v>
      </c>
      <c r="W83">
        <f>IFERROR(VLOOKUP(通常分様式!W83,―!$K$2:$L$3,2,FALSE),0)</f>
        <v>0</v>
      </c>
      <c r="X83">
        <f>IFERROR(VLOOKUP(通常分様式!X83,―!$M$2:$N$3,2,FALSE),0)</f>
        <v>0</v>
      </c>
      <c r="Y83">
        <f>IFERROR(VLOOKUP(通常分様式!Y83,―!$O$2:$P$3,2,FALSE),0)</f>
        <v>0</v>
      </c>
      <c r="Z83">
        <f>IFERROR(VLOOKUP(通常分様式!Z83,―!$X$2:$Y$31,2,FALSE),0)</f>
        <v>0</v>
      </c>
      <c r="AA83">
        <f>IFERROR(VLOOKUP(通常分様式!AA83,―!$X$2:$Y$31,2,FALSE),0)</f>
        <v>0</v>
      </c>
      <c r="AF83">
        <f>IFERROR(VLOOKUP(通常分様式!AG83,―!$AA$2:$AB$14,2,FALSE),0)</f>
        <v>0</v>
      </c>
      <c r="AG83">
        <f t="shared" si="0"/>
        <v>0</v>
      </c>
      <c r="AH83" s="513">
        <f t="shared" si="1"/>
        <v>0</v>
      </c>
      <c r="AI83" s="513">
        <f t="shared" si="2"/>
        <v>0</v>
      </c>
      <c r="AJ83" s="513">
        <f>IF(通常分様式!C83="",0,IF(B83=1,IF(フラグ管理用!C83=1,"事業終期_通常",IF(C83=2,IF(Y83=2,"事業終期_R3基金・R4","事業終期_通常"),0)),IF(B83=2,"事業終期_R3基金・R4",0)))</f>
        <v>0</v>
      </c>
      <c r="AK83" s="513">
        <f t="shared" si="3"/>
        <v>0</v>
      </c>
      <c r="AL83" s="513">
        <f t="shared" si="4"/>
        <v>0</v>
      </c>
      <c r="AM83" s="513">
        <f t="shared" si="5"/>
        <v>0</v>
      </c>
      <c r="AN83" s="513">
        <f t="shared" si="6"/>
        <v>0</v>
      </c>
      <c r="AO83" t="str">
        <f>IF(通常分様式!C83="","",IF(PRODUCT(B83:G83,H83:AA83,AF83)=0,"error",""))</f>
        <v/>
      </c>
      <c r="AP83">
        <f>IF(通常分様式!E83="妊娠出産子育て支援交付金",1,0)</f>
        <v>0</v>
      </c>
    </row>
    <row r="84" spans="1:42">
      <c r="A84">
        <v>63</v>
      </c>
      <c r="B84">
        <f>IFERROR(VLOOKUP(通常分様式!B84,―!$AJ$2:$AK$3,2,FALSE),0)</f>
        <v>0</v>
      </c>
      <c r="C84">
        <f>IFERROR(VLOOKUP(通常分様式!C84,―!$A$2:$B$3,2,FALSE),0)</f>
        <v>0</v>
      </c>
      <c r="D84">
        <f>IFERROR(VLOOKUP(通常分様式!D84,―!$AD$2:$AE$3,2,FALSE),0)</f>
        <v>0</v>
      </c>
      <c r="G84">
        <f>IFERROR(VLOOKUP(通常分様式!G84,―!$AF$2:$AG$3,2,FALSE),0)</f>
        <v>0</v>
      </c>
      <c r="H84">
        <f>IFERROR(VLOOKUP(通常分様式!H84,―!$C$2:$D$2,2,FALSE),0)</f>
        <v>0</v>
      </c>
      <c r="I84">
        <f>IFERROR(IF(B84=2,VLOOKUP(通常分様式!I84,―!$E$21:$F$25,2,FALSE),VLOOKUP(通常分様式!I84,―!$E$2:$F$19,2,FALSE)),0)</f>
        <v>0</v>
      </c>
      <c r="J84">
        <f>IFERROR(VLOOKUP(通常分様式!J84,―!$G$2:$H$2,2,FALSE),0)</f>
        <v>0</v>
      </c>
      <c r="K84">
        <f>IFERROR(VLOOKUP(通常分様式!K84,―!$AH$2:$AI$12,2,FALSE),0)</f>
        <v>0</v>
      </c>
      <c r="V84">
        <f>IFERROR(IF(通常分様式!C84="単",VLOOKUP(通常分様式!V84,―!$I$2:$J$3,2,FALSE),VLOOKUP(通常分様式!V84,―!$I$4:$J$5,2,FALSE)),0)</f>
        <v>0</v>
      </c>
      <c r="W84">
        <f>IFERROR(VLOOKUP(通常分様式!W84,―!$K$2:$L$3,2,FALSE),0)</f>
        <v>0</v>
      </c>
      <c r="X84">
        <f>IFERROR(VLOOKUP(通常分様式!X84,―!$M$2:$N$3,2,FALSE),0)</f>
        <v>0</v>
      </c>
      <c r="Y84">
        <f>IFERROR(VLOOKUP(通常分様式!Y84,―!$O$2:$P$3,2,FALSE),0)</f>
        <v>0</v>
      </c>
      <c r="Z84">
        <f>IFERROR(VLOOKUP(通常分様式!Z84,―!$X$2:$Y$31,2,FALSE),0)</f>
        <v>0</v>
      </c>
      <c r="AA84">
        <f>IFERROR(VLOOKUP(通常分様式!AA84,―!$X$2:$Y$31,2,FALSE),0)</f>
        <v>0</v>
      </c>
      <c r="AF84">
        <f>IFERROR(VLOOKUP(通常分様式!AG84,―!$AA$2:$AB$14,2,FALSE),0)</f>
        <v>0</v>
      </c>
      <c r="AG84">
        <f t="shared" si="0"/>
        <v>0</v>
      </c>
      <c r="AH84" s="513">
        <f t="shared" si="1"/>
        <v>0</v>
      </c>
      <c r="AI84" s="513">
        <f t="shared" si="2"/>
        <v>0</v>
      </c>
      <c r="AJ84" s="513">
        <f>IF(通常分様式!C84="",0,IF(B84=1,IF(フラグ管理用!C84=1,"事業終期_通常",IF(C84=2,IF(Y84=2,"事業終期_R3基金・R4","事業終期_通常"),0)),IF(B84=2,"事業終期_R3基金・R4",0)))</f>
        <v>0</v>
      </c>
      <c r="AK84" s="513">
        <f t="shared" si="3"/>
        <v>0</v>
      </c>
      <c r="AL84" s="513">
        <f t="shared" si="4"/>
        <v>0</v>
      </c>
      <c r="AM84" s="513">
        <f t="shared" si="5"/>
        <v>0</v>
      </c>
      <c r="AN84" s="513">
        <f t="shared" si="6"/>
        <v>0</v>
      </c>
      <c r="AO84" t="str">
        <f>IF(通常分様式!C84="","",IF(PRODUCT(B84:G84,H84:AA84,AF84)=0,"error",""))</f>
        <v/>
      </c>
      <c r="AP84">
        <f>IF(通常分様式!E84="妊娠出産子育て支援交付金",1,0)</f>
        <v>0</v>
      </c>
    </row>
    <row r="85" spans="1:42">
      <c r="A85">
        <v>64</v>
      </c>
      <c r="B85">
        <f>IFERROR(VLOOKUP(通常分様式!B85,―!$AJ$2:$AK$3,2,FALSE),0)</f>
        <v>0</v>
      </c>
      <c r="C85">
        <f>IFERROR(VLOOKUP(通常分様式!C85,―!$A$2:$B$3,2,FALSE),0)</f>
        <v>0</v>
      </c>
      <c r="D85">
        <f>IFERROR(VLOOKUP(通常分様式!D85,―!$AD$2:$AE$3,2,FALSE),0)</f>
        <v>0</v>
      </c>
      <c r="G85">
        <f>IFERROR(VLOOKUP(通常分様式!G85,―!$AF$2:$AG$3,2,FALSE),0)</f>
        <v>0</v>
      </c>
      <c r="H85">
        <f>IFERROR(VLOOKUP(通常分様式!H85,―!$C$2:$D$2,2,FALSE),0)</f>
        <v>0</v>
      </c>
      <c r="I85">
        <f>IFERROR(IF(B85=2,VLOOKUP(通常分様式!I85,―!$E$21:$F$25,2,FALSE),VLOOKUP(通常分様式!I85,―!$E$2:$F$19,2,FALSE)),0)</f>
        <v>0</v>
      </c>
      <c r="J85">
        <f>IFERROR(VLOOKUP(通常分様式!J85,―!$G$2:$H$2,2,FALSE),0)</f>
        <v>0</v>
      </c>
      <c r="K85">
        <f>IFERROR(VLOOKUP(通常分様式!K85,―!$AH$2:$AI$12,2,FALSE),0)</f>
        <v>0</v>
      </c>
      <c r="V85">
        <f>IFERROR(IF(通常分様式!C85="単",VLOOKUP(通常分様式!V85,―!$I$2:$J$3,2,FALSE),VLOOKUP(通常分様式!V85,―!$I$4:$J$5,2,FALSE)),0)</f>
        <v>0</v>
      </c>
      <c r="W85">
        <f>IFERROR(VLOOKUP(通常分様式!W85,―!$K$2:$L$3,2,FALSE),0)</f>
        <v>0</v>
      </c>
      <c r="X85">
        <f>IFERROR(VLOOKUP(通常分様式!X85,―!$M$2:$N$3,2,FALSE),0)</f>
        <v>0</v>
      </c>
      <c r="Y85">
        <f>IFERROR(VLOOKUP(通常分様式!Y85,―!$O$2:$P$3,2,FALSE),0)</f>
        <v>0</v>
      </c>
      <c r="Z85">
        <f>IFERROR(VLOOKUP(通常分様式!Z85,―!$X$2:$Y$31,2,FALSE),0)</f>
        <v>0</v>
      </c>
      <c r="AA85">
        <f>IFERROR(VLOOKUP(通常分様式!AA85,―!$X$2:$Y$31,2,FALSE),0)</f>
        <v>0</v>
      </c>
      <c r="AF85">
        <f>IFERROR(VLOOKUP(通常分様式!AG85,―!$AA$2:$AB$14,2,FALSE),0)</f>
        <v>0</v>
      </c>
      <c r="AG85">
        <f t="shared" si="0"/>
        <v>0</v>
      </c>
      <c r="AH85" s="513">
        <f t="shared" si="1"/>
        <v>0</v>
      </c>
      <c r="AI85" s="513">
        <f t="shared" si="2"/>
        <v>0</v>
      </c>
      <c r="AJ85" s="513">
        <f>IF(通常分様式!C85="",0,IF(B85=1,IF(フラグ管理用!C85=1,"事業終期_通常",IF(C85=2,IF(Y85=2,"事業終期_R3基金・R4","事業終期_通常"),0)),IF(B85=2,"事業終期_R3基金・R4",0)))</f>
        <v>0</v>
      </c>
      <c r="AK85" s="513">
        <f t="shared" si="3"/>
        <v>0</v>
      </c>
      <c r="AL85" s="513">
        <f t="shared" si="4"/>
        <v>0</v>
      </c>
      <c r="AM85" s="513">
        <f t="shared" si="5"/>
        <v>0</v>
      </c>
      <c r="AN85" s="513">
        <f t="shared" si="6"/>
        <v>0</v>
      </c>
      <c r="AO85" t="str">
        <f>IF(通常分様式!C85="","",IF(PRODUCT(B85:G85,H85:AA85,AF85)=0,"error",""))</f>
        <v/>
      </c>
      <c r="AP85">
        <f>IF(通常分様式!E85="妊娠出産子育て支援交付金",1,0)</f>
        <v>0</v>
      </c>
    </row>
    <row r="86" spans="1:42">
      <c r="A86">
        <v>65</v>
      </c>
      <c r="B86">
        <f>IFERROR(VLOOKUP(通常分様式!B86,―!$AJ$2:$AK$3,2,FALSE),0)</f>
        <v>0</v>
      </c>
      <c r="C86">
        <f>IFERROR(VLOOKUP(通常分様式!C86,―!$A$2:$B$3,2,FALSE),0)</f>
        <v>0</v>
      </c>
      <c r="D86">
        <f>IFERROR(VLOOKUP(通常分様式!D86,―!$AD$2:$AE$3,2,FALSE),0)</f>
        <v>0</v>
      </c>
      <c r="G86">
        <f>IFERROR(VLOOKUP(通常分様式!G86,―!$AF$2:$AG$3,2,FALSE),0)</f>
        <v>0</v>
      </c>
      <c r="H86">
        <f>IFERROR(VLOOKUP(通常分様式!H86,―!$C$2:$D$2,2,FALSE),0)</f>
        <v>0</v>
      </c>
      <c r="I86">
        <f>IFERROR(IF(B86=2,VLOOKUP(通常分様式!I86,―!$E$21:$F$25,2,FALSE),VLOOKUP(通常分様式!I86,―!$E$2:$F$19,2,FALSE)),0)</f>
        <v>0</v>
      </c>
      <c r="J86">
        <f>IFERROR(VLOOKUP(通常分様式!J86,―!$G$2:$H$2,2,FALSE),0)</f>
        <v>0</v>
      </c>
      <c r="K86">
        <f>IFERROR(VLOOKUP(通常分様式!K86,―!$AH$2:$AI$12,2,FALSE),0)</f>
        <v>0</v>
      </c>
      <c r="V86">
        <f>IFERROR(IF(通常分様式!C86="単",VLOOKUP(通常分様式!V86,―!$I$2:$J$3,2,FALSE),VLOOKUP(通常分様式!V86,―!$I$4:$J$5,2,FALSE)),0)</f>
        <v>0</v>
      </c>
      <c r="W86">
        <f>IFERROR(VLOOKUP(通常分様式!W86,―!$K$2:$L$3,2,FALSE),0)</f>
        <v>0</v>
      </c>
      <c r="X86">
        <f>IFERROR(VLOOKUP(通常分様式!X86,―!$M$2:$N$3,2,FALSE),0)</f>
        <v>0</v>
      </c>
      <c r="Y86">
        <f>IFERROR(VLOOKUP(通常分様式!Y86,―!$O$2:$P$3,2,FALSE),0)</f>
        <v>0</v>
      </c>
      <c r="Z86">
        <f>IFERROR(VLOOKUP(通常分様式!Z86,―!$X$2:$Y$31,2,FALSE),0)</f>
        <v>0</v>
      </c>
      <c r="AA86">
        <f>IFERROR(VLOOKUP(通常分様式!AA86,―!$X$2:$Y$31,2,FALSE),0)</f>
        <v>0</v>
      </c>
      <c r="AF86">
        <f>IFERROR(VLOOKUP(通常分様式!AG86,―!$AA$2:$AB$14,2,FALSE),0)</f>
        <v>0</v>
      </c>
      <c r="AG86">
        <f t="shared" ref="AG86:AG149" si="7">IF(C86=1,"協力要請推進枠又は検査促進枠の地方負担分に充当_補助",IF(C86=2,"協力要請推進枠又は検査促進枠の地方負担分に充当_地単",0))</f>
        <v>0</v>
      </c>
      <c r="AH86" s="513">
        <f t="shared" ref="AH86:AH149" si="8">IF(C86=1,"基金_補助",IF(C86=2,IF(V86=2,"基金_地単_協力金等","基金_地単_通常"),0))</f>
        <v>0</v>
      </c>
      <c r="AI86" s="513">
        <f t="shared" ref="AI86:AI149" si="9">IF(C86=1,"事業始期_補助",IF(C86=2,IF(V86=2,"事業始期_協力金等","事業始期_通常"),0))</f>
        <v>0</v>
      </c>
      <c r="AJ86" s="513">
        <f>IF(通常分様式!C86="",0,IF(B86=1,IF(フラグ管理用!C86=1,"事業終期_通常",IF(C86=2,IF(Y86=2,"事業終期_R3基金・R4","事業終期_通常"),0)),IF(B86=2,"事業終期_R3基金・R4",0)))</f>
        <v>0</v>
      </c>
      <c r="AK86" s="513">
        <f t="shared" ref="AK86:AK149" si="10">IF(C86=1,"予算区分_補助",IF(C86=2,IF(V86=2,"予算区分_地単_協力金等","予算区分_地単_通常"),0))</f>
        <v>0</v>
      </c>
      <c r="AL86" s="513">
        <f t="shared" ref="AL86:AL149" si="11">IF(B86=1,"経済対策との関係_通常",IF(B86=2,"経済対策との関係_原油",0))</f>
        <v>0</v>
      </c>
      <c r="AM86" s="513">
        <f t="shared" ref="AM86:AM149" si="12">IF(AP86=1,"交付金の区分_高騰",IF(C86=1,"交付金の区分_その他",IF(C86=2,IF(AND(B86=2,D86=2),"交付金の区分_高騰","交付金の区分_その他"),0)))</f>
        <v>0</v>
      </c>
      <c r="AN86" s="513">
        <f t="shared" ref="AN86:AN149" si="13">IF(G86=1,"種類_通常",IF(G86=2,"種類_重点",0))</f>
        <v>0</v>
      </c>
      <c r="AO86" t="str">
        <f>IF(通常分様式!C86="","",IF(PRODUCT(B86:G86,H86:AA86,AF86)=0,"error",""))</f>
        <v/>
      </c>
      <c r="AP86">
        <f>IF(通常分様式!E86="妊娠出産子育て支援交付金",1,0)</f>
        <v>0</v>
      </c>
    </row>
    <row r="87" spans="1:42">
      <c r="A87">
        <v>66</v>
      </c>
      <c r="B87">
        <f>IFERROR(VLOOKUP(通常分様式!B87,―!$AJ$2:$AK$3,2,FALSE),0)</f>
        <v>0</v>
      </c>
      <c r="C87">
        <f>IFERROR(VLOOKUP(通常分様式!C87,―!$A$2:$B$3,2,FALSE),0)</f>
        <v>0</v>
      </c>
      <c r="D87">
        <f>IFERROR(VLOOKUP(通常分様式!D87,―!$AD$2:$AE$3,2,FALSE),0)</f>
        <v>0</v>
      </c>
      <c r="G87">
        <f>IFERROR(VLOOKUP(通常分様式!G87,―!$AF$2:$AG$3,2,FALSE),0)</f>
        <v>0</v>
      </c>
      <c r="H87">
        <f>IFERROR(VLOOKUP(通常分様式!H87,―!$C$2:$D$2,2,FALSE),0)</f>
        <v>0</v>
      </c>
      <c r="I87">
        <f>IFERROR(IF(B87=2,VLOOKUP(通常分様式!I87,―!$E$21:$F$25,2,FALSE),VLOOKUP(通常分様式!I87,―!$E$2:$F$19,2,FALSE)),0)</f>
        <v>0</v>
      </c>
      <c r="J87">
        <f>IFERROR(VLOOKUP(通常分様式!J87,―!$G$2:$H$2,2,FALSE),0)</f>
        <v>0</v>
      </c>
      <c r="K87">
        <f>IFERROR(VLOOKUP(通常分様式!K87,―!$AH$2:$AI$12,2,FALSE),0)</f>
        <v>0</v>
      </c>
      <c r="V87">
        <f>IFERROR(IF(通常分様式!C87="単",VLOOKUP(通常分様式!V87,―!$I$2:$J$3,2,FALSE),VLOOKUP(通常分様式!V87,―!$I$4:$J$5,2,FALSE)),0)</f>
        <v>0</v>
      </c>
      <c r="W87">
        <f>IFERROR(VLOOKUP(通常分様式!W87,―!$K$2:$L$3,2,FALSE),0)</f>
        <v>0</v>
      </c>
      <c r="X87">
        <f>IFERROR(VLOOKUP(通常分様式!X87,―!$M$2:$N$3,2,FALSE),0)</f>
        <v>0</v>
      </c>
      <c r="Y87">
        <f>IFERROR(VLOOKUP(通常分様式!Y87,―!$O$2:$P$3,2,FALSE),0)</f>
        <v>0</v>
      </c>
      <c r="Z87">
        <f>IFERROR(VLOOKUP(通常分様式!Z87,―!$X$2:$Y$31,2,FALSE),0)</f>
        <v>0</v>
      </c>
      <c r="AA87">
        <f>IFERROR(VLOOKUP(通常分様式!AA87,―!$X$2:$Y$31,2,FALSE),0)</f>
        <v>0</v>
      </c>
      <c r="AF87">
        <f>IFERROR(VLOOKUP(通常分様式!AG87,―!$AA$2:$AB$14,2,FALSE),0)</f>
        <v>0</v>
      </c>
      <c r="AG87">
        <f t="shared" si="7"/>
        <v>0</v>
      </c>
      <c r="AH87" s="513">
        <f t="shared" si="8"/>
        <v>0</v>
      </c>
      <c r="AI87" s="513">
        <f t="shared" si="9"/>
        <v>0</v>
      </c>
      <c r="AJ87" s="513">
        <f>IF(通常分様式!C87="",0,IF(B87=1,IF(フラグ管理用!C87=1,"事業終期_通常",IF(C87=2,IF(Y87=2,"事業終期_R3基金・R4","事業終期_通常"),0)),IF(B87=2,"事業終期_R3基金・R4",0)))</f>
        <v>0</v>
      </c>
      <c r="AK87" s="513">
        <f t="shared" si="10"/>
        <v>0</v>
      </c>
      <c r="AL87" s="513">
        <f t="shared" si="11"/>
        <v>0</v>
      </c>
      <c r="AM87" s="513">
        <f t="shared" si="12"/>
        <v>0</v>
      </c>
      <c r="AN87" s="513">
        <f t="shared" si="13"/>
        <v>0</v>
      </c>
      <c r="AO87" t="str">
        <f>IF(通常分様式!C87="","",IF(PRODUCT(B87:G87,H87:AA87,AF87)=0,"error",""))</f>
        <v/>
      </c>
      <c r="AP87">
        <f>IF(通常分様式!E87="妊娠出産子育て支援交付金",1,0)</f>
        <v>0</v>
      </c>
    </row>
    <row r="88" spans="1:42">
      <c r="A88">
        <v>67</v>
      </c>
      <c r="B88">
        <f>IFERROR(VLOOKUP(通常分様式!B88,―!$AJ$2:$AK$3,2,FALSE),0)</f>
        <v>0</v>
      </c>
      <c r="C88">
        <f>IFERROR(VLOOKUP(通常分様式!C88,―!$A$2:$B$3,2,FALSE),0)</f>
        <v>0</v>
      </c>
      <c r="D88">
        <f>IFERROR(VLOOKUP(通常分様式!D88,―!$AD$2:$AE$3,2,FALSE),0)</f>
        <v>0</v>
      </c>
      <c r="G88">
        <f>IFERROR(VLOOKUP(通常分様式!G88,―!$AF$2:$AG$3,2,FALSE),0)</f>
        <v>0</v>
      </c>
      <c r="H88">
        <f>IFERROR(VLOOKUP(通常分様式!H88,―!$C$2:$D$2,2,FALSE),0)</f>
        <v>0</v>
      </c>
      <c r="I88">
        <f>IFERROR(IF(B88=2,VLOOKUP(通常分様式!I88,―!$E$21:$F$25,2,FALSE),VLOOKUP(通常分様式!I88,―!$E$2:$F$19,2,FALSE)),0)</f>
        <v>0</v>
      </c>
      <c r="J88">
        <f>IFERROR(VLOOKUP(通常分様式!J88,―!$G$2:$H$2,2,FALSE),0)</f>
        <v>0</v>
      </c>
      <c r="K88">
        <f>IFERROR(VLOOKUP(通常分様式!K88,―!$AH$2:$AI$12,2,FALSE),0)</f>
        <v>0</v>
      </c>
      <c r="V88">
        <f>IFERROR(IF(通常分様式!C88="単",VLOOKUP(通常分様式!V88,―!$I$2:$J$3,2,FALSE),VLOOKUP(通常分様式!V88,―!$I$4:$J$5,2,FALSE)),0)</f>
        <v>0</v>
      </c>
      <c r="W88">
        <f>IFERROR(VLOOKUP(通常分様式!W88,―!$K$2:$L$3,2,FALSE),0)</f>
        <v>0</v>
      </c>
      <c r="X88">
        <f>IFERROR(VLOOKUP(通常分様式!X88,―!$M$2:$N$3,2,FALSE),0)</f>
        <v>0</v>
      </c>
      <c r="Y88">
        <f>IFERROR(VLOOKUP(通常分様式!Y88,―!$O$2:$P$3,2,FALSE),0)</f>
        <v>0</v>
      </c>
      <c r="Z88">
        <f>IFERROR(VLOOKUP(通常分様式!Z88,―!$X$2:$Y$31,2,FALSE),0)</f>
        <v>0</v>
      </c>
      <c r="AA88">
        <f>IFERROR(VLOOKUP(通常分様式!AA88,―!$X$2:$Y$31,2,FALSE),0)</f>
        <v>0</v>
      </c>
      <c r="AF88">
        <f>IFERROR(VLOOKUP(通常分様式!AG88,―!$AA$2:$AB$14,2,FALSE),0)</f>
        <v>0</v>
      </c>
      <c r="AG88">
        <f t="shared" si="7"/>
        <v>0</v>
      </c>
      <c r="AH88" s="513">
        <f t="shared" si="8"/>
        <v>0</v>
      </c>
      <c r="AI88" s="513">
        <f t="shared" si="9"/>
        <v>0</v>
      </c>
      <c r="AJ88" s="513">
        <f>IF(通常分様式!C88="",0,IF(B88=1,IF(フラグ管理用!C88=1,"事業終期_通常",IF(C88=2,IF(Y88=2,"事業終期_R3基金・R4","事業終期_通常"),0)),IF(B88=2,"事業終期_R3基金・R4",0)))</f>
        <v>0</v>
      </c>
      <c r="AK88" s="513">
        <f t="shared" si="10"/>
        <v>0</v>
      </c>
      <c r="AL88" s="513">
        <f t="shared" si="11"/>
        <v>0</v>
      </c>
      <c r="AM88" s="513">
        <f t="shared" si="12"/>
        <v>0</v>
      </c>
      <c r="AN88" s="513">
        <f t="shared" si="13"/>
        <v>0</v>
      </c>
      <c r="AO88" t="str">
        <f>IF(通常分様式!C88="","",IF(PRODUCT(B88:G88,H88:AA88,AF88)=0,"error",""))</f>
        <v/>
      </c>
      <c r="AP88">
        <f>IF(通常分様式!E88="妊娠出産子育て支援交付金",1,0)</f>
        <v>0</v>
      </c>
    </row>
    <row r="89" spans="1:42">
      <c r="A89">
        <v>68</v>
      </c>
      <c r="B89">
        <f>IFERROR(VLOOKUP(通常分様式!B89,―!$AJ$2:$AK$3,2,FALSE),0)</f>
        <v>0</v>
      </c>
      <c r="C89">
        <f>IFERROR(VLOOKUP(通常分様式!C89,―!$A$2:$B$3,2,FALSE),0)</f>
        <v>0</v>
      </c>
      <c r="D89">
        <f>IFERROR(VLOOKUP(通常分様式!D89,―!$AD$2:$AE$3,2,FALSE),0)</f>
        <v>0</v>
      </c>
      <c r="G89">
        <f>IFERROR(VLOOKUP(通常分様式!G89,―!$AF$2:$AG$3,2,FALSE),0)</f>
        <v>0</v>
      </c>
      <c r="H89">
        <f>IFERROR(VLOOKUP(通常分様式!H89,―!$C$2:$D$2,2,FALSE),0)</f>
        <v>0</v>
      </c>
      <c r="I89">
        <f>IFERROR(IF(B89=2,VLOOKUP(通常分様式!I89,―!$E$21:$F$25,2,FALSE),VLOOKUP(通常分様式!I89,―!$E$2:$F$19,2,FALSE)),0)</f>
        <v>0</v>
      </c>
      <c r="J89">
        <f>IFERROR(VLOOKUP(通常分様式!J89,―!$G$2:$H$2,2,FALSE),0)</f>
        <v>0</v>
      </c>
      <c r="K89">
        <f>IFERROR(VLOOKUP(通常分様式!K89,―!$AH$2:$AI$12,2,FALSE),0)</f>
        <v>0</v>
      </c>
      <c r="V89">
        <f>IFERROR(IF(通常分様式!C89="単",VLOOKUP(通常分様式!V89,―!$I$2:$J$3,2,FALSE),VLOOKUP(通常分様式!V89,―!$I$4:$J$5,2,FALSE)),0)</f>
        <v>0</v>
      </c>
      <c r="W89">
        <f>IFERROR(VLOOKUP(通常分様式!W89,―!$K$2:$L$3,2,FALSE),0)</f>
        <v>0</v>
      </c>
      <c r="X89">
        <f>IFERROR(VLOOKUP(通常分様式!X89,―!$M$2:$N$3,2,FALSE),0)</f>
        <v>0</v>
      </c>
      <c r="Y89">
        <f>IFERROR(VLOOKUP(通常分様式!Y89,―!$O$2:$P$3,2,FALSE),0)</f>
        <v>0</v>
      </c>
      <c r="Z89">
        <f>IFERROR(VLOOKUP(通常分様式!Z89,―!$X$2:$Y$31,2,FALSE),0)</f>
        <v>0</v>
      </c>
      <c r="AA89">
        <f>IFERROR(VLOOKUP(通常分様式!AA89,―!$X$2:$Y$31,2,FALSE),0)</f>
        <v>0</v>
      </c>
      <c r="AF89">
        <f>IFERROR(VLOOKUP(通常分様式!AG89,―!$AA$2:$AB$14,2,FALSE),0)</f>
        <v>0</v>
      </c>
      <c r="AG89">
        <f t="shared" si="7"/>
        <v>0</v>
      </c>
      <c r="AH89" s="513">
        <f t="shared" si="8"/>
        <v>0</v>
      </c>
      <c r="AI89" s="513">
        <f t="shared" si="9"/>
        <v>0</v>
      </c>
      <c r="AJ89" s="513">
        <f>IF(通常分様式!C89="",0,IF(B89=1,IF(フラグ管理用!C89=1,"事業終期_通常",IF(C89=2,IF(Y89=2,"事業終期_R3基金・R4","事業終期_通常"),0)),IF(B89=2,"事業終期_R3基金・R4",0)))</f>
        <v>0</v>
      </c>
      <c r="AK89" s="513">
        <f t="shared" si="10"/>
        <v>0</v>
      </c>
      <c r="AL89" s="513">
        <f t="shared" si="11"/>
        <v>0</v>
      </c>
      <c r="AM89" s="513">
        <f t="shared" si="12"/>
        <v>0</v>
      </c>
      <c r="AN89" s="513">
        <f t="shared" si="13"/>
        <v>0</v>
      </c>
      <c r="AO89" t="str">
        <f>IF(通常分様式!C89="","",IF(PRODUCT(B89:G89,H89:AA89,AF89)=0,"error",""))</f>
        <v/>
      </c>
      <c r="AP89">
        <f>IF(通常分様式!E89="妊娠出産子育て支援交付金",1,0)</f>
        <v>0</v>
      </c>
    </row>
    <row r="90" spans="1:42">
      <c r="A90">
        <v>69</v>
      </c>
      <c r="B90">
        <f>IFERROR(VLOOKUP(通常分様式!B90,―!$AJ$2:$AK$3,2,FALSE),0)</f>
        <v>0</v>
      </c>
      <c r="C90">
        <f>IFERROR(VLOOKUP(通常分様式!C90,―!$A$2:$B$3,2,FALSE),0)</f>
        <v>0</v>
      </c>
      <c r="D90">
        <f>IFERROR(VLOOKUP(通常分様式!D90,―!$AD$2:$AE$3,2,FALSE),0)</f>
        <v>0</v>
      </c>
      <c r="G90">
        <f>IFERROR(VLOOKUP(通常分様式!G90,―!$AF$2:$AG$3,2,FALSE),0)</f>
        <v>0</v>
      </c>
      <c r="H90">
        <f>IFERROR(VLOOKUP(通常分様式!H90,―!$C$2:$D$2,2,FALSE),0)</f>
        <v>0</v>
      </c>
      <c r="I90">
        <f>IFERROR(IF(B90=2,VLOOKUP(通常分様式!I90,―!$E$21:$F$25,2,FALSE),VLOOKUP(通常分様式!I90,―!$E$2:$F$19,2,FALSE)),0)</f>
        <v>0</v>
      </c>
      <c r="J90">
        <f>IFERROR(VLOOKUP(通常分様式!J90,―!$G$2:$H$2,2,FALSE),0)</f>
        <v>0</v>
      </c>
      <c r="K90">
        <f>IFERROR(VLOOKUP(通常分様式!K90,―!$AH$2:$AI$12,2,FALSE),0)</f>
        <v>0</v>
      </c>
      <c r="V90">
        <f>IFERROR(IF(通常分様式!C90="単",VLOOKUP(通常分様式!V90,―!$I$2:$J$3,2,FALSE),VLOOKUP(通常分様式!V90,―!$I$4:$J$5,2,FALSE)),0)</f>
        <v>0</v>
      </c>
      <c r="W90">
        <f>IFERROR(VLOOKUP(通常分様式!W90,―!$K$2:$L$3,2,FALSE),0)</f>
        <v>0</v>
      </c>
      <c r="X90">
        <f>IFERROR(VLOOKUP(通常分様式!X90,―!$M$2:$N$3,2,FALSE),0)</f>
        <v>0</v>
      </c>
      <c r="Y90">
        <f>IFERROR(VLOOKUP(通常分様式!Y90,―!$O$2:$P$3,2,FALSE),0)</f>
        <v>0</v>
      </c>
      <c r="Z90">
        <f>IFERROR(VLOOKUP(通常分様式!Z90,―!$X$2:$Y$31,2,FALSE),0)</f>
        <v>0</v>
      </c>
      <c r="AA90">
        <f>IFERROR(VLOOKUP(通常分様式!AA90,―!$X$2:$Y$31,2,FALSE),0)</f>
        <v>0</v>
      </c>
      <c r="AF90">
        <f>IFERROR(VLOOKUP(通常分様式!AG90,―!$AA$2:$AB$14,2,FALSE),0)</f>
        <v>0</v>
      </c>
      <c r="AG90">
        <f t="shared" si="7"/>
        <v>0</v>
      </c>
      <c r="AH90" s="513">
        <f t="shared" si="8"/>
        <v>0</v>
      </c>
      <c r="AI90" s="513">
        <f t="shared" si="9"/>
        <v>0</v>
      </c>
      <c r="AJ90" s="513">
        <f>IF(通常分様式!C90="",0,IF(B90=1,IF(フラグ管理用!C90=1,"事業終期_通常",IF(C90=2,IF(Y90=2,"事業終期_R3基金・R4","事業終期_通常"),0)),IF(B90=2,"事業終期_R3基金・R4",0)))</f>
        <v>0</v>
      </c>
      <c r="AK90" s="513">
        <f t="shared" si="10"/>
        <v>0</v>
      </c>
      <c r="AL90" s="513">
        <f t="shared" si="11"/>
        <v>0</v>
      </c>
      <c r="AM90" s="513">
        <f t="shared" si="12"/>
        <v>0</v>
      </c>
      <c r="AN90" s="513">
        <f t="shared" si="13"/>
        <v>0</v>
      </c>
      <c r="AO90" t="str">
        <f>IF(通常分様式!C90="","",IF(PRODUCT(B90:G90,H90:AA90,AF90)=0,"error",""))</f>
        <v/>
      </c>
      <c r="AP90">
        <f>IF(通常分様式!E90="妊娠出産子育て支援交付金",1,0)</f>
        <v>0</v>
      </c>
    </row>
    <row r="91" spans="1:42">
      <c r="A91">
        <v>70</v>
      </c>
      <c r="B91">
        <f>IFERROR(VLOOKUP(通常分様式!B91,―!$AJ$2:$AK$3,2,FALSE),0)</f>
        <v>0</v>
      </c>
      <c r="C91">
        <f>IFERROR(VLOOKUP(通常分様式!C91,―!$A$2:$B$3,2,FALSE),0)</f>
        <v>0</v>
      </c>
      <c r="D91">
        <f>IFERROR(VLOOKUP(通常分様式!D91,―!$AD$2:$AE$3,2,FALSE),0)</f>
        <v>0</v>
      </c>
      <c r="G91">
        <f>IFERROR(VLOOKUP(通常分様式!G91,―!$AF$2:$AG$3,2,FALSE),0)</f>
        <v>0</v>
      </c>
      <c r="H91">
        <f>IFERROR(VLOOKUP(通常分様式!H91,―!$C$2:$D$2,2,FALSE),0)</f>
        <v>0</v>
      </c>
      <c r="I91">
        <f>IFERROR(IF(B91=2,VLOOKUP(通常分様式!I91,―!$E$21:$F$25,2,FALSE),VLOOKUP(通常分様式!I91,―!$E$2:$F$19,2,FALSE)),0)</f>
        <v>0</v>
      </c>
      <c r="J91">
        <f>IFERROR(VLOOKUP(通常分様式!J91,―!$G$2:$H$2,2,FALSE),0)</f>
        <v>0</v>
      </c>
      <c r="K91">
        <f>IFERROR(VLOOKUP(通常分様式!K91,―!$AH$2:$AI$12,2,FALSE),0)</f>
        <v>0</v>
      </c>
      <c r="V91">
        <f>IFERROR(IF(通常分様式!C91="単",VLOOKUP(通常分様式!V91,―!$I$2:$J$3,2,FALSE),VLOOKUP(通常分様式!V91,―!$I$4:$J$5,2,FALSE)),0)</f>
        <v>0</v>
      </c>
      <c r="W91">
        <f>IFERROR(VLOOKUP(通常分様式!W91,―!$K$2:$L$3,2,FALSE),0)</f>
        <v>0</v>
      </c>
      <c r="X91">
        <f>IFERROR(VLOOKUP(通常分様式!X91,―!$M$2:$N$3,2,FALSE),0)</f>
        <v>0</v>
      </c>
      <c r="Y91">
        <f>IFERROR(VLOOKUP(通常分様式!Y91,―!$O$2:$P$3,2,FALSE),0)</f>
        <v>0</v>
      </c>
      <c r="Z91">
        <f>IFERROR(VLOOKUP(通常分様式!Z91,―!$X$2:$Y$31,2,FALSE),0)</f>
        <v>0</v>
      </c>
      <c r="AA91">
        <f>IFERROR(VLOOKUP(通常分様式!AA91,―!$X$2:$Y$31,2,FALSE),0)</f>
        <v>0</v>
      </c>
      <c r="AF91">
        <f>IFERROR(VLOOKUP(通常分様式!AG91,―!$AA$2:$AB$14,2,FALSE),0)</f>
        <v>0</v>
      </c>
      <c r="AG91">
        <f t="shared" si="7"/>
        <v>0</v>
      </c>
      <c r="AH91" s="513">
        <f t="shared" si="8"/>
        <v>0</v>
      </c>
      <c r="AI91" s="513">
        <f t="shared" si="9"/>
        <v>0</v>
      </c>
      <c r="AJ91" s="513">
        <f>IF(通常分様式!C91="",0,IF(B91=1,IF(フラグ管理用!C91=1,"事業終期_通常",IF(C91=2,IF(Y91=2,"事業終期_R3基金・R4","事業終期_通常"),0)),IF(B91=2,"事業終期_R3基金・R4",0)))</f>
        <v>0</v>
      </c>
      <c r="AK91" s="513">
        <f t="shared" si="10"/>
        <v>0</v>
      </c>
      <c r="AL91" s="513">
        <f t="shared" si="11"/>
        <v>0</v>
      </c>
      <c r="AM91" s="513">
        <f t="shared" si="12"/>
        <v>0</v>
      </c>
      <c r="AN91" s="513">
        <f t="shared" si="13"/>
        <v>0</v>
      </c>
      <c r="AO91" t="str">
        <f>IF(通常分様式!C91="","",IF(PRODUCT(B91:G91,H91:AA91,AF91)=0,"error",""))</f>
        <v/>
      </c>
      <c r="AP91">
        <f>IF(通常分様式!E91="妊娠出産子育て支援交付金",1,0)</f>
        <v>0</v>
      </c>
    </row>
    <row r="92" spans="1:42">
      <c r="A92">
        <v>71</v>
      </c>
      <c r="B92">
        <f>IFERROR(VLOOKUP(通常分様式!B92,―!$AJ$2:$AK$3,2,FALSE),0)</f>
        <v>0</v>
      </c>
      <c r="C92">
        <f>IFERROR(VLOOKUP(通常分様式!C92,―!$A$2:$B$3,2,FALSE),0)</f>
        <v>0</v>
      </c>
      <c r="D92">
        <f>IFERROR(VLOOKUP(通常分様式!D92,―!$AD$2:$AE$3,2,FALSE),0)</f>
        <v>0</v>
      </c>
      <c r="G92">
        <f>IFERROR(VLOOKUP(通常分様式!G92,―!$AF$2:$AG$3,2,FALSE),0)</f>
        <v>0</v>
      </c>
      <c r="H92">
        <f>IFERROR(VLOOKUP(通常分様式!H92,―!$C$2:$D$2,2,FALSE),0)</f>
        <v>0</v>
      </c>
      <c r="I92">
        <f>IFERROR(IF(B92=2,VLOOKUP(通常分様式!I92,―!$E$21:$F$25,2,FALSE),VLOOKUP(通常分様式!I92,―!$E$2:$F$19,2,FALSE)),0)</f>
        <v>0</v>
      </c>
      <c r="J92">
        <f>IFERROR(VLOOKUP(通常分様式!J92,―!$G$2:$H$2,2,FALSE),0)</f>
        <v>0</v>
      </c>
      <c r="K92">
        <f>IFERROR(VLOOKUP(通常分様式!K92,―!$AH$2:$AI$12,2,FALSE),0)</f>
        <v>0</v>
      </c>
      <c r="V92">
        <f>IFERROR(IF(通常分様式!C92="単",VLOOKUP(通常分様式!V92,―!$I$2:$J$3,2,FALSE),VLOOKUP(通常分様式!V92,―!$I$4:$J$5,2,FALSE)),0)</f>
        <v>0</v>
      </c>
      <c r="W92">
        <f>IFERROR(VLOOKUP(通常分様式!W92,―!$K$2:$L$3,2,FALSE),0)</f>
        <v>0</v>
      </c>
      <c r="X92">
        <f>IFERROR(VLOOKUP(通常分様式!X92,―!$M$2:$N$3,2,FALSE),0)</f>
        <v>0</v>
      </c>
      <c r="Y92">
        <f>IFERROR(VLOOKUP(通常分様式!Y92,―!$O$2:$P$3,2,FALSE),0)</f>
        <v>0</v>
      </c>
      <c r="Z92">
        <f>IFERROR(VLOOKUP(通常分様式!Z92,―!$X$2:$Y$31,2,FALSE),0)</f>
        <v>0</v>
      </c>
      <c r="AA92">
        <f>IFERROR(VLOOKUP(通常分様式!AA92,―!$X$2:$Y$31,2,FALSE),0)</f>
        <v>0</v>
      </c>
      <c r="AF92">
        <f>IFERROR(VLOOKUP(通常分様式!AG92,―!$AA$2:$AB$14,2,FALSE),0)</f>
        <v>0</v>
      </c>
      <c r="AG92">
        <f t="shared" si="7"/>
        <v>0</v>
      </c>
      <c r="AH92" s="513">
        <f t="shared" si="8"/>
        <v>0</v>
      </c>
      <c r="AI92" s="513">
        <f t="shared" si="9"/>
        <v>0</v>
      </c>
      <c r="AJ92" s="513">
        <f>IF(通常分様式!C92="",0,IF(B92=1,IF(フラグ管理用!C92=1,"事業終期_通常",IF(C92=2,IF(Y92=2,"事業終期_R3基金・R4","事業終期_通常"),0)),IF(B92=2,"事業終期_R3基金・R4",0)))</f>
        <v>0</v>
      </c>
      <c r="AK92" s="513">
        <f t="shared" si="10"/>
        <v>0</v>
      </c>
      <c r="AL92" s="513">
        <f t="shared" si="11"/>
        <v>0</v>
      </c>
      <c r="AM92" s="513">
        <f t="shared" si="12"/>
        <v>0</v>
      </c>
      <c r="AN92" s="513">
        <f t="shared" si="13"/>
        <v>0</v>
      </c>
      <c r="AO92" t="str">
        <f>IF(通常分様式!C92="","",IF(PRODUCT(B92:G92,H92:AA92,AF92)=0,"error",""))</f>
        <v/>
      </c>
      <c r="AP92">
        <f>IF(通常分様式!E92="妊娠出産子育て支援交付金",1,0)</f>
        <v>0</v>
      </c>
    </row>
    <row r="93" spans="1:42">
      <c r="A93">
        <v>72</v>
      </c>
      <c r="B93">
        <f>IFERROR(VLOOKUP(通常分様式!B93,―!$AJ$2:$AK$3,2,FALSE),0)</f>
        <v>0</v>
      </c>
      <c r="C93">
        <f>IFERROR(VLOOKUP(通常分様式!C93,―!$A$2:$B$3,2,FALSE),0)</f>
        <v>0</v>
      </c>
      <c r="D93">
        <f>IFERROR(VLOOKUP(通常分様式!D93,―!$AD$2:$AE$3,2,FALSE),0)</f>
        <v>0</v>
      </c>
      <c r="G93">
        <f>IFERROR(VLOOKUP(通常分様式!G93,―!$AF$2:$AG$3,2,FALSE),0)</f>
        <v>0</v>
      </c>
      <c r="H93">
        <f>IFERROR(VLOOKUP(通常分様式!H93,―!$C$2:$D$2,2,FALSE),0)</f>
        <v>0</v>
      </c>
      <c r="I93">
        <f>IFERROR(IF(B93=2,VLOOKUP(通常分様式!I93,―!$E$21:$F$25,2,FALSE),VLOOKUP(通常分様式!I93,―!$E$2:$F$19,2,FALSE)),0)</f>
        <v>0</v>
      </c>
      <c r="J93">
        <f>IFERROR(VLOOKUP(通常分様式!J93,―!$G$2:$H$2,2,FALSE),0)</f>
        <v>0</v>
      </c>
      <c r="K93">
        <f>IFERROR(VLOOKUP(通常分様式!K93,―!$AH$2:$AI$12,2,FALSE),0)</f>
        <v>0</v>
      </c>
      <c r="V93">
        <f>IFERROR(IF(通常分様式!C93="単",VLOOKUP(通常分様式!V93,―!$I$2:$J$3,2,FALSE),VLOOKUP(通常分様式!V93,―!$I$4:$J$5,2,FALSE)),0)</f>
        <v>0</v>
      </c>
      <c r="W93">
        <f>IFERROR(VLOOKUP(通常分様式!W93,―!$K$2:$L$3,2,FALSE),0)</f>
        <v>0</v>
      </c>
      <c r="X93">
        <f>IFERROR(VLOOKUP(通常分様式!X93,―!$M$2:$N$3,2,FALSE),0)</f>
        <v>0</v>
      </c>
      <c r="Y93">
        <f>IFERROR(VLOOKUP(通常分様式!Y93,―!$O$2:$P$3,2,FALSE),0)</f>
        <v>0</v>
      </c>
      <c r="Z93">
        <f>IFERROR(VLOOKUP(通常分様式!Z93,―!$X$2:$Y$31,2,FALSE),0)</f>
        <v>0</v>
      </c>
      <c r="AA93">
        <f>IFERROR(VLOOKUP(通常分様式!AA93,―!$X$2:$Y$31,2,FALSE),0)</f>
        <v>0</v>
      </c>
      <c r="AF93">
        <f>IFERROR(VLOOKUP(通常分様式!AG93,―!$AA$2:$AB$14,2,FALSE),0)</f>
        <v>0</v>
      </c>
      <c r="AG93">
        <f t="shared" si="7"/>
        <v>0</v>
      </c>
      <c r="AH93" s="513">
        <f t="shared" si="8"/>
        <v>0</v>
      </c>
      <c r="AI93" s="513">
        <f t="shared" si="9"/>
        <v>0</v>
      </c>
      <c r="AJ93" s="513">
        <f>IF(通常分様式!C93="",0,IF(B93=1,IF(フラグ管理用!C93=1,"事業終期_通常",IF(C93=2,IF(Y93=2,"事業終期_R3基金・R4","事業終期_通常"),0)),IF(B93=2,"事業終期_R3基金・R4",0)))</f>
        <v>0</v>
      </c>
      <c r="AK93" s="513">
        <f t="shared" si="10"/>
        <v>0</v>
      </c>
      <c r="AL93" s="513">
        <f t="shared" si="11"/>
        <v>0</v>
      </c>
      <c r="AM93" s="513">
        <f t="shared" si="12"/>
        <v>0</v>
      </c>
      <c r="AN93" s="513">
        <f t="shared" si="13"/>
        <v>0</v>
      </c>
      <c r="AO93" t="str">
        <f>IF(通常分様式!C93="","",IF(PRODUCT(B93:G93,H93:AA93,AF93)=0,"error",""))</f>
        <v/>
      </c>
      <c r="AP93">
        <f>IF(通常分様式!E93="妊娠出産子育て支援交付金",1,0)</f>
        <v>0</v>
      </c>
    </row>
    <row r="94" spans="1:42">
      <c r="A94">
        <v>73</v>
      </c>
      <c r="B94">
        <f>IFERROR(VLOOKUP(通常分様式!B94,―!$AJ$2:$AK$3,2,FALSE),0)</f>
        <v>0</v>
      </c>
      <c r="C94">
        <f>IFERROR(VLOOKUP(通常分様式!C94,―!$A$2:$B$3,2,FALSE),0)</f>
        <v>0</v>
      </c>
      <c r="D94">
        <f>IFERROR(VLOOKUP(通常分様式!D94,―!$AD$2:$AE$3,2,FALSE),0)</f>
        <v>0</v>
      </c>
      <c r="G94">
        <f>IFERROR(VLOOKUP(通常分様式!G94,―!$AF$2:$AG$3,2,FALSE),0)</f>
        <v>0</v>
      </c>
      <c r="H94">
        <f>IFERROR(VLOOKUP(通常分様式!H94,―!$C$2:$D$2,2,FALSE),0)</f>
        <v>0</v>
      </c>
      <c r="I94">
        <f>IFERROR(IF(B94=2,VLOOKUP(通常分様式!I94,―!$E$21:$F$25,2,FALSE),VLOOKUP(通常分様式!I94,―!$E$2:$F$19,2,FALSE)),0)</f>
        <v>0</v>
      </c>
      <c r="J94">
        <f>IFERROR(VLOOKUP(通常分様式!J94,―!$G$2:$H$2,2,FALSE),0)</f>
        <v>0</v>
      </c>
      <c r="K94">
        <f>IFERROR(VLOOKUP(通常分様式!K94,―!$AH$2:$AI$12,2,FALSE),0)</f>
        <v>0</v>
      </c>
      <c r="V94">
        <f>IFERROR(IF(通常分様式!C94="単",VLOOKUP(通常分様式!V94,―!$I$2:$J$3,2,FALSE),VLOOKUP(通常分様式!V94,―!$I$4:$J$5,2,FALSE)),0)</f>
        <v>0</v>
      </c>
      <c r="W94">
        <f>IFERROR(VLOOKUP(通常分様式!W94,―!$K$2:$L$3,2,FALSE),0)</f>
        <v>0</v>
      </c>
      <c r="X94">
        <f>IFERROR(VLOOKUP(通常分様式!X94,―!$M$2:$N$3,2,FALSE),0)</f>
        <v>0</v>
      </c>
      <c r="Y94">
        <f>IFERROR(VLOOKUP(通常分様式!Y94,―!$O$2:$P$3,2,FALSE),0)</f>
        <v>0</v>
      </c>
      <c r="Z94">
        <f>IFERROR(VLOOKUP(通常分様式!Z94,―!$X$2:$Y$31,2,FALSE),0)</f>
        <v>0</v>
      </c>
      <c r="AA94">
        <f>IFERROR(VLOOKUP(通常分様式!AA94,―!$X$2:$Y$31,2,FALSE),0)</f>
        <v>0</v>
      </c>
      <c r="AF94">
        <f>IFERROR(VLOOKUP(通常分様式!AG94,―!$AA$2:$AB$14,2,FALSE),0)</f>
        <v>0</v>
      </c>
      <c r="AG94">
        <f t="shared" si="7"/>
        <v>0</v>
      </c>
      <c r="AH94" s="513">
        <f t="shared" si="8"/>
        <v>0</v>
      </c>
      <c r="AI94" s="513">
        <f t="shared" si="9"/>
        <v>0</v>
      </c>
      <c r="AJ94" s="513">
        <f>IF(通常分様式!C94="",0,IF(B94=1,IF(フラグ管理用!C94=1,"事業終期_通常",IF(C94=2,IF(Y94=2,"事業終期_R3基金・R4","事業終期_通常"),0)),IF(B94=2,"事業終期_R3基金・R4",0)))</f>
        <v>0</v>
      </c>
      <c r="AK94" s="513">
        <f t="shared" si="10"/>
        <v>0</v>
      </c>
      <c r="AL94" s="513">
        <f t="shared" si="11"/>
        <v>0</v>
      </c>
      <c r="AM94" s="513">
        <f t="shared" si="12"/>
        <v>0</v>
      </c>
      <c r="AN94" s="513">
        <f t="shared" si="13"/>
        <v>0</v>
      </c>
      <c r="AO94" t="str">
        <f>IF(通常分様式!C94="","",IF(PRODUCT(B94:G94,H94:AA94,AF94)=0,"error",""))</f>
        <v/>
      </c>
      <c r="AP94">
        <f>IF(通常分様式!E94="妊娠出産子育て支援交付金",1,0)</f>
        <v>0</v>
      </c>
    </row>
    <row r="95" spans="1:42">
      <c r="A95">
        <v>74</v>
      </c>
      <c r="B95">
        <f>IFERROR(VLOOKUP(通常分様式!B95,―!$AJ$2:$AK$3,2,FALSE),0)</f>
        <v>0</v>
      </c>
      <c r="C95">
        <f>IFERROR(VLOOKUP(通常分様式!C95,―!$A$2:$B$3,2,FALSE),0)</f>
        <v>0</v>
      </c>
      <c r="D95">
        <f>IFERROR(VLOOKUP(通常分様式!D95,―!$AD$2:$AE$3,2,FALSE),0)</f>
        <v>0</v>
      </c>
      <c r="G95">
        <f>IFERROR(VLOOKUP(通常分様式!G95,―!$AF$2:$AG$3,2,FALSE),0)</f>
        <v>0</v>
      </c>
      <c r="H95">
        <f>IFERROR(VLOOKUP(通常分様式!H95,―!$C$2:$D$2,2,FALSE),0)</f>
        <v>0</v>
      </c>
      <c r="I95">
        <f>IFERROR(IF(B95=2,VLOOKUP(通常分様式!I95,―!$E$21:$F$25,2,FALSE),VLOOKUP(通常分様式!I95,―!$E$2:$F$19,2,FALSE)),0)</f>
        <v>0</v>
      </c>
      <c r="J95">
        <f>IFERROR(VLOOKUP(通常分様式!J95,―!$G$2:$H$2,2,FALSE),0)</f>
        <v>0</v>
      </c>
      <c r="K95">
        <f>IFERROR(VLOOKUP(通常分様式!K95,―!$AH$2:$AI$12,2,FALSE),0)</f>
        <v>0</v>
      </c>
      <c r="V95">
        <f>IFERROR(IF(通常分様式!C95="単",VLOOKUP(通常分様式!V95,―!$I$2:$J$3,2,FALSE),VLOOKUP(通常分様式!V95,―!$I$4:$J$5,2,FALSE)),0)</f>
        <v>0</v>
      </c>
      <c r="W95">
        <f>IFERROR(VLOOKUP(通常分様式!W95,―!$K$2:$L$3,2,FALSE),0)</f>
        <v>0</v>
      </c>
      <c r="X95">
        <f>IFERROR(VLOOKUP(通常分様式!X95,―!$M$2:$N$3,2,FALSE),0)</f>
        <v>0</v>
      </c>
      <c r="Y95">
        <f>IFERROR(VLOOKUP(通常分様式!Y95,―!$O$2:$P$3,2,FALSE),0)</f>
        <v>0</v>
      </c>
      <c r="Z95">
        <f>IFERROR(VLOOKUP(通常分様式!Z95,―!$X$2:$Y$31,2,FALSE),0)</f>
        <v>0</v>
      </c>
      <c r="AA95">
        <f>IFERROR(VLOOKUP(通常分様式!AA95,―!$X$2:$Y$31,2,FALSE),0)</f>
        <v>0</v>
      </c>
      <c r="AF95">
        <f>IFERROR(VLOOKUP(通常分様式!AG95,―!$AA$2:$AB$14,2,FALSE),0)</f>
        <v>0</v>
      </c>
      <c r="AG95">
        <f t="shared" si="7"/>
        <v>0</v>
      </c>
      <c r="AH95" s="513">
        <f t="shared" si="8"/>
        <v>0</v>
      </c>
      <c r="AI95" s="513">
        <f t="shared" si="9"/>
        <v>0</v>
      </c>
      <c r="AJ95" s="513">
        <f>IF(通常分様式!C95="",0,IF(B95=1,IF(フラグ管理用!C95=1,"事業終期_通常",IF(C95=2,IF(Y95=2,"事業終期_R3基金・R4","事業終期_通常"),0)),IF(B95=2,"事業終期_R3基金・R4",0)))</f>
        <v>0</v>
      </c>
      <c r="AK95" s="513">
        <f t="shared" si="10"/>
        <v>0</v>
      </c>
      <c r="AL95" s="513">
        <f t="shared" si="11"/>
        <v>0</v>
      </c>
      <c r="AM95" s="513">
        <f t="shared" si="12"/>
        <v>0</v>
      </c>
      <c r="AN95" s="513">
        <f t="shared" si="13"/>
        <v>0</v>
      </c>
      <c r="AO95" t="str">
        <f>IF(通常分様式!C95="","",IF(PRODUCT(B95:G95,H95:AA95,AF95)=0,"error",""))</f>
        <v/>
      </c>
      <c r="AP95">
        <f>IF(通常分様式!E95="妊娠出産子育て支援交付金",1,0)</f>
        <v>0</v>
      </c>
    </row>
    <row r="96" spans="1:42">
      <c r="A96">
        <v>75</v>
      </c>
      <c r="B96">
        <f>IFERROR(VLOOKUP(通常分様式!B96,―!$AJ$2:$AK$3,2,FALSE),0)</f>
        <v>0</v>
      </c>
      <c r="C96">
        <f>IFERROR(VLOOKUP(通常分様式!C96,―!$A$2:$B$3,2,FALSE),0)</f>
        <v>0</v>
      </c>
      <c r="D96">
        <f>IFERROR(VLOOKUP(通常分様式!D96,―!$AD$2:$AE$3,2,FALSE),0)</f>
        <v>0</v>
      </c>
      <c r="G96">
        <f>IFERROR(VLOOKUP(通常分様式!G96,―!$AF$2:$AG$3,2,FALSE),0)</f>
        <v>0</v>
      </c>
      <c r="H96">
        <f>IFERROR(VLOOKUP(通常分様式!H96,―!$C$2:$D$2,2,FALSE),0)</f>
        <v>0</v>
      </c>
      <c r="I96">
        <f>IFERROR(IF(B96=2,VLOOKUP(通常分様式!I96,―!$E$21:$F$25,2,FALSE),VLOOKUP(通常分様式!I96,―!$E$2:$F$19,2,FALSE)),0)</f>
        <v>0</v>
      </c>
      <c r="J96">
        <f>IFERROR(VLOOKUP(通常分様式!J96,―!$G$2:$H$2,2,FALSE),0)</f>
        <v>0</v>
      </c>
      <c r="K96">
        <f>IFERROR(VLOOKUP(通常分様式!K96,―!$AH$2:$AI$12,2,FALSE),0)</f>
        <v>0</v>
      </c>
      <c r="V96">
        <f>IFERROR(IF(通常分様式!C96="単",VLOOKUP(通常分様式!V96,―!$I$2:$J$3,2,FALSE),VLOOKUP(通常分様式!V96,―!$I$4:$J$5,2,FALSE)),0)</f>
        <v>0</v>
      </c>
      <c r="W96">
        <f>IFERROR(VLOOKUP(通常分様式!W96,―!$K$2:$L$3,2,FALSE),0)</f>
        <v>0</v>
      </c>
      <c r="X96">
        <f>IFERROR(VLOOKUP(通常分様式!X96,―!$M$2:$N$3,2,FALSE),0)</f>
        <v>0</v>
      </c>
      <c r="Y96">
        <f>IFERROR(VLOOKUP(通常分様式!Y96,―!$O$2:$P$3,2,FALSE),0)</f>
        <v>0</v>
      </c>
      <c r="Z96">
        <f>IFERROR(VLOOKUP(通常分様式!Z96,―!$X$2:$Y$31,2,FALSE),0)</f>
        <v>0</v>
      </c>
      <c r="AA96">
        <f>IFERROR(VLOOKUP(通常分様式!AA96,―!$X$2:$Y$31,2,FALSE),0)</f>
        <v>0</v>
      </c>
      <c r="AF96">
        <f>IFERROR(VLOOKUP(通常分様式!AG96,―!$AA$2:$AB$14,2,FALSE),0)</f>
        <v>0</v>
      </c>
      <c r="AG96">
        <f t="shared" si="7"/>
        <v>0</v>
      </c>
      <c r="AH96" s="513">
        <f t="shared" si="8"/>
        <v>0</v>
      </c>
      <c r="AI96" s="513">
        <f t="shared" si="9"/>
        <v>0</v>
      </c>
      <c r="AJ96" s="513">
        <f>IF(通常分様式!C96="",0,IF(B96=1,IF(フラグ管理用!C96=1,"事業終期_通常",IF(C96=2,IF(Y96=2,"事業終期_R3基金・R4","事業終期_通常"),0)),IF(B96=2,"事業終期_R3基金・R4",0)))</f>
        <v>0</v>
      </c>
      <c r="AK96" s="513">
        <f t="shared" si="10"/>
        <v>0</v>
      </c>
      <c r="AL96" s="513">
        <f t="shared" si="11"/>
        <v>0</v>
      </c>
      <c r="AM96" s="513">
        <f t="shared" si="12"/>
        <v>0</v>
      </c>
      <c r="AN96" s="513">
        <f t="shared" si="13"/>
        <v>0</v>
      </c>
      <c r="AO96" t="str">
        <f>IF(通常分様式!C96="","",IF(PRODUCT(B96:G96,H96:AA96,AF96)=0,"error",""))</f>
        <v/>
      </c>
      <c r="AP96">
        <f>IF(通常分様式!E96="妊娠出産子育て支援交付金",1,0)</f>
        <v>0</v>
      </c>
    </row>
    <row r="97" spans="1:42">
      <c r="A97">
        <v>76</v>
      </c>
      <c r="B97">
        <f>IFERROR(VLOOKUP(通常分様式!B97,―!$AJ$2:$AK$3,2,FALSE),0)</f>
        <v>0</v>
      </c>
      <c r="C97">
        <f>IFERROR(VLOOKUP(通常分様式!C97,―!$A$2:$B$3,2,FALSE),0)</f>
        <v>0</v>
      </c>
      <c r="D97">
        <f>IFERROR(VLOOKUP(通常分様式!D97,―!$AD$2:$AE$3,2,FALSE),0)</f>
        <v>0</v>
      </c>
      <c r="G97">
        <f>IFERROR(VLOOKUP(通常分様式!G97,―!$AF$2:$AG$3,2,FALSE),0)</f>
        <v>0</v>
      </c>
      <c r="H97">
        <f>IFERROR(VLOOKUP(通常分様式!H97,―!$C$2:$D$2,2,FALSE),0)</f>
        <v>0</v>
      </c>
      <c r="I97">
        <f>IFERROR(IF(B97=2,VLOOKUP(通常分様式!I97,―!$E$21:$F$25,2,FALSE),VLOOKUP(通常分様式!I97,―!$E$2:$F$19,2,FALSE)),0)</f>
        <v>0</v>
      </c>
      <c r="J97">
        <f>IFERROR(VLOOKUP(通常分様式!J97,―!$G$2:$H$2,2,FALSE),0)</f>
        <v>0</v>
      </c>
      <c r="K97">
        <f>IFERROR(VLOOKUP(通常分様式!K97,―!$AH$2:$AI$12,2,FALSE),0)</f>
        <v>0</v>
      </c>
      <c r="V97">
        <f>IFERROR(IF(通常分様式!C97="単",VLOOKUP(通常分様式!V97,―!$I$2:$J$3,2,FALSE),VLOOKUP(通常分様式!V97,―!$I$4:$J$5,2,FALSE)),0)</f>
        <v>0</v>
      </c>
      <c r="W97">
        <f>IFERROR(VLOOKUP(通常分様式!W97,―!$K$2:$L$3,2,FALSE),0)</f>
        <v>0</v>
      </c>
      <c r="X97">
        <f>IFERROR(VLOOKUP(通常分様式!X97,―!$M$2:$N$3,2,FALSE),0)</f>
        <v>0</v>
      </c>
      <c r="Y97">
        <f>IFERROR(VLOOKUP(通常分様式!Y97,―!$O$2:$P$3,2,FALSE),0)</f>
        <v>0</v>
      </c>
      <c r="Z97">
        <f>IFERROR(VLOOKUP(通常分様式!Z97,―!$X$2:$Y$31,2,FALSE),0)</f>
        <v>0</v>
      </c>
      <c r="AA97">
        <f>IFERROR(VLOOKUP(通常分様式!AA97,―!$X$2:$Y$31,2,FALSE),0)</f>
        <v>0</v>
      </c>
      <c r="AF97">
        <f>IFERROR(VLOOKUP(通常分様式!AG97,―!$AA$2:$AB$14,2,FALSE),0)</f>
        <v>0</v>
      </c>
      <c r="AG97">
        <f t="shared" si="7"/>
        <v>0</v>
      </c>
      <c r="AH97" s="513">
        <f t="shared" si="8"/>
        <v>0</v>
      </c>
      <c r="AI97" s="513">
        <f t="shared" si="9"/>
        <v>0</v>
      </c>
      <c r="AJ97" s="513">
        <f>IF(通常分様式!C97="",0,IF(B97=1,IF(フラグ管理用!C97=1,"事業終期_通常",IF(C97=2,IF(Y97=2,"事業終期_R3基金・R4","事業終期_通常"),0)),IF(B97=2,"事業終期_R3基金・R4",0)))</f>
        <v>0</v>
      </c>
      <c r="AK97" s="513">
        <f t="shared" si="10"/>
        <v>0</v>
      </c>
      <c r="AL97" s="513">
        <f t="shared" si="11"/>
        <v>0</v>
      </c>
      <c r="AM97" s="513">
        <f t="shared" si="12"/>
        <v>0</v>
      </c>
      <c r="AN97" s="513">
        <f t="shared" si="13"/>
        <v>0</v>
      </c>
      <c r="AO97" t="str">
        <f>IF(通常分様式!C97="","",IF(PRODUCT(B97:G97,H97:AA97,AF97)=0,"error",""))</f>
        <v/>
      </c>
      <c r="AP97">
        <f>IF(通常分様式!E97="妊娠出産子育て支援交付金",1,0)</f>
        <v>0</v>
      </c>
    </row>
    <row r="98" spans="1:42">
      <c r="A98">
        <v>77</v>
      </c>
      <c r="B98">
        <f>IFERROR(VLOOKUP(通常分様式!B98,―!$AJ$2:$AK$3,2,FALSE),0)</f>
        <v>0</v>
      </c>
      <c r="C98">
        <f>IFERROR(VLOOKUP(通常分様式!C98,―!$A$2:$B$3,2,FALSE),0)</f>
        <v>0</v>
      </c>
      <c r="D98">
        <f>IFERROR(VLOOKUP(通常分様式!D98,―!$AD$2:$AE$3,2,FALSE),0)</f>
        <v>0</v>
      </c>
      <c r="G98">
        <f>IFERROR(VLOOKUP(通常分様式!G98,―!$AF$2:$AG$3,2,FALSE),0)</f>
        <v>0</v>
      </c>
      <c r="H98">
        <f>IFERROR(VLOOKUP(通常分様式!H98,―!$C$2:$D$2,2,FALSE),0)</f>
        <v>0</v>
      </c>
      <c r="I98">
        <f>IFERROR(IF(B98=2,VLOOKUP(通常分様式!I98,―!$E$21:$F$25,2,FALSE),VLOOKUP(通常分様式!I98,―!$E$2:$F$19,2,FALSE)),0)</f>
        <v>0</v>
      </c>
      <c r="J98">
        <f>IFERROR(VLOOKUP(通常分様式!J98,―!$G$2:$H$2,2,FALSE),0)</f>
        <v>0</v>
      </c>
      <c r="K98">
        <f>IFERROR(VLOOKUP(通常分様式!K98,―!$AH$2:$AI$12,2,FALSE),0)</f>
        <v>0</v>
      </c>
      <c r="V98">
        <f>IFERROR(IF(通常分様式!C98="単",VLOOKUP(通常分様式!V98,―!$I$2:$J$3,2,FALSE),VLOOKUP(通常分様式!V98,―!$I$4:$J$5,2,FALSE)),0)</f>
        <v>0</v>
      </c>
      <c r="W98">
        <f>IFERROR(VLOOKUP(通常分様式!W98,―!$K$2:$L$3,2,FALSE),0)</f>
        <v>0</v>
      </c>
      <c r="X98">
        <f>IFERROR(VLOOKUP(通常分様式!X98,―!$M$2:$N$3,2,FALSE),0)</f>
        <v>0</v>
      </c>
      <c r="Y98">
        <f>IFERROR(VLOOKUP(通常分様式!Y98,―!$O$2:$P$3,2,FALSE),0)</f>
        <v>0</v>
      </c>
      <c r="Z98">
        <f>IFERROR(VLOOKUP(通常分様式!Z98,―!$X$2:$Y$31,2,FALSE),0)</f>
        <v>0</v>
      </c>
      <c r="AA98">
        <f>IFERROR(VLOOKUP(通常分様式!AA98,―!$X$2:$Y$31,2,FALSE),0)</f>
        <v>0</v>
      </c>
      <c r="AF98">
        <f>IFERROR(VLOOKUP(通常分様式!AG98,―!$AA$2:$AB$14,2,FALSE),0)</f>
        <v>0</v>
      </c>
      <c r="AG98">
        <f t="shared" si="7"/>
        <v>0</v>
      </c>
      <c r="AH98" s="513">
        <f t="shared" si="8"/>
        <v>0</v>
      </c>
      <c r="AI98" s="513">
        <f t="shared" si="9"/>
        <v>0</v>
      </c>
      <c r="AJ98" s="513">
        <f>IF(通常分様式!C98="",0,IF(B98=1,IF(フラグ管理用!C98=1,"事業終期_通常",IF(C98=2,IF(Y98=2,"事業終期_R3基金・R4","事業終期_通常"),0)),IF(B98=2,"事業終期_R3基金・R4",0)))</f>
        <v>0</v>
      </c>
      <c r="AK98" s="513">
        <f t="shared" si="10"/>
        <v>0</v>
      </c>
      <c r="AL98" s="513">
        <f t="shared" si="11"/>
        <v>0</v>
      </c>
      <c r="AM98" s="513">
        <f t="shared" si="12"/>
        <v>0</v>
      </c>
      <c r="AN98" s="513">
        <f t="shared" si="13"/>
        <v>0</v>
      </c>
      <c r="AO98" t="str">
        <f>IF(通常分様式!C98="","",IF(PRODUCT(B98:G98,H98:AA98,AF98)=0,"error",""))</f>
        <v/>
      </c>
      <c r="AP98">
        <f>IF(通常分様式!E98="妊娠出産子育て支援交付金",1,0)</f>
        <v>0</v>
      </c>
    </row>
    <row r="99" spans="1:42">
      <c r="A99">
        <v>78</v>
      </c>
      <c r="B99">
        <f>IFERROR(VLOOKUP(通常分様式!B99,―!$AJ$2:$AK$3,2,FALSE),0)</f>
        <v>0</v>
      </c>
      <c r="C99">
        <f>IFERROR(VLOOKUP(通常分様式!C99,―!$A$2:$B$3,2,FALSE),0)</f>
        <v>0</v>
      </c>
      <c r="D99">
        <f>IFERROR(VLOOKUP(通常分様式!D99,―!$AD$2:$AE$3,2,FALSE),0)</f>
        <v>0</v>
      </c>
      <c r="G99">
        <f>IFERROR(VLOOKUP(通常分様式!G99,―!$AF$2:$AG$3,2,FALSE),0)</f>
        <v>0</v>
      </c>
      <c r="H99">
        <f>IFERROR(VLOOKUP(通常分様式!H99,―!$C$2:$D$2,2,FALSE),0)</f>
        <v>0</v>
      </c>
      <c r="I99">
        <f>IFERROR(IF(B99=2,VLOOKUP(通常分様式!I99,―!$E$21:$F$25,2,FALSE),VLOOKUP(通常分様式!I99,―!$E$2:$F$19,2,FALSE)),0)</f>
        <v>0</v>
      </c>
      <c r="J99">
        <f>IFERROR(VLOOKUP(通常分様式!J99,―!$G$2:$H$2,2,FALSE),0)</f>
        <v>0</v>
      </c>
      <c r="K99">
        <f>IFERROR(VLOOKUP(通常分様式!K99,―!$AH$2:$AI$12,2,FALSE),0)</f>
        <v>0</v>
      </c>
      <c r="V99">
        <f>IFERROR(IF(通常分様式!C99="単",VLOOKUP(通常分様式!V99,―!$I$2:$J$3,2,FALSE),VLOOKUP(通常分様式!V99,―!$I$4:$J$5,2,FALSE)),0)</f>
        <v>0</v>
      </c>
      <c r="W99">
        <f>IFERROR(VLOOKUP(通常分様式!W99,―!$K$2:$L$3,2,FALSE),0)</f>
        <v>0</v>
      </c>
      <c r="X99">
        <f>IFERROR(VLOOKUP(通常分様式!X99,―!$M$2:$N$3,2,FALSE),0)</f>
        <v>0</v>
      </c>
      <c r="Y99">
        <f>IFERROR(VLOOKUP(通常分様式!Y99,―!$O$2:$P$3,2,FALSE),0)</f>
        <v>0</v>
      </c>
      <c r="Z99">
        <f>IFERROR(VLOOKUP(通常分様式!Z99,―!$X$2:$Y$31,2,FALSE),0)</f>
        <v>0</v>
      </c>
      <c r="AA99">
        <f>IFERROR(VLOOKUP(通常分様式!AA99,―!$X$2:$Y$31,2,FALSE),0)</f>
        <v>0</v>
      </c>
      <c r="AF99">
        <f>IFERROR(VLOOKUP(通常分様式!AG99,―!$AA$2:$AB$14,2,FALSE),0)</f>
        <v>0</v>
      </c>
      <c r="AG99">
        <f t="shared" si="7"/>
        <v>0</v>
      </c>
      <c r="AH99" s="513">
        <f t="shared" si="8"/>
        <v>0</v>
      </c>
      <c r="AI99" s="513">
        <f t="shared" si="9"/>
        <v>0</v>
      </c>
      <c r="AJ99" s="513">
        <f>IF(通常分様式!C99="",0,IF(B99=1,IF(フラグ管理用!C99=1,"事業終期_通常",IF(C99=2,IF(Y99=2,"事業終期_R3基金・R4","事業終期_通常"),0)),IF(B99=2,"事業終期_R3基金・R4",0)))</f>
        <v>0</v>
      </c>
      <c r="AK99" s="513">
        <f t="shared" si="10"/>
        <v>0</v>
      </c>
      <c r="AL99" s="513">
        <f t="shared" si="11"/>
        <v>0</v>
      </c>
      <c r="AM99" s="513">
        <f t="shared" si="12"/>
        <v>0</v>
      </c>
      <c r="AN99" s="513">
        <f t="shared" si="13"/>
        <v>0</v>
      </c>
      <c r="AO99" t="str">
        <f>IF(通常分様式!C99="","",IF(PRODUCT(B99:G99,H99:AA99,AF99)=0,"error",""))</f>
        <v/>
      </c>
      <c r="AP99">
        <f>IF(通常分様式!E99="妊娠出産子育て支援交付金",1,0)</f>
        <v>0</v>
      </c>
    </row>
    <row r="100" spans="1:42">
      <c r="A100">
        <v>79</v>
      </c>
      <c r="B100">
        <f>IFERROR(VLOOKUP(通常分様式!B100,―!$AJ$2:$AK$3,2,FALSE),0)</f>
        <v>0</v>
      </c>
      <c r="C100">
        <f>IFERROR(VLOOKUP(通常分様式!C100,―!$A$2:$B$3,2,FALSE),0)</f>
        <v>0</v>
      </c>
      <c r="D100">
        <f>IFERROR(VLOOKUP(通常分様式!D100,―!$AD$2:$AE$3,2,FALSE),0)</f>
        <v>0</v>
      </c>
      <c r="G100">
        <f>IFERROR(VLOOKUP(通常分様式!G100,―!$AF$2:$AG$3,2,FALSE),0)</f>
        <v>0</v>
      </c>
      <c r="H100">
        <f>IFERROR(VLOOKUP(通常分様式!H100,―!$C$2:$D$2,2,FALSE),0)</f>
        <v>0</v>
      </c>
      <c r="I100">
        <f>IFERROR(IF(B100=2,VLOOKUP(通常分様式!I100,―!$E$21:$F$25,2,FALSE),VLOOKUP(通常分様式!I100,―!$E$2:$F$19,2,FALSE)),0)</f>
        <v>0</v>
      </c>
      <c r="J100">
        <f>IFERROR(VLOOKUP(通常分様式!J100,―!$G$2:$H$2,2,FALSE),0)</f>
        <v>0</v>
      </c>
      <c r="K100">
        <f>IFERROR(VLOOKUP(通常分様式!K100,―!$AH$2:$AI$12,2,FALSE),0)</f>
        <v>0</v>
      </c>
      <c r="V100">
        <f>IFERROR(IF(通常分様式!C100="単",VLOOKUP(通常分様式!V100,―!$I$2:$J$3,2,FALSE),VLOOKUP(通常分様式!V100,―!$I$4:$J$5,2,FALSE)),0)</f>
        <v>0</v>
      </c>
      <c r="W100">
        <f>IFERROR(VLOOKUP(通常分様式!W100,―!$K$2:$L$3,2,FALSE),0)</f>
        <v>0</v>
      </c>
      <c r="X100">
        <f>IFERROR(VLOOKUP(通常分様式!X100,―!$M$2:$N$3,2,FALSE),0)</f>
        <v>0</v>
      </c>
      <c r="Y100">
        <f>IFERROR(VLOOKUP(通常分様式!Y100,―!$O$2:$P$3,2,FALSE),0)</f>
        <v>0</v>
      </c>
      <c r="Z100">
        <f>IFERROR(VLOOKUP(通常分様式!Z100,―!$X$2:$Y$31,2,FALSE),0)</f>
        <v>0</v>
      </c>
      <c r="AA100">
        <f>IFERROR(VLOOKUP(通常分様式!AA100,―!$X$2:$Y$31,2,FALSE),0)</f>
        <v>0</v>
      </c>
      <c r="AF100">
        <f>IFERROR(VLOOKUP(通常分様式!AG100,―!$AA$2:$AB$14,2,FALSE),0)</f>
        <v>0</v>
      </c>
      <c r="AG100">
        <f t="shared" si="7"/>
        <v>0</v>
      </c>
      <c r="AH100" s="513">
        <f t="shared" si="8"/>
        <v>0</v>
      </c>
      <c r="AI100" s="513">
        <f t="shared" si="9"/>
        <v>0</v>
      </c>
      <c r="AJ100" s="513">
        <f>IF(通常分様式!C100="",0,IF(B100=1,IF(フラグ管理用!C100=1,"事業終期_通常",IF(C100=2,IF(Y100=2,"事業終期_R3基金・R4","事業終期_通常"),0)),IF(B100=2,"事業終期_R3基金・R4",0)))</f>
        <v>0</v>
      </c>
      <c r="AK100" s="513">
        <f t="shared" si="10"/>
        <v>0</v>
      </c>
      <c r="AL100" s="513">
        <f t="shared" si="11"/>
        <v>0</v>
      </c>
      <c r="AM100" s="513">
        <f t="shared" si="12"/>
        <v>0</v>
      </c>
      <c r="AN100" s="513">
        <f t="shared" si="13"/>
        <v>0</v>
      </c>
      <c r="AO100" t="str">
        <f>IF(通常分様式!C100="","",IF(PRODUCT(B100:G100,H100:AA100,AF100)=0,"error",""))</f>
        <v/>
      </c>
      <c r="AP100">
        <f>IF(通常分様式!E100="妊娠出産子育て支援交付金",1,0)</f>
        <v>0</v>
      </c>
    </row>
    <row r="101" spans="1:42">
      <c r="A101">
        <v>80</v>
      </c>
      <c r="B101">
        <f>IFERROR(VLOOKUP(通常分様式!B101,―!$AJ$2:$AK$3,2,FALSE),0)</f>
        <v>0</v>
      </c>
      <c r="C101">
        <f>IFERROR(VLOOKUP(通常分様式!C101,―!$A$2:$B$3,2,FALSE),0)</f>
        <v>0</v>
      </c>
      <c r="D101">
        <f>IFERROR(VLOOKUP(通常分様式!D101,―!$AD$2:$AE$3,2,FALSE),0)</f>
        <v>0</v>
      </c>
      <c r="G101">
        <f>IFERROR(VLOOKUP(通常分様式!G101,―!$AF$2:$AG$3,2,FALSE),0)</f>
        <v>0</v>
      </c>
      <c r="H101">
        <f>IFERROR(VLOOKUP(通常分様式!H101,―!$C$2:$D$2,2,FALSE),0)</f>
        <v>0</v>
      </c>
      <c r="I101">
        <f>IFERROR(IF(B101=2,VLOOKUP(通常分様式!I101,―!$E$21:$F$25,2,FALSE),VLOOKUP(通常分様式!I101,―!$E$2:$F$19,2,FALSE)),0)</f>
        <v>0</v>
      </c>
      <c r="J101">
        <f>IFERROR(VLOOKUP(通常分様式!J101,―!$G$2:$H$2,2,FALSE),0)</f>
        <v>0</v>
      </c>
      <c r="K101">
        <f>IFERROR(VLOOKUP(通常分様式!K101,―!$AH$2:$AI$12,2,FALSE),0)</f>
        <v>0</v>
      </c>
      <c r="V101">
        <f>IFERROR(IF(通常分様式!C101="単",VLOOKUP(通常分様式!V101,―!$I$2:$J$3,2,FALSE),VLOOKUP(通常分様式!V101,―!$I$4:$J$5,2,FALSE)),0)</f>
        <v>0</v>
      </c>
      <c r="W101">
        <f>IFERROR(VLOOKUP(通常分様式!W101,―!$K$2:$L$3,2,FALSE),0)</f>
        <v>0</v>
      </c>
      <c r="X101">
        <f>IFERROR(VLOOKUP(通常分様式!X101,―!$M$2:$N$3,2,FALSE),0)</f>
        <v>0</v>
      </c>
      <c r="Y101">
        <f>IFERROR(VLOOKUP(通常分様式!Y101,―!$O$2:$P$3,2,FALSE),0)</f>
        <v>0</v>
      </c>
      <c r="Z101">
        <f>IFERROR(VLOOKUP(通常分様式!Z101,―!$X$2:$Y$31,2,FALSE),0)</f>
        <v>0</v>
      </c>
      <c r="AA101">
        <f>IFERROR(VLOOKUP(通常分様式!AA101,―!$X$2:$Y$31,2,FALSE),0)</f>
        <v>0</v>
      </c>
      <c r="AF101">
        <f>IFERROR(VLOOKUP(通常分様式!AG101,―!$AA$2:$AB$14,2,FALSE),0)</f>
        <v>0</v>
      </c>
      <c r="AG101">
        <f t="shared" si="7"/>
        <v>0</v>
      </c>
      <c r="AH101" s="513">
        <f t="shared" si="8"/>
        <v>0</v>
      </c>
      <c r="AI101" s="513">
        <f t="shared" si="9"/>
        <v>0</v>
      </c>
      <c r="AJ101" s="513">
        <f>IF(通常分様式!C101="",0,IF(B101=1,IF(フラグ管理用!C101=1,"事業終期_通常",IF(C101=2,IF(Y101=2,"事業終期_R3基金・R4","事業終期_通常"),0)),IF(B101=2,"事業終期_R3基金・R4",0)))</f>
        <v>0</v>
      </c>
      <c r="AK101" s="513">
        <f t="shared" si="10"/>
        <v>0</v>
      </c>
      <c r="AL101" s="513">
        <f t="shared" si="11"/>
        <v>0</v>
      </c>
      <c r="AM101" s="513">
        <f t="shared" si="12"/>
        <v>0</v>
      </c>
      <c r="AN101" s="513">
        <f t="shared" si="13"/>
        <v>0</v>
      </c>
      <c r="AO101" t="str">
        <f>IF(通常分様式!C101="","",IF(PRODUCT(B101:G101,H101:AA101,AF101)=0,"error",""))</f>
        <v/>
      </c>
      <c r="AP101">
        <f>IF(通常分様式!E101="妊娠出産子育て支援交付金",1,0)</f>
        <v>0</v>
      </c>
    </row>
    <row r="102" spans="1:42">
      <c r="A102">
        <v>81</v>
      </c>
      <c r="B102">
        <f>IFERROR(VLOOKUP(通常分様式!B102,―!$AJ$2:$AK$3,2,FALSE),0)</f>
        <v>0</v>
      </c>
      <c r="C102">
        <f>IFERROR(VLOOKUP(通常分様式!C102,―!$A$2:$B$3,2,FALSE),0)</f>
        <v>0</v>
      </c>
      <c r="D102">
        <f>IFERROR(VLOOKUP(通常分様式!D102,―!$AD$2:$AE$3,2,FALSE),0)</f>
        <v>0</v>
      </c>
      <c r="G102">
        <f>IFERROR(VLOOKUP(通常分様式!G102,―!$AF$2:$AG$3,2,FALSE),0)</f>
        <v>0</v>
      </c>
      <c r="H102">
        <f>IFERROR(VLOOKUP(通常分様式!H102,―!$C$2:$D$2,2,FALSE),0)</f>
        <v>0</v>
      </c>
      <c r="I102">
        <f>IFERROR(IF(B102=2,VLOOKUP(通常分様式!I102,―!$E$21:$F$25,2,FALSE),VLOOKUP(通常分様式!I102,―!$E$2:$F$19,2,FALSE)),0)</f>
        <v>0</v>
      </c>
      <c r="J102">
        <f>IFERROR(VLOOKUP(通常分様式!J102,―!$G$2:$H$2,2,FALSE),0)</f>
        <v>0</v>
      </c>
      <c r="K102">
        <f>IFERROR(VLOOKUP(通常分様式!K102,―!$AH$2:$AI$12,2,FALSE),0)</f>
        <v>0</v>
      </c>
      <c r="V102">
        <f>IFERROR(IF(通常分様式!C102="単",VLOOKUP(通常分様式!V102,―!$I$2:$J$3,2,FALSE),VLOOKUP(通常分様式!V102,―!$I$4:$J$5,2,FALSE)),0)</f>
        <v>0</v>
      </c>
      <c r="W102">
        <f>IFERROR(VLOOKUP(通常分様式!W102,―!$K$2:$L$3,2,FALSE),0)</f>
        <v>0</v>
      </c>
      <c r="X102">
        <f>IFERROR(VLOOKUP(通常分様式!X102,―!$M$2:$N$3,2,FALSE),0)</f>
        <v>0</v>
      </c>
      <c r="Y102">
        <f>IFERROR(VLOOKUP(通常分様式!Y102,―!$O$2:$P$3,2,FALSE),0)</f>
        <v>0</v>
      </c>
      <c r="Z102">
        <f>IFERROR(VLOOKUP(通常分様式!Z102,―!$X$2:$Y$31,2,FALSE),0)</f>
        <v>0</v>
      </c>
      <c r="AA102">
        <f>IFERROR(VLOOKUP(通常分様式!AA102,―!$X$2:$Y$31,2,FALSE),0)</f>
        <v>0</v>
      </c>
      <c r="AF102">
        <f>IFERROR(VLOOKUP(通常分様式!AG102,―!$AA$2:$AB$14,2,FALSE),0)</f>
        <v>0</v>
      </c>
      <c r="AG102">
        <f t="shared" si="7"/>
        <v>0</v>
      </c>
      <c r="AH102" s="513">
        <f t="shared" si="8"/>
        <v>0</v>
      </c>
      <c r="AI102" s="513">
        <f t="shared" si="9"/>
        <v>0</v>
      </c>
      <c r="AJ102" s="513">
        <f>IF(通常分様式!C102="",0,IF(B102=1,IF(フラグ管理用!C102=1,"事業終期_通常",IF(C102=2,IF(Y102=2,"事業終期_R3基金・R4","事業終期_通常"),0)),IF(B102=2,"事業終期_R3基金・R4",0)))</f>
        <v>0</v>
      </c>
      <c r="AK102" s="513">
        <f t="shared" si="10"/>
        <v>0</v>
      </c>
      <c r="AL102" s="513">
        <f t="shared" si="11"/>
        <v>0</v>
      </c>
      <c r="AM102" s="513">
        <f t="shared" si="12"/>
        <v>0</v>
      </c>
      <c r="AN102" s="513">
        <f t="shared" si="13"/>
        <v>0</v>
      </c>
      <c r="AO102" t="str">
        <f>IF(通常分様式!C102="","",IF(PRODUCT(B102:G102,H102:AA102,AF102)=0,"error",""))</f>
        <v/>
      </c>
      <c r="AP102">
        <f>IF(通常分様式!E102="妊娠出産子育て支援交付金",1,0)</f>
        <v>0</v>
      </c>
    </row>
    <row r="103" spans="1:42">
      <c r="A103">
        <v>82</v>
      </c>
      <c r="B103">
        <f>IFERROR(VLOOKUP(通常分様式!B103,―!$AJ$2:$AK$3,2,FALSE),0)</f>
        <v>0</v>
      </c>
      <c r="C103">
        <f>IFERROR(VLOOKUP(通常分様式!C103,―!$A$2:$B$3,2,FALSE),0)</f>
        <v>0</v>
      </c>
      <c r="D103">
        <f>IFERROR(VLOOKUP(通常分様式!D103,―!$AD$2:$AE$3,2,FALSE),0)</f>
        <v>0</v>
      </c>
      <c r="G103">
        <f>IFERROR(VLOOKUP(通常分様式!G103,―!$AF$2:$AG$3,2,FALSE),0)</f>
        <v>0</v>
      </c>
      <c r="H103">
        <f>IFERROR(VLOOKUP(通常分様式!H103,―!$C$2:$D$2,2,FALSE),0)</f>
        <v>0</v>
      </c>
      <c r="I103">
        <f>IFERROR(IF(B103=2,VLOOKUP(通常分様式!I103,―!$E$21:$F$25,2,FALSE),VLOOKUP(通常分様式!I103,―!$E$2:$F$19,2,FALSE)),0)</f>
        <v>0</v>
      </c>
      <c r="J103">
        <f>IFERROR(VLOOKUP(通常分様式!J103,―!$G$2:$H$2,2,FALSE),0)</f>
        <v>0</v>
      </c>
      <c r="K103">
        <f>IFERROR(VLOOKUP(通常分様式!K103,―!$AH$2:$AI$12,2,FALSE),0)</f>
        <v>0</v>
      </c>
      <c r="V103">
        <f>IFERROR(IF(通常分様式!C103="単",VLOOKUP(通常分様式!V103,―!$I$2:$J$3,2,FALSE),VLOOKUP(通常分様式!V103,―!$I$4:$J$5,2,FALSE)),0)</f>
        <v>0</v>
      </c>
      <c r="W103">
        <f>IFERROR(VLOOKUP(通常分様式!W103,―!$K$2:$L$3,2,FALSE),0)</f>
        <v>0</v>
      </c>
      <c r="X103">
        <f>IFERROR(VLOOKUP(通常分様式!X103,―!$M$2:$N$3,2,FALSE),0)</f>
        <v>0</v>
      </c>
      <c r="Y103">
        <f>IFERROR(VLOOKUP(通常分様式!Y103,―!$O$2:$P$3,2,FALSE),0)</f>
        <v>0</v>
      </c>
      <c r="Z103">
        <f>IFERROR(VLOOKUP(通常分様式!Z103,―!$X$2:$Y$31,2,FALSE),0)</f>
        <v>0</v>
      </c>
      <c r="AA103">
        <f>IFERROR(VLOOKUP(通常分様式!AA103,―!$X$2:$Y$31,2,FALSE),0)</f>
        <v>0</v>
      </c>
      <c r="AF103">
        <f>IFERROR(VLOOKUP(通常分様式!AG103,―!$AA$2:$AB$14,2,FALSE),0)</f>
        <v>0</v>
      </c>
      <c r="AG103">
        <f t="shared" si="7"/>
        <v>0</v>
      </c>
      <c r="AH103" s="513">
        <f t="shared" si="8"/>
        <v>0</v>
      </c>
      <c r="AI103" s="513">
        <f t="shared" si="9"/>
        <v>0</v>
      </c>
      <c r="AJ103" s="513">
        <f>IF(通常分様式!C103="",0,IF(B103=1,IF(フラグ管理用!C103=1,"事業終期_通常",IF(C103=2,IF(Y103=2,"事業終期_R3基金・R4","事業終期_通常"),0)),IF(B103=2,"事業終期_R3基金・R4",0)))</f>
        <v>0</v>
      </c>
      <c r="AK103" s="513">
        <f t="shared" si="10"/>
        <v>0</v>
      </c>
      <c r="AL103" s="513">
        <f t="shared" si="11"/>
        <v>0</v>
      </c>
      <c r="AM103" s="513">
        <f t="shared" si="12"/>
        <v>0</v>
      </c>
      <c r="AN103" s="513">
        <f t="shared" si="13"/>
        <v>0</v>
      </c>
      <c r="AO103" t="str">
        <f>IF(通常分様式!C103="","",IF(PRODUCT(B103:G103,H103:AA103,AF103)=0,"error",""))</f>
        <v/>
      </c>
      <c r="AP103">
        <f>IF(通常分様式!E103="妊娠出産子育て支援交付金",1,0)</f>
        <v>0</v>
      </c>
    </row>
    <row r="104" spans="1:42">
      <c r="A104">
        <v>83</v>
      </c>
      <c r="B104">
        <f>IFERROR(VLOOKUP(通常分様式!B104,―!$AJ$2:$AK$3,2,FALSE),0)</f>
        <v>0</v>
      </c>
      <c r="C104">
        <f>IFERROR(VLOOKUP(通常分様式!C104,―!$A$2:$B$3,2,FALSE),0)</f>
        <v>0</v>
      </c>
      <c r="D104">
        <f>IFERROR(VLOOKUP(通常分様式!D104,―!$AD$2:$AE$3,2,FALSE),0)</f>
        <v>0</v>
      </c>
      <c r="G104">
        <f>IFERROR(VLOOKUP(通常分様式!G104,―!$AF$2:$AG$3,2,FALSE),0)</f>
        <v>0</v>
      </c>
      <c r="H104">
        <f>IFERROR(VLOOKUP(通常分様式!H104,―!$C$2:$D$2,2,FALSE),0)</f>
        <v>0</v>
      </c>
      <c r="I104">
        <f>IFERROR(IF(B104=2,VLOOKUP(通常分様式!I104,―!$E$21:$F$25,2,FALSE),VLOOKUP(通常分様式!I104,―!$E$2:$F$19,2,FALSE)),0)</f>
        <v>0</v>
      </c>
      <c r="J104">
        <f>IFERROR(VLOOKUP(通常分様式!J104,―!$G$2:$H$2,2,FALSE),0)</f>
        <v>0</v>
      </c>
      <c r="K104">
        <f>IFERROR(VLOOKUP(通常分様式!K104,―!$AH$2:$AI$12,2,FALSE),0)</f>
        <v>0</v>
      </c>
      <c r="V104">
        <f>IFERROR(IF(通常分様式!C104="単",VLOOKUP(通常分様式!V104,―!$I$2:$J$3,2,FALSE),VLOOKUP(通常分様式!V104,―!$I$4:$J$5,2,FALSE)),0)</f>
        <v>0</v>
      </c>
      <c r="W104">
        <f>IFERROR(VLOOKUP(通常分様式!W104,―!$K$2:$L$3,2,FALSE),0)</f>
        <v>0</v>
      </c>
      <c r="X104">
        <f>IFERROR(VLOOKUP(通常分様式!X104,―!$M$2:$N$3,2,FALSE),0)</f>
        <v>0</v>
      </c>
      <c r="Y104">
        <f>IFERROR(VLOOKUP(通常分様式!Y104,―!$O$2:$P$3,2,FALSE),0)</f>
        <v>0</v>
      </c>
      <c r="Z104">
        <f>IFERROR(VLOOKUP(通常分様式!Z104,―!$X$2:$Y$31,2,FALSE),0)</f>
        <v>0</v>
      </c>
      <c r="AA104">
        <f>IFERROR(VLOOKUP(通常分様式!AA104,―!$X$2:$Y$31,2,FALSE),0)</f>
        <v>0</v>
      </c>
      <c r="AF104">
        <f>IFERROR(VLOOKUP(通常分様式!AG104,―!$AA$2:$AB$14,2,FALSE),0)</f>
        <v>0</v>
      </c>
      <c r="AG104">
        <f t="shared" si="7"/>
        <v>0</v>
      </c>
      <c r="AH104" s="513">
        <f t="shared" si="8"/>
        <v>0</v>
      </c>
      <c r="AI104" s="513">
        <f t="shared" si="9"/>
        <v>0</v>
      </c>
      <c r="AJ104" s="513">
        <f>IF(通常分様式!C104="",0,IF(B104=1,IF(フラグ管理用!C104=1,"事業終期_通常",IF(C104=2,IF(Y104=2,"事業終期_R3基金・R4","事業終期_通常"),0)),IF(B104=2,"事業終期_R3基金・R4",0)))</f>
        <v>0</v>
      </c>
      <c r="AK104" s="513">
        <f t="shared" si="10"/>
        <v>0</v>
      </c>
      <c r="AL104" s="513">
        <f t="shared" si="11"/>
        <v>0</v>
      </c>
      <c r="AM104" s="513">
        <f t="shared" si="12"/>
        <v>0</v>
      </c>
      <c r="AN104" s="513">
        <f t="shared" si="13"/>
        <v>0</v>
      </c>
      <c r="AO104" t="str">
        <f>IF(通常分様式!C104="","",IF(PRODUCT(B104:G104,H104:AA104,AF104)=0,"error",""))</f>
        <v/>
      </c>
      <c r="AP104">
        <f>IF(通常分様式!E104="妊娠出産子育て支援交付金",1,0)</f>
        <v>0</v>
      </c>
    </row>
    <row r="105" spans="1:42">
      <c r="A105">
        <v>84</v>
      </c>
      <c r="B105">
        <f>IFERROR(VLOOKUP(通常分様式!B105,―!$AJ$2:$AK$3,2,FALSE),0)</f>
        <v>0</v>
      </c>
      <c r="C105">
        <f>IFERROR(VLOOKUP(通常分様式!C105,―!$A$2:$B$3,2,FALSE),0)</f>
        <v>0</v>
      </c>
      <c r="D105">
        <f>IFERROR(VLOOKUP(通常分様式!D105,―!$AD$2:$AE$3,2,FALSE),0)</f>
        <v>0</v>
      </c>
      <c r="G105">
        <f>IFERROR(VLOOKUP(通常分様式!G105,―!$AF$2:$AG$3,2,FALSE),0)</f>
        <v>0</v>
      </c>
      <c r="H105">
        <f>IFERROR(VLOOKUP(通常分様式!H105,―!$C$2:$D$2,2,FALSE),0)</f>
        <v>0</v>
      </c>
      <c r="I105">
        <f>IFERROR(IF(B105=2,VLOOKUP(通常分様式!I105,―!$E$21:$F$25,2,FALSE),VLOOKUP(通常分様式!I105,―!$E$2:$F$19,2,FALSE)),0)</f>
        <v>0</v>
      </c>
      <c r="J105">
        <f>IFERROR(VLOOKUP(通常分様式!J105,―!$G$2:$H$2,2,FALSE),0)</f>
        <v>0</v>
      </c>
      <c r="K105">
        <f>IFERROR(VLOOKUP(通常分様式!K105,―!$AH$2:$AI$12,2,FALSE),0)</f>
        <v>0</v>
      </c>
      <c r="V105">
        <f>IFERROR(IF(通常分様式!C105="単",VLOOKUP(通常分様式!V105,―!$I$2:$J$3,2,FALSE),VLOOKUP(通常分様式!V105,―!$I$4:$J$5,2,FALSE)),0)</f>
        <v>0</v>
      </c>
      <c r="W105">
        <f>IFERROR(VLOOKUP(通常分様式!W105,―!$K$2:$L$3,2,FALSE),0)</f>
        <v>0</v>
      </c>
      <c r="X105">
        <f>IFERROR(VLOOKUP(通常分様式!X105,―!$M$2:$N$3,2,FALSE),0)</f>
        <v>0</v>
      </c>
      <c r="Y105">
        <f>IFERROR(VLOOKUP(通常分様式!Y105,―!$O$2:$P$3,2,FALSE),0)</f>
        <v>0</v>
      </c>
      <c r="Z105">
        <f>IFERROR(VLOOKUP(通常分様式!Z105,―!$X$2:$Y$31,2,FALSE),0)</f>
        <v>0</v>
      </c>
      <c r="AA105">
        <f>IFERROR(VLOOKUP(通常分様式!AA105,―!$X$2:$Y$31,2,FALSE),0)</f>
        <v>0</v>
      </c>
      <c r="AF105">
        <f>IFERROR(VLOOKUP(通常分様式!AG105,―!$AA$2:$AB$14,2,FALSE),0)</f>
        <v>0</v>
      </c>
      <c r="AG105">
        <f t="shared" si="7"/>
        <v>0</v>
      </c>
      <c r="AH105" s="513">
        <f t="shared" si="8"/>
        <v>0</v>
      </c>
      <c r="AI105" s="513">
        <f t="shared" si="9"/>
        <v>0</v>
      </c>
      <c r="AJ105" s="513">
        <f>IF(通常分様式!C105="",0,IF(B105=1,IF(フラグ管理用!C105=1,"事業終期_通常",IF(C105=2,IF(Y105=2,"事業終期_R3基金・R4","事業終期_通常"),0)),IF(B105=2,"事業終期_R3基金・R4",0)))</f>
        <v>0</v>
      </c>
      <c r="AK105" s="513">
        <f t="shared" si="10"/>
        <v>0</v>
      </c>
      <c r="AL105" s="513">
        <f t="shared" si="11"/>
        <v>0</v>
      </c>
      <c r="AM105" s="513">
        <f t="shared" si="12"/>
        <v>0</v>
      </c>
      <c r="AN105" s="513">
        <f t="shared" si="13"/>
        <v>0</v>
      </c>
      <c r="AO105" t="str">
        <f>IF(通常分様式!C105="","",IF(PRODUCT(B105:G105,H105:AA105,AF105)=0,"error",""))</f>
        <v/>
      </c>
      <c r="AP105">
        <f>IF(通常分様式!E105="妊娠出産子育て支援交付金",1,0)</f>
        <v>0</v>
      </c>
    </row>
    <row r="106" spans="1:42">
      <c r="A106">
        <v>85</v>
      </c>
      <c r="B106">
        <f>IFERROR(VLOOKUP(通常分様式!B106,―!$AJ$2:$AK$3,2,FALSE),0)</f>
        <v>0</v>
      </c>
      <c r="C106">
        <f>IFERROR(VLOOKUP(通常分様式!C106,―!$A$2:$B$3,2,FALSE),0)</f>
        <v>0</v>
      </c>
      <c r="D106">
        <f>IFERROR(VLOOKUP(通常分様式!D106,―!$AD$2:$AE$3,2,FALSE),0)</f>
        <v>0</v>
      </c>
      <c r="G106">
        <f>IFERROR(VLOOKUP(通常分様式!G106,―!$AF$2:$AG$3,2,FALSE),0)</f>
        <v>0</v>
      </c>
      <c r="H106">
        <f>IFERROR(VLOOKUP(通常分様式!H106,―!$C$2:$D$2,2,FALSE),0)</f>
        <v>0</v>
      </c>
      <c r="I106">
        <f>IFERROR(IF(B106=2,VLOOKUP(通常分様式!I106,―!$E$21:$F$25,2,FALSE),VLOOKUP(通常分様式!I106,―!$E$2:$F$19,2,FALSE)),0)</f>
        <v>0</v>
      </c>
      <c r="J106">
        <f>IFERROR(VLOOKUP(通常分様式!J106,―!$G$2:$H$2,2,FALSE),0)</f>
        <v>0</v>
      </c>
      <c r="K106">
        <f>IFERROR(VLOOKUP(通常分様式!K106,―!$AH$2:$AI$12,2,FALSE),0)</f>
        <v>0</v>
      </c>
      <c r="V106">
        <f>IFERROR(IF(通常分様式!C106="単",VLOOKUP(通常分様式!V106,―!$I$2:$J$3,2,FALSE),VLOOKUP(通常分様式!V106,―!$I$4:$J$5,2,FALSE)),0)</f>
        <v>0</v>
      </c>
      <c r="W106">
        <f>IFERROR(VLOOKUP(通常分様式!W106,―!$K$2:$L$3,2,FALSE),0)</f>
        <v>0</v>
      </c>
      <c r="X106">
        <f>IFERROR(VLOOKUP(通常分様式!X106,―!$M$2:$N$3,2,FALSE),0)</f>
        <v>0</v>
      </c>
      <c r="Y106">
        <f>IFERROR(VLOOKUP(通常分様式!Y106,―!$O$2:$P$3,2,FALSE),0)</f>
        <v>0</v>
      </c>
      <c r="Z106">
        <f>IFERROR(VLOOKUP(通常分様式!Z106,―!$X$2:$Y$31,2,FALSE),0)</f>
        <v>0</v>
      </c>
      <c r="AA106">
        <f>IFERROR(VLOOKUP(通常分様式!AA106,―!$X$2:$Y$31,2,FALSE),0)</f>
        <v>0</v>
      </c>
      <c r="AF106">
        <f>IFERROR(VLOOKUP(通常分様式!AG106,―!$AA$2:$AB$14,2,FALSE),0)</f>
        <v>0</v>
      </c>
      <c r="AG106">
        <f t="shared" si="7"/>
        <v>0</v>
      </c>
      <c r="AH106" s="513">
        <f t="shared" si="8"/>
        <v>0</v>
      </c>
      <c r="AI106" s="513">
        <f t="shared" si="9"/>
        <v>0</v>
      </c>
      <c r="AJ106" s="513">
        <f>IF(通常分様式!C106="",0,IF(B106=1,IF(フラグ管理用!C106=1,"事業終期_通常",IF(C106=2,IF(Y106=2,"事業終期_R3基金・R4","事業終期_通常"),0)),IF(B106=2,"事業終期_R3基金・R4",0)))</f>
        <v>0</v>
      </c>
      <c r="AK106" s="513">
        <f t="shared" si="10"/>
        <v>0</v>
      </c>
      <c r="AL106" s="513">
        <f t="shared" si="11"/>
        <v>0</v>
      </c>
      <c r="AM106" s="513">
        <f t="shared" si="12"/>
        <v>0</v>
      </c>
      <c r="AN106" s="513">
        <f t="shared" si="13"/>
        <v>0</v>
      </c>
      <c r="AO106" t="str">
        <f>IF(通常分様式!C106="","",IF(PRODUCT(B106:G106,H106:AA106,AF106)=0,"error",""))</f>
        <v/>
      </c>
      <c r="AP106">
        <f>IF(通常分様式!E106="妊娠出産子育て支援交付金",1,0)</f>
        <v>0</v>
      </c>
    </row>
    <row r="107" spans="1:42">
      <c r="A107">
        <v>86</v>
      </c>
      <c r="B107">
        <f>IFERROR(VLOOKUP(通常分様式!B107,―!$AJ$2:$AK$3,2,FALSE),0)</f>
        <v>0</v>
      </c>
      <c r="C107">
        <f>IFERROR(VLOOKUP(通常分様式!C107,―!$A$2:$B$3,2,FALSE),0)</f>
        <v>0</v>
      </c>
      <c r="D107">
        <f>IFERROR(VLOOKUP(通常分様式!D107,―!$AD$2:$AE$3,2,FALSE),0)</f>
        <v>0</v>
      </c>
      <c r="G107">
        <f>IFERROR(VLOOKUP(通常分様式!G107,―!$AF$2:$AG$3,2,FALSE),0)</f>
        <v>0</v>
      </c>
      <c r="H107">
        <f>IFERROR(VLOOKUP(通常分様式!H107,―!$C$2:$D$2,2,FALSE),0)</f>
        <v>0</v>
      </c>
      <c r="I107">
        <f>IFERROR(IF(B107=2,VLOOKUP(通常分様式!I107,―!$E$21:$F$25,2,FALSE),VLOOKUP(通常分様式!I107,―!$E$2:$F$19,2,FALSE)),0)</f>
        <v>0</v>
      </c>
      <c r="J107">
        <f>IFERROR(VLOOKUP(通常分様式!J107,―!$G$2:$H$2,2,FALSE),0)</f>
        <v>0</v>
      </c>
      <c r="K107">
        <f>IFERROR(VLOOKUP(通常分様式!K107,―!$AH$2:$AI$12,2,FALSE),0)</f>
        <v>0</v>
      </c>
      <c r="V107">
        <f>IFERROR(IF(通常分様式!C107="単",VLOOKUP(通常分様式!V107,―!$I$2:$J$3,2,FALSE),VLOOKUP(通常分様式!V107,―!$I$4:$J$5,2,FALSE)),0)</f>
        <v>0</v>
      </c>
      <c r="W107">
        <f>IFERROR(VLOOKUP(通常分様式!W107,―!$K$2:$L$3,2,FALSE),0)</f>
        <v>0</v>
      </c>
      <c r="X107">
        <f>IFERROR(VLOOKUP(通常分様式!X107,―!$M$2:$N$3,2,FALSE),0)</f>
        <v>0</v>
      </c>
      <c r="Y107">
        <f>IFERROR(VLOOKUP(通常分様式!Y107,―!$O$2:$P$3,2,FALSE),0)</f>
        <v>0</v>
      </c>
      <c r="Z107">
        <f>IFERROR(VLOOKUP(通常分様式!Z107,―!$X$2:$Y$31,2,FALSE),0)</f>
        <v>0</v>
      </c>
      <c r="AA107">
        <f>IFERROR(VLOOKUP(通常分様式!AA107,―!$X$2:$Y$31,2,FALSE),0)</f>
        <v>0</v>
      </c>
      <c r="AF107">
        <f>IFERROR(VLOOKUP(通常分様式!AG107,―!$AA$2:$AB$14,2,FALSE),0)</f>
        <v>0</v>
      </c>
      <c r="AG107">
        <f t="shared" si="7"/>
        <v>0</v>
      </c>
      <c r="AH107" s="513">
        <f t="shared" si="8"/>
        <v>0</v>
      </c>
      <c r="AI107" s="513">
        <f t="shared" si="9"/>
        <v>0</v>
      </c>
      <c r="AJ107" s="513">
        <f>IF(通常分様式!C107="",0,IF(B107=1,IF(フラグ管理用!C107=1,"事業終期_通常",IF(C107=2,IF(Y107=2,"事業終期_R3基金・R4","事業終期_通常"),0)),IF(B107=2,"事業終期_R3基金・R4",0)))</f>
        <v>0</v>
      </c>
      <c r="AK107" s="513">
        <f t="shared" si="10"/>
        <v>0</v>
      </c>
      <c r="AL107" s="513">
        <f t="shared" si="11"/>
        <v>0</v>
      </c>
      <c r="AM107" s="513">
        <f t="shared" si="12"/>
        <v>0</v>
      </c>
      <c r="AN107" s="513">
        <f t="shared" si="13"/>
        <v>0</v>
      </c>
      <c r="AO107" t="str">
        <f>IF(通常分様式!C107="","",IF(PRODUCT(B107:G107,H107:AA107,AF107)=0,"error",""))</f>
        <v/>
      </c>
      <c r="AP107">
        <f>IF(通常分様式!E107="妊娠出産子育て支援交付金",1,0)</f>
        <v>0</v>
      </c>
    </row>
    <row r="108" spans="1:42">
      <c r="A108">
        <v>87</v>
      </c>
      <c r="B108">
        <f>IFERROR(VLOOKUP(通常分様式!B108,―!$AJ$2:$AK$3,2,FALSE),0)</f>
        <v>0</v>
      </c>
      <c r="C108">
        <f>IFERROR(VLOOKUP(通常分様式!C108,―!$A$2:$B$3,2,FALSE),0)</f>
        <v>0</v>
      </c>
      <c r="D108">
        <f>IFERROR(VLOOKUP(通常分様式!D108,―!$AD$2:$AE$3,2,FALSE),0)</f>
        <v>0</v>
      </c>
      <c r="G108">
        <f>IFERROR(VLOOKUP(通常分様式!G108,―!$AF$2:$AG$3,2,FALSE),0)</f>
        <v>0</v>
      </c>
      <c r="H108">
        <f>IFERROR(VLOOKUP(通常分様式!H108,―!$C$2:$D$2,2,FALSE),0)</f>
        <v>0</v>
      </c>
      <c r="I108">
        <f>IFERROR(IF(B108=2,VLOOKUP(通常分様式!I108,―!$E$21:$F$25,2,FALSE),VLOOKUP(通常分様式!I108,―!$E$2:$F$19,2,FALSE)),0)</f>
        <v>0</v>
      </c>
      <c r="J108">
        <f>IFERROR(VLOOKUP(通常分様式!J108,―!$G$2:$H$2,2,FALSE),0)</f>
        <v>0</v>
      </c>
      <c r="K108">
        <f>IFERROR(VLOOKUP(通常分様式!K108,―!$AH$2:$AI$12,2,FALSE),0)</f>
        <v>0</v>
      </c>
      <c r="V108">
        <f>IFERROR(IF(通常分様式!C108="単",VLOOKUP(通常分様式!V108,―!$I$2:$J$3,2,FALSE),VLOOKUP(通常分様式!V108,―!$I$4:$J$5,2,FALSE)),0)</f>
        <v>0</v>
      </c>
      <c r="W108">
        <f>IFERROR(VLOOKUP(通常分様式!W108,―!$K$2:$L$3,2,FALSE),0)</f>
        <v>0</v>
      </c>
      <c r="X108">
        <f>IFERROR(VLOOKUP(通常分様式!X108,―!$M$2:$N$3,2,FALSE),0)</f>
        <v>0</v>
      </c>
      <c r="Y108">
        <f>IFERROR(VLOOKUP(通常分様式!Y108,―!$O$2:$P$3,2,FALSE),0)</f>
        <v>0</v>
      </c>
      <c r="Z108">
        <f>IFERROR(VLOOKUP(通常分様式!Z108,―!$X$2:$Y$31,2,FALSE),0)</f>
        <v>0</v>
      </c>
      <c r="AA108">
        <f>IFERROR(VLOOKUP(通常分様式!AA108,―!$X$2:$Y$31,2,FALSE),0)</f>
        <v>0</v>
      </c>
      <c r="AF108">
        <f>IFERROR(VLOOKUP(通常分様式!AG108,―!$AA$2:$AB$14,2,FALSE),0)</f>
        <v>0</v>
      </c>
      <c r="AG108">
        <f t="shared" si="7"/>
        <v>0</v>
      </c>
      <c r="AH108" s="513">
        <f t="shared" si="8"/>
        <v>0</v>
      </c>
      <c r="AI108" s="513">
        <f t="shared" si="9"/>
        <v>0</v>
      </c>
      <c r="AJ108" s="513">
        <f>IF(通常分様式!C108="",0,IF(B108=1,IF(フラグ管理用!C108=1,"事業終期_通常",IF(C108=2,IF(Y108=2,"事業終期_R3基金・R4","事業終期_通常"),0)),IF(B108=2,"事業終期_R3基金・R4",0)))</f>
        <v>0</v>
      </c>
      <c r="AK108" s="513">
        <f t="shared" si="10"/>
        <v>0</v>
      </c>
      <c r="AL108" s="513">
        <f t="shared" si="11"/>
        <v>0</v>
      </c>
      <c r="AM108" s="513">
        <f t="shared" si="12"/>
        <v>0</v>
      </c>
      <c r="AN108" s="513">
        <f t="shared" si="13"/>
        <v>0</v>
      </c>
      <c r="AO108" t="str">
        <f>IF(通常分様式!C108="","",IF(PRODUCT(B108:G108,H108:AA108,AF108)=0,"error",""))</f>
        <v/>
      </c>
      <c r="AP108">
        <f>IF(通常分様式!E108="妊娠出産子育て支援交付金",1,0)</f>
        <v>0</v>
      </c>
    </row>
    <row r="109" spans="1:42">
      <c r="A109">
        <v>88</v>
      </c>
      <c r="B109">
        <f>IFERROR(VLOOKUP(通常分様式!B109,―!$AJ$2:$AK$3,2,FALSE),0)</f>
        <v>0</v>
      </c>
      <c r="C109">
        <f>IFERROR(VLOOKUP(通常分様式!C109,―!$A$2:$B$3,2,FALSE),0)</f>
        <v>0</v>
      </c>
      <c r="D109">
        <f>IFERROR(VLOOKUP(通常分様式!D109,―!$AD$2:$AE$3,2,FALSE),0)</f>
        <v>0</v>
      </c>
      <c r="G109">
        <f>IFERROR(VLOOKUP(通常分様式!G109,―!$AF$2:$AG$3,2,FALSE),0)</f>
        <v>0</v>
      </c>
      <c r="H109">
        <f>IFERROR(VLOOKUP(通常分様式!H109,―!$C$2:$D$2,2,FALSE),0)</f>
        <v>0</v>
      </c>
      <c r="I109">
        <f>IFERROR(IF(B109=2,VLOOKUP(通常分様式!I109,―!$E$21:$F$25,2,FALSE),VLOOKUP(通常分様式!I109,―!$E$2:$F$19,2,FALSE)),0)</f>
        <v>0</v>
      </c>
      <c r="J109">
        <f>IFERROR(VLOOKUP(通常分様式!J109,―!$G$2:$H$2,2,FALSE),0)</f>
        <v>0</v>
      </c>
      <c r="K109">
        <f>IFERROR(VLOOKUP(通常分様式!K109,―!$AH$2:$AI$12,2,FALSE),0)</f>
        <v>0</v>
      </c>
      <c r="V109">
        <f>IFERROR(IF(通常分様式!C109="単",VLOOKUP(通常分様式!V109,―!$I$2:$J$3,2,FALSE),VLOOKUP(通常分様式!V109,―!$I$4:$J$5,2,FALSE)),0)</f>
        <v>0</v>
      </c>
      <c r="W109">
        <f>IFERROR(VLOOKUP(通常分様式!W109,―!$K$2:$L$3,2,FALSE),0)</f>
        <v>0</v>
      </c>
      <c r="X109">
        <f>IFERROR(VLOOKUP(通常分様式!X109,―!$M$2:$N$3,2,FALSE),0)</f>
        <v>0</v>
      </c>
      <c r="Y109">
        <f>IFERROR(VLOOKUP(通常分様式!Y109,―!$O$2:$P$3,2,FALSE),0)</f>
        <v>0</v>
      </c>
      <c r="Z109">
        <f>IFERROR(VLOOKUP(通常分様式!Z109,―!$X$2:$Y$31,2,FALSE),0)</f>
        <v>0</v>
      </c>
      <c r="AA109">
        <f>IFERROR(VLOOKUP(通常分様式!AA109,―!$X$2:$Y$31,2,FALSE),0)</f>
        <v>0</v>
      </c>
      <c r="AF109">
        <f>IFERROR(VLOOKUP(通常分様式!AG109,―!$AA$2:$AB$14,2,FALSE),0)</f>
        <v>0</v>
      </c>
      <c r="AG109">
        <f t="shared" si="7"/>
        <v>0</v>
      </c>
      <c r="AH109" s="513">
        <f t="shared" si="8"/>
        <v>0</v>
      </c>
      <c r="AI109" s="513">
        <f t="shared" si="9"/>
        <v>0</v>
      </c>
      <c r="AJ109" s="513">
        <f>IF(通常分様式!C109="",0,IF(B109=1,IF(フラグ管理用!C109=1,"事業終期_通常",IF(C109=2,IF(Y109=2,"事業終期_R3基金・R4","事業終期_通常"),0)),IF(B109=2,"事業終期_R3基金・R4",0)))</f>
        <v>0</v>
      </c>
      <c r="AK109" s="513">
        <f t="shared" si="10"/>
        <v>0</v>
      </c>
      <c r="AL109" s="513">
        <f t="shared" si="11"/>
        <v>0</v>
      </c>
      <c r="AM109" s="513">
        <f t="shared" si="12"/>
        <v>0</v>
      </c>
      <c r="AN109" s="513">
        <f t="shared" si="13"/>
        <v>0</v>
      </c>
      <c r="AO109" t="str">
        <f>IF(通常分様式!C109="","",IF(PRODUCT(B109:G109,H109:AA109,AF109)=0,"error",""))</f>
        <v/>
      </c>
      <c r="AP109">
        <f>IF(通常分様式!E109="妊娠出産子育て支援交付金",1,0)</f>
        <v>0</v>
      </c>
    </row>
    <row r="110" spans="1:42">
      <c r="A110">
        <v>89</v>
      </c>
      <c r="B110">
        <f>IFERROR(VLOOKUP(通常分様式!B110,―!$AJ$2:$AK$3,2,FALSE),0)</f>
        <v>0</v>
      </c>
      <c r="C110">
        <f>IFERROR(VLOOKUP(通常分様式!C110,―!$A$2:$B$3,2,FALSE),0)</f>
        <v>0</v>
      </c>
      <c r="D110">
        <f>IFERROR(VLOOKUP(通常分様式!D110,―!$AD$2:$AE$3,2,FALSE),0)</f>
        <v>0</v>
      </c>
      <c r="G110">
        <f>IFERROR(VLOOKUP(通常分様式!G110,―!$AF$2:$AG$3,2,FALSE),0)</f>
        <v>0</v>
      </c>
      <c r="H110">
        <f>IFERROR(VLOOKUP(通常分様式!H110,―!$C$2:$D$2,2,FALSE),0)</f>
        <v>0</v>
      </c>
      <c r="I110">
        <f>IFERROR(IF(B110=2,VLOOKUP(通常分様式!I110,―!$E$21:$F$25,2,FALSE),VLOOKUP(通常分様式!I110,―!$E$2:$F$19,2,FALSE)),0)</f>
        <v>0</v>
      </c>
      <c r="J110">
        <f>IFERROR(VLOOKUP(通常分様式!J110,―!$G$2:$H$2,2,FALSE),0)</f>
        <v>0</v>
      </c>
      <c r="K110">
        <f>IFERROR(VLOOKUP(通常分様式!K110,―!$AH$2:$AI$12,2,FALSE),0)</f>
        <v>0</v>
      </c>
      <c r="V110">
        <f>IFERROR(IF(通常分様式!C110="単",VLOOKUP(通常分様式!V110,―!$I$2:$J$3,2,FALSE),VLOOKUP(通常分様式!V110,―!$I$4:$J$5,2,FALSE)),0)</f>
        <v>0</v>
      </c>
      <c r="W110">
        <f>IFERROR(VLOOKUP(通常分様式!W110,―!$K$2:$L$3,2,FALSE),0)</f>
        <v>0</v>
      </c>
      <c r="X110">
        <f>IFERROR(VLOOKUP(通常分様式!X110,―!$M$2:$N$3,2,FALSE),0)</f>
        <v>0</v>
      </c>
      <c r="Y110">
        <f>IFERROR(VLOOKUP(通常分様式!Y110,―!$O$2:$P$3,2,FALSE),0)</f>
        <v>0</v>
      </c>
      <c r="Z110">
        <f>IFERROR(VLOOKUP(通常分様式!Z110,―!$X$2:$Y$31,2,FALSE),0)</f>
        <v>0</v>
      </c>
      <c r="AA110">
        <f>IFERROR(VLOOKUP(通常分様式!AA110,―!$X$2:$Y$31,2,FALSE),0)</f>
        <v>0</v>
      </c>
      <c r="AF110">
        <f>IFERROR(VLOOKUP(通常分様式!AG110,―!$AA$2:$AB$14,2,FALSE),0)</f>
        <v>0</v>
      </c>
      <c r="AG110">
        <f t="shared" si="7"/>
        <v>0</v>
      </c>
      <c r="AH110" s="513">
        <f t="shared" si="8"/>
        <v>0</v>
      </c>
      <c r="AI110" s="513">
        <f t="shared" si="9"/>
        <v>0</v>
      </c>
      <c r="AJ110" s="513">
        <f>IF(通常分様式!C110="",0,IF(B110=1,IF(フラグ管理用!C110=1,"事業終期_通常",IF(C110=2,IF(Y110=2,"事業終期_R3基金・R4","事業終期_通常"),0)),IF(B110=2,"事業終期_R3基金・R4",0)))</f>
        <v>0</v>
      </c>
      <c r="AK110" s="513">
        <f t="shared" si="10"/>
        <v>0</v>
      </c>
      <c r="AL110" s="513">
        <f t="shared" si="11"/>
        <v>0</v>
      </c>
      <c r="AM110" s="513">
        <f t="shared" si="12"/>
        <v>0</v>
      </c>
      <c r="AN110" s="513">
        <f t="shared" si="13"/>
        <v>0</v>
      </c>
      <c r="AO110" t="str">
        <f>IF(通常分様式!C110="","",IF(PRODUCT(B110:G110,H110:AA110,AF110)=0,"error",""))</f>
        <v/>
      </c>
      <c r="AP110">
        <f>IF(通常分様式!E110="妊娠出産子育て支援交付金",1,0)</f>
        <v>0</v>
      </c>
    </row>
    <row r="111" spans="1:42">
      <c r="A111">
        <v>90</v>
      </c>
      <c r="B111">
        <f>IFERROR(VLOOKUP(通常分様式!B111,―!$AJ$2:$AK$3,2,FALSE),0)</f>
        <v>0</v>
      </c>
      <c r="C111">
        <f>IFERROR(VLOOKUP(通常分様式!C111,―!$A$2:$B$3,2,FALSE),0)</f>
        <v>0</v>
      </c>
      <c r="D111">
        <f>IFERROR(VLOOKUP(通常分様式!D111,―!$AD$2:$AE$3,2,FALSE),0)</f>
        <v>0</v>
      </c>
      <c r="G111">
        <f>IFERROR(VLOOKUP(通常分様式!G111,―!$AF$2:$AG$3,2,FALSE),0)</f>
        <v>0</v>
      </c>
      <c r="H111">
        <f>IFERROR(VLOOKUP(通常分様式!H111,―!$C$2:$D$2,2,FALSE),0)</f>
        <v>0</v>
      </c>
      <c r="I111">
        <f>IFERROR(IF(B111=2,VLOOKUP(通常分様式!I111,―!$E$21:$F$25,2,FALSE),VLOOKUP(通常分様式!I111,―!$E$2:$F$19,2,FALSE)),0)</f>
        <v>0</v>
      </c>
      <c r="J111">
        <f>IFERROR(VLOOKUP(通常分様式!J111,―!$G$2:$H$2,2,FALSE),0)</f>
        <v>0</v>
      </c>
      <c r="K111">
        <f>IFERROR(VLOOKUP(通常分様式!K111,―!$AH$2:$AI$12,2,FALSE),0)</f>
        <v>0</v>
      </c>
      <c r="V111">
        <f>IFERROR(IF(通常分様式!C111="単",VLOOKUP(通常分様式!V111,―!$I$2:$J$3,2,FALSE),VLOOKUP(通常分様式!V111,―!$I$4:$J$5,2,FALSE)),0)</f>
        <v>0</v>
      </c>
      <c r="W111">
        <f>IFERROR(VLOOKUP(通常分様式!W111,―!$K$2:$L$3,2,FALSE),0)</f>
        <v>0</v>
      </c>
      <c r="X111">
        <f>IFERROR(VLOOKUP(通常分様式!X111,―!$M$2:$N$3,2,FALSE),0)</f>
        <v>0</v>
      </c>
      <c r="Y111">
        <f>IFERROR(VLOOKUP(通常分様式!Y111,―!$O$2:$P$3,2,FALSE),0)</f>
        <v>0</v>
      </c>
      <c r="Z111">
        <f>IFERROR(VLOOKUP(通常分様式!Z111,―!$X$2:$Y$31,2,FALSE),0)</f>
        <v>0</v>
      </c>
      <c r="AA111">
        <f>IFERROR(VLOOKUP(通常分様式!AA111,―!$X$2:$Y$31,2,FALSE),0)</f>
        <v>0</v>
      </c>
      <c r="AF111">
        <f>IFERROR(VLOOKUP(通常分様式!AG111,―!$AA$2:$AB$14,2,FALSE),0)</f>
        <v>0</v>
      </c>
      <c r="AG111">
        <f t="shared" si="7"/>
        <v>0</v>
      </c>
      <c r="AH111" s="513">
        <f t="shared" si="8"/>
        <v>0</v>
      </c>
      <c r="AI111" s="513">
        <f t="shared" si="9"/>
        <v>0</v>
      </c>
      <c r="AJ111" s="513">
        <f>IF(通常分様式!C111="",0,IF(B111=1,IF(フラグ管理用!C111=1,"事業終期_通常",IF(C111=2,IF(Y111=2,"事業終期_R3基金・R4","事業終期_通常"),0)),IF(B111=2,"事業終期_R3基金・R4",0)))</f>
        <v>0</v>
      </c>
      <c r="AK111" s="513">
        <f t="shared" si="10"/>
        <v>0</v>
      </c>
      <c r="AL111" s="513">
        <f t="shared" si="11"/>
        <v>0</v>
      </c>
      <c r="AM111" s="513">
        <f t="shared" si="12"/>
        <v>0</v>
      </c>
      <c r="AN111" s="513">
        <f t="shared" si="13"/>
        <v>0</v>
      </c>
      <c r="AO111" t="str">
        <f>IF(通常分様式!C111="","",IF(PRODUCT(B111:G111,H111:AA111,AF111)=0,"error",""))</f>
        <v/>
      </c>
      <c r="AP111">
        <f>IF(通常分様式!E111="妊娠出産子育て支援交付金",1,0)</f>
        <v>0</v>
      </c>
    </row>
    <row r="112" spans="1:42">
      <c r="A112">
        <v>91</v>
      </c>
      <c r="B112">
        <f>IFERROR(VLOOKUP(通常分様式!B112,―!$AJ$2:$AK$3,2,FALSE),0)</f>
        <v>0</v>
      </c>
      <c r="C112">
        <f>IFERROR(VLOOKUP(通常分様式!C112,―!$A$2:$B$3,2,FALSE),0)</f>
        <v>0</v>
      </c>
      <c r="D112">
        <f>IFERROR(VLOOKUP(通常分様式!D112,―!$AD$2:$AE$3,2,FALSE),0)</f>
        <v>0</v>
      </c>
      <c r="G112">
        <f>IFERROR(VLOOKUP(通常分様式!G112,―!$AF$2:$AG$3,2,FALSE),0)</f>
        <v>0</v>
      </c>
      <c r="H112">
        <f>IFERROR(VLOOKUP(通常分様式!H112,―!$C$2:$D$2,2,FALSE),0)</f>
        <v>0</v>
      </c>
      <c r="I112">
        <f>IFERROR(IF(B112=2,VLOOKUP(通常分様式!I112,―!$E$21:$F$25,2,FALSE),VLOOKUP(通常分様式!I112,―!$E$2:$F$19,2,FALSE)),0)</f>
        <v>0</v>
      </c>
      <c r="J112">
        <f>IFERROR(VLOOKUP(通常分様式!J112,―!$G$2:$H$2,2,FALSE),0)</f>
        <v>0</v>
      </c>
      <c r="K112">
        <f>IFERROR(VLOOKUP(通常分様式!K112,―!$AH$2:$AI$12,2,FALSE),0)</f>
        <v>0</v>
      </c>
      <c r="V112">
        <f>IFERROR(IF(通常分様式!C112="単",VLOOKUP(通常分様式!V112,―!$I$2:$J$3,2,FALSE),VLOOKUP(通常分様式!V112,―!$I$4:$J$5,2,FALSE)),0)</f>
        <v>0</v>
      </c>
      <c r="W112">
        <f>IFERROR(VLOOKUP(通常分様式!W112,―!$K$2:$L$3,2,FALSE),0)</f>
        <v>0</v>
      </c>
      <c r="X112">
        <f>IFERROR(VLOOKUP(通常分様式!X112,―!$M$2:$N$3,2,FALSE),0)</f>
        <v>0</v>
      </c>
      <c r="Y112">
        <f>IFERROR(VLOOKUP(通常分様式!Y112,―!$O$2:$P$3,2,FALSE),0)</f>
        <v>0</v>
      </c>
      <c r="Z112">
        <f>IFERROR(VLOOKUP(通常分様式!Z112,―!$X$2:$Y$31,2,FALSE),0)</f>
        <v>0</v>
      </c>
      <c r="AA112">
        <f>IFERROR(VLOOKUP(通常分様式!AA112,―!$X$2:$Y$31,2,FALSE),0)</f>
        <v>0</v>
      </c>
      <c r="AF112">
        <f>IFERROR(VLOOKUP(通常分様式!AG112,―!$AA$2:$AB$14,2,FALSE),0)</f>
        <v>0</v>
      </c>
      <c r="AG112">
        <f t="shared" si="7"/>
        <v>0</v>
      </c>
      <c r="AH112" s="513">
        <f t="shared" si="8"/>
        <v>0</v>
      </c>
      <c r="AI112" s="513">
        <f t="shared" si="9"/>
        <v>0</v>
      </c>
      <c r="AJ112" s="513">
        <f>IF(通常分様式!C112="",0,IF(B112=1,IF(フラグ管理用!C112=1,"事業終期_通常",IF(C112=2,IF(Y112=2,"事業終期_R3基金・R4","事業終期_通常"),0)),IF(B112=2,"事業終期_R3基金・R4",0)))</f>
        <v>0</v>
      </c>
      <c r="AK112" s="513">
        <f t="shared" si="10"/>
        <v>0</v>
      </c>
      <c r="AL112" s="513">
        <f t="shared" si="11"/>
        <v>0</v>
      </c>
      <c r="AM112" s="513">
        <f t="shared" si="12"/>
        <v>0</v>
      </c>
      <c r="AN112" s="513">
        <f t="shared" si="13"/>
        <v>0</v>
      </c>
      <c r="AO112" t="str">
        <f>IF(通常分様式!C112="","",IF(PRODUCT(B112:G112,H112:AA112,AF112)=0,"error",""))</f>
        <v/>
      </c>
      <c r="AP112">
        <f>IF(通常分様式!E112="妊娠出産子育て支援交付金",1,0)</f>
        <v>0</v>
      </c>
    </row>
    <row r="113" spans="1:42">
      <c r="A113">
        <v>92</v>
      </c>
      <c r="B113">
        <f>IFERROR(VLOOKUP(通常分様式!B113,―!$AJ$2:$AK$3,2,FALSE),0)</f>
        <v>0</v>
      </c>
      <c r="C113">
        <f>IFERROR(VLOOKUP(通常分様式!C113,―!$A$2:$B$3,2,FALSE),0)</f>
        <v>0</v>
      </c>
      <c r="D113">
        <f>IFERROR(VLOOKUP(通常分様式!D113,―!$AD$2:$AE$3,2,FALSE),0)</f>
        <v>0</v>
      </c>
      <c r="G113">
        <f>IFERROR(VLOOKUP(通常分様式!G113,―!$AF$2:$AG$3,2,FALSE),0)</f>
        <v>0</v>
      </c>
      <c r="H113">
        <f>IFERROR(VLOOKUP(通常分様式!H113,―!$C$2:$D$2,2,FALSE),0)</f>
        <v>0</v>
      </c>
      <c r="I113">
        <f>IFERROR(IF(B113=2,VLOOKUP(通常分様式!I113,―!$E$21:$F$25,2,FALSE),VLOOKUP(通常分様式!I113,―!$E$2:$F$19,2,FALSE)),0)</f>
        <v>0</v>
      </c>
      <c r="J113">
        <f>IFERROR(VLOOKUP(通常分様式!J113,―!$G$2:$H$2,2,FALSE),0)</f>
        <v>0</v>
      </c>
      <c r="K113">
        <f>IFERROR(VLOOKUP(通常分様式!K113,―!$AH$2:$AI$12,2,FALSE),0)</f>
        <v>0</v>
      </c>
      <c r="V113">
        <f>IFERROR(IF(通常分様式!C113="単",VLOOKUP(通常分様式!V113,―!$I$2:$J$3,2,FALSE),VLOOKUP(通常分様式!V113,―!$I$4:$J$5,2,FALSE)),0)</f>
        <v>0</v>
      </c>
      <c r="W113">
        <f>IFERROR(VLOOKUP(通常分様式!W113,―!$K$2:$L$3,2,FALSE),0)</f>
        <v>0</v>
      </c>
      <c r="X113">
        <f>IFERROR(VLOOKUP(通常分様式!X113,―!$M$2:$N$3,2,FALSE),0)</f>
        <v>0</v>
      </c>
      <c r="Y113">
        <f>IFERROR(VLOOKUP(通常分様式!Y113,―!$O$2:$P$3,2,FALSE),0)</f>
        <v>0</v>
      </c>
      <c r="Z113">
        <f>IFERROR(VLOOKUP(通常分様式!Z113,―!$X$2:$Y$31,2,FALSE),0)</f>
        <v>0</v>
      </c>
      <c r="AA113">
        <f>IFERROR(VLOOKUP(通常分様式!AA113,―!$X$2:$Y$31,2,FALSE),0)</f>
        <v>0</v>
      </c>
      <c r="AF113">
        <f>IFERROR(VLOOKUP(通常分様式!AG113,―!$AA$2:$AB$14,2,FALSE),0)</f>
        <v>0</v>
      </c>
      <c r="AG113">
        <f t="shared" si="7"/>
        <v>0</v>
      </c>
      <c r="AH113" s="513">
        <f t="shared" si="8"/>
        <v>0</v>
      </c>
      <c r="AI113" s="513">
        <f t="shared" si="9"/>
        <v>0</v>
      </c>
      <c r="AJ113" s="513">
        <f>IF(通常分様式!C113="",0,IF(B113=1,IF(フラグ管理用!C113=1,"事業終期_通常",IF(C113=2,IF(Y113=2,"事業終期_R3基金・R4","事業終期_通常"),0)),IF(B113=2,"事業終期_R3基金・R4",0)))</f>
        <v>0</v>
      </c>
      <c r="AK113" s="513">
        <f t="shared" si="10"/>
        <v>0</v>
      </c>
      <c r="AL113" s="513">
        <f t="shared" si="11"/>
        <v>0</v>
      </c>
      <c r="AM113" s="513">
        <f t="shared" si="12"/>
        <v>0</v>
      </c>
      <c r="AN113" s="513">
        <f t="shared" si="13"/>
        <v>0</v>
      </c>
      <c r="AO113" t="str">
        <f>IF(通常分様式!C113="","",IF(PRODUCT(B113:G113,H113:AA113,AF113)=0,"error",""))</f>
        <v/>
      </c>
      <c r="AP113">
        <f>IF(通常分様式!E113="妊娠出産子育て支援交付金",1,0)</f>
        <v>0</v>
      </c>
    </row>
    <row r="114" spans="1:42">
      <c r="A114">
        <v>93</v>
      </c>
      <c r="B114">
        <f>IFERROR(VLOOKUP(通常分様式!B114,―!$AJ$2:$AK$3,2,FALSE),0)</f>
        <v>0</v>
      </c>
      <c r="C114">
        <f>IFERROR(VLOOKUP(通常分様式!C114,―!$A$2:$B$3,2,FALSE),0)</f>
        <v>0</v>
      </c>
      <c r="D114">
        <f>IFERROR(VLOOKUP(通常分様式!D114,―!$AD$2:$AE$3,2,FALSE),0)</f>
        <v>0</v>
      </c>
      <c r="G114">
        <f>IFERROR(VLOOKUP(通常分様式!G114,―!$AF$2:$AG$3,2,FALSE),0)</f>
        <v>0</v>
      </c>
      <c r="H114">
        <f>IFERROR(VLOOKUP(通常分様式!H114,―!$C$2:$D$2,2,FALSE),0)</f>
        <v>0</v>
      </c>
      <c r="I114">
        <f>IFERROR(IF(B114=2,VLOOKUP(通常分様式!I114,―!$E$21:$F$25,2,FALSE),VLOOKUP(通常分様式!I114,―!$E$2:$F$19,2,FALSE)),0)</f>
        <v>0</v>
      </c>
      <c r="J114">
        <f>IFERROR(VLOOKUP(通常分様式!J114,―!$G$2:$H$2,2,FALSE),0)</f>
        <v>0</v>
      </c>
      <c r="K114">
        <f>IFERROR(VLOOKUP(通常分様式!K114,―!$AH$2:$AI$12,2,FALSE),0)</f>
        <v>0</v>
      </c>
      <c r="V114">
        <f>IFERROR(IF(通常分様式!C114="単",VLOOKUP(通常分様式!V114,―!$I$2:$J$3,2,FALSE),VLOOKUP(通常分様式!V114,―!$I$4:$J$5,2,FALSE)),0)</f>
        <v>0</v>
      </c>
      <c r="W114">
        <f>IFERROR(VLOOKUP(通常分様式!W114,―!$K$2:$L$3,2,FALSE),0)</f>
        <v>0</v>
      </c>
      <c r="X114">
        <f>IFERROR(VLOOKUP(通常分様式!X114,―!$M$2:$N$3,2,FALSE),0)</f>
        <v>0</v>
      </c>
      <c r="Y114">
        <f>IFERROR(VLOOKUP(通常分様式!Y114,―!$O$2:$P$3,2,FALSE),0)</f>
        <v>0</v>
      </c>
      <c r="Z114">
        <f>IFERROR(VLOOKUP(通常分様式!Z114,―!$X$2:$Y$31,2,FALSE),0)</f>
        <v>0</v>
      </c>
      <c r="AA114">
        <f>IFERROR(VLOOKUP(通常分様式!AA114,―!$X$2:$Y$31,2,FALSE),0)</f>
        <v>0</v>
      </c>
      <c r="AF114">
        <f>IFERROR(VLOOKUP(通常分様式!AG114,―!$AA$2:$AB$14,2,FALSE),0)</f>
        <v>0</v>
      </c>
      <c r="AG114">
        <f t="shared" si="7"/>
        <v>0</v>
      </c>
      <c r="AH114" s="513">
        <f t="shared" si="8"/>
        <v>0</v>
      </c>
      <c r="AI114" s="513">
        <f t="shared" si="9"/>
        <v>0</v>
      </c>
      <c r="AJ114" s="513">
        <f>IF(通常分様式!C114="",0,IF(B114=1,IF(フラグ管理用!C114=1,"事業終期_通常",IF(C114=2,IF(Y114=2,"事業終期_R3基金・R4","事業終期_通常"),0)),IF(B114=2,"事業終期_R3基金・R4",0)))</f>
        <v>0</v>
      </c>
      <c r="AK114" s="513">
        <f t="shared" si="10"/>
        <v>0</v>
      </c>
      <c r="AL114" s="513">
        <f t="shared" si="11"/>
        <v>0</v>
      </c>
      <c r="AM114" s="513">
        <f t="shared" si="12"/>
        <v>0</v>
      </c>
      <c r="AN114" s="513">
        <f t="shared" si="13"/>
        <v>0</v>
      </c>
      <c r="AO114" t="str">
        <f>IF(通常分様式!C114="","",IF(PRODUCT(B114:G114,H114:AA114,AF114)=0,"error",""))</f>
        <v/>
      </c>
      <c r="AP114">
        <f>IF(通常分様式!E114="妊娠出産子育て支援交付金",1,0)</f>
        <v>0</v>
      </c>
    </row>
    <row r="115" spans="1:42">
      <c r="A115">
        <v>94</v>
      </c>
      <c r="B115">
        <f>IFERROR(VLOOKUP(通常分様式!B115,―!$AJ$2:$AK$3,2,FALSE),0)</f>
        <v>0</v>
      </c>
      <c r="C115">
        <f>IFERROR(VLOOKUP(通常分様式!C115,―!$A$2:$B$3,2,FALSE),0)</f>
        <v>0</v>
      </c>
      <c r="D115">
        <f>IFERROR(VLOOKUP(通常分様式!D115,―!$AD$2:$AE$3,2,FALSE),0)</f>
        <v>0</v>
      </c>
      <c r="G115">
        <f>IFERROR(VLOOKUP(通常分様式!G115,―!$AF$2:$AG$3,2,FALSE),0)</f>
        <v>0</v>
      </c>
      <c r="H115">
        <f>IFERROR(VLOOKUP(通常分様式!H115,―!$C$2:$D$2,2,FALSE),0)</f>
        <v>0</v>
      </c>
      <c r="I115">
        <f>IFERROR(IF(B115=2,VLOOKUP(通常分様式!I115,―!$E$21:$F$25,2,FALSE),VLOOKUP(通常分様式!I115,―!$E$2:$F$19,2,FALSE)),0)</f>
        <v>0</v>
      </c>
      <c r="J115">
        <f>IFERROR(VLOOKUP(通常分様式!J115,―!$G$2:$H$2,2,FALSE),0)</f>
        <v>0</v>
      </c>
      <c r="K115">
        <f>IFERROR(VLOOKUP(通常分様式!K115,―!$AH$2:$AI$12,2,FALSE),0)</f>
        <v>0</v>
      </c>
      <c r="V115">
        <f>IFERROR(IF(通常分様式!C115="単",VLOOKUP(通常分様式!V115,―!$I$2:$J$3,2,FALSE),VLOOKUP(通常分様式!V115,―!$I$4:$J$5,2,FALSE)),0)</f>
        <v>0</v>
      </c>
      <c r="W115">
        <f>IFERROR(VLOOKUP(通常分様式!W115,―!$K$2:$L$3,2,FALSE),0)</f>
        <v>0</v>
      </c>
      <c r="X115">
        <f>IFERROR(VLOOKUP(通常分様式!X115,―!$M$2:$N$3,2,FALSE),0)</f>
        <v>0</v>
      </c>
      <c r="Y115">
        <f>IFERROR(VLOOKUP(通常分様式!Y115,―!$O$2:$P$3,2,FALSE),0)</f>
        <v>0</v>
      </c>
      <c r="Z115">
        <f>IFERROR(VLOOKUP(通常分様式!Z115,―!$X$2:$Y$31,2,FALSE),0)</f>
        <v>0</v>
      </c>
      <c r="AA115">
        <f>IFERROR(VLOOKUP(通常分様式!AA115,―!$X$2:$Y$31,2,FALSE),0)</f>
        <v>0</v>
      </c>
      <c r="AF115">
        <f>IFERROR(VLOOKUP(通常分様式!AG115,―!$AA$2:$AB$14,2,FALSE),0)</f>
        <v>0</v>
      </c>
      <c r="AG115">
        <f t="shared" si="7"/>
        <v>0</v>
      </c>
      <c r="AH115" s="513">
        <f t="shared" si="8"/>
        <v>0</v>
      </c>
      <c r="AI115" s="513">
        <f t="shared" si="9"/>
        <v>0</v>
      </c>
      <c r="AJ115" s="513">
        <f>IF(通常分様式!C115="",0,IF(B115=1,IF(フラグ管理用!C115=1,"事業終期_通常",IF(C115=2,IF(Y115=2,"事業終期_R3基金・R4","事業終期_通常"),0)),IF(B115=2,"事業終期_R3基金・R4",0)))</f>
        <v>0</v>
      </c>
      <c r="AK115" s="513">
        <f t="shared" si="10"/>
        <v>0</v>
      </c>
      <c r="AL115" s="513">
        <f t="shared" si="11"/>
        <v>0</v>
      </c>
      <c r="AM115" s="513">
        <f t="shared" si="12"/>
        <v>0</v>
      </c>
      <c r="AN115" s="513">
        <f t="shared" si="13"/>
        <v>0</v>
      </c>
      <c r="AO115" t="str">
        <f>IF(通常分様式!C115="","",IF(PRODUCT(B115:G115,H115:AA115,AF115)=0,"error",""))</f>
        <v/>
      </c>
      <c r="AP115">
        <f>IF(通常分様式!E115="妊娠出産子育て支援交付金",1,0)</f>
        <v>0</v>
      </c>
    </row>
    <row r="116" spans="1:42">
      <c r="A116">
        <v>95</v>
      </c>
      <c r="B116">
        <f>IFERROR(VLOOKUP(通常分様式!B116,―!$AJ$2:$AK$3,2,FALSE),0)</f>
        <v>0</v>
      </c>
      <c r="C116">
        <f>IFERROR(VLOOKUP(通常分様式!C116,―!$A$2:$B$3,2,FALSE),0)</f>
        <v>0</v>
      </c>
      <c r="D116">
        <f>IFERROR(VLOOKUP(通常分様式!D116,―!$AD$2:$AE$3,2,FALSE),0)</f>
        <v>0</v>
      </c>
      <c r="G116">
        <f>IFERROR(VLOOKUP(通常分様式!G116,―!$AF$2:$AG$3,2,FALSE),0)</f>
        <v>0</v>
      </c>
      <c r="H116">
        <f>IFERROR(VLOOKUP(通常分様式!H116,―!$C$2:$D$2,2,FALSE),0)</f>
        <v>0</v>
      </c>
      <c r="I116">
        <f>IFERROR(IF(B116=2,VLOOKUP(通常分様式!I116,―!$E$21:$F$25,2,FALSE),VLOOKUP(通常分様式!I116,―!$E$2:$F$19,2,FALSE)),0)</f>
        <v>0</v>
      </c>
      <c r="J116">
        <f>IFERROR(VLOOKUP(通常分様式!J116,―!$G$2:$H$2,2,FALSE),0)</f>
        <v>0</v>
      </c>
      <c r="K116">
        <f>IFERROR(VLOOKUP(通常分様式!K116,―!$AH$2:$AI$12,2,FALSE),0)</f>
        <v>0</v>
      </c>
      <c r="V116">
        <f>IFERROR(IF(通常分様式!C116="単",VLOOKUP(通常分様式!V116,―!$I$2:$J$3,2,FALSE),VLOOKUP(通常分様式!V116,―!$I$4:$J$5,2,FALSE)),0)</f>
        <v>0</v>
      </c>
      <c r="W116">
        <f>IFERROR(VLOOKUP(通常分様式!W116,―!$K$2:$L$3,2,FALSE),0)</f>
        <v>0</v>
      </c>
      <c r="X116">
        <f>IFERROR(VLOOKUP(通常分様式!X116,―!$M$2:$N$3,2,FALSE),0)</f>
        <v>0</v>
      </c>
      <c r="Y116">
        <f>IFERROR(VLOOKUP(通常分様式!Y116,―!$O$2:$P$3,2,FALSE),0)</f>
        <v>0</v>
      </c>
      <c r="Z116">
        <f>IFERROR(VLOOKUP(通常分様式!Z116,―!$X$2:$Y$31,2,FALSE),0)</f>
        <v>0</v>
      </c>
      <c r="AA116">
        <f>IFERROR(VLOOKUP(通常分様式!AA116,―!$X$2:$Y$31,2,FALSE),0)</f>
        <v>0</v>
      </c>
      <c r="AF116">
        <f>IFERROR(VLOOKUP(通常分様式!AG116,―!$AA$2:$AB$14,2,FALSE),0)</f>
        <v>0</v>
      </c>
      <c r="AG116">
        <f t="shared" si="7"/>
        <v>0</v>
      </c>
      <c r="AH116" s="513">
        <f t="shared" si="8"/>
        <v>0</v>
      </c>
      <c r="AI116" s="513">
        <f t="shared" si="9"/>
        <v>0</v>
      </c>
      <c r="AJ116" s="513">
        <f>IF(通常分様式!C116="",0,IF(B116=1,IF(フラグ管理用!C116=1,"事業終期_通常",IF(C116=2,IF(Y116=2,"事業終期_R3基金・R4","事業終期_通常"),0)),IF(B116=2,"事業終期_R3基金・R4",0)))</f>
        <v>0</v>
      </c>
      <c r="AK116" s="513">
        <f t="shared" si="10"/>
        <v>0</v>
      </c>
      <c r="AL116" s="513">
        <f t="shared" si="11"/>
        <v>0</v>
      </c>
      <c r="AM116" s="513">
        <f t="shared" si="12"/>
        <v>0</v>
      </c>
      <c r="AN116" s="513">
        <f t="shared" si="13"/>
        <v>0</v>
      </c>
      <c r="AO116" t="str">
        <f>IF(通常分様式!C116="","",IF(PRODUCT(B116:G116,H116:AA116,AF116)=0,"error",""))</f>
        <v/>
      </c>
      <c r="AP116">
        <f>IF(通常分様式!E116="妊娠出産子育て支援交付金",1,0)</f>
        <v>0</v>
      </c>
    </row>
    <row r="117" spans="1:42">
      <c r="A117">
        <v>96</v>
      </c>
      <c r="B117">
        <f>IFERROR(VLOOKUP(通常分様式!B117,―!$AJ$2:$AK$3,2,FALSE),0)</f>
        <v>0</v>
      </c>
      <c r="C117">
        <f>IFERROR(VLOOKUP(通常分様式!C117,―!$A$2:$B$3,2,FALSE),0)</f>
        <v>0</v>
      </c>
      <c r="D117">
        <f>IFERROR(VLOOKUP(通常分様式!D117,―!$AD$2:$AE$3,2,FALSE),0)</f>
        <v>0</v>
      </c>
      <c r="G117">
        <f>IFERROR(VLOOKUP(通常分様式!G117,―!$AF$2:$AG$3,2,FALSE),0)</f>
        <v>0</v>
      </c>
      <c r="H117">
        <f>IFERROR(VLOOKUP(通常分様式!H117,―!$C$2:$D$2,2,FALSE),0)</f>
        <v>0</v>
      </c>
      <c r="I117">
        <f>IFERROR(IF(B117=2,VLOOKUP(通常分様式!I117,―!$E$21:$F$25,2,FALSE),VLOOKUP(通常分様式!I117,―!$E$2:$F$19,2,FALSE)),0)</f>
        <v>0</v>
      </c>
      <c r="J117">
        <f>IFERROR(VLOOKUP(通常分様式!J117,―!$G$2:$H$2,2,FALSE),0)</f>
        <v>0</v>
      </c>
      <c r="K117">
        <f>IFERROR(VLOOKUP(通常分様式!K117,―!$AH$2:$AI$12,2,FALSE),0)</f>
        <v>0</v>
      </c>
      <c r="V117">
        <f>IFERROR(IF(通常分様式!C117="単",VLOOKUP(通常分様式!V117,―!$I$2:$J$3,2,FALSE),VLOOKUP(通常分様式!V117,―!$I$4:$J$5,2,FALSE)),0)</f>
        <v>0</v>
      </c>
      <c r="W117">
        <f>IFERROR(VLOOKUP(通常分様式!W117,―!$K$2:$L$3,2,FALSE),0)</f>
        <v>0</v>
      </c>
      <c r="X117">
        <f>IFERROR(VLOOKUP(通常分様式!X117,―!$M$2:$N$3,2,FALSE),0)</f>
        <v>0</v>
      </c>
      <c r="Y117">
        <f>IFERROR(VLOOKUP(通常分様式!Y117,―!$O$2:$P$3,2,FALSE),0)</f>
        <v>0</v>
      </c>
      <c r="Z117">
        <f>IFERROR(VLOOKUP(通常分様式!Z117,―!$X$2:$Y$31,2,FALSE),0)</f>
        <v>0</v>
      </c>
      <c r="AA117">
        <f>IFERROR(VLOOKUP(通常分様式!AA117,―!$X$2:$Y$31,2,FALSE),0)</f>
        <v>0</v>
      </c>
      <c r="AF117">
        <f>IFERROR(VLOOKUP(通常分様式!AG117,―!$AA$2:$AB$14,2,FALSE),0)</f>
        <v>0</v>
      </c>
      <c r="AG117">
        <f t="shared" si="7"/>
        <v>0</v>
      </c>
      <c r="AH117" s="513">
        <f t="shared" si="8"/>
        <v>0</v>
      </c>
      <c r="AI117" s="513">
        <f t="shared" si="9"/>
        <v>0</v>
      </c>
      <c r="AJ117" s="513">
        <f>IF(通常分様式!C117="",0,IF(B117=1,IF(フラグ管理用!C117=1,"事業終期_通常",IF(C117=2,IF(Y117=2,"事業終期_R3基金・R4","事業終期_通常"),0)),IF(B117=2,"事業終期_R3基金・R4",0)))</f>
        <v>0</v>
      </c>
      <c r="AK117" s="513">
        <f t="shared" si="10"/>
        <v>0</v>
      </c>
      <c r="AL117" s="513">
        <f t="shared" si="11"/>
        <v>0</v>
      </c>
      <c r="AM117" s="513">
        <f t="shared" si="12"/>
        <v>0</v>
      </c>
      <c r="AN117" s="513">
        <f t="shared" si="13"/>
        <v>0</v>
      </c>
      <c r="AO117" t="str">
        <f>IF(通常分様式!C117="","",IF(PRODUCT(B117:G117,H117:AA117,AF117)=0,"error",""))</f>
        <v/>
      </c>
      <c r="AP117">
        <f>IF(通常分様式!E117="妊娠出産子育て支援交付金",1,0)</f>
        <v>0</v>
      </c>
    </row>
    <row r="118" spans="1:42">
      <c r="A118">
        <v>97</v>
      </c>
      <c r="B118">
        <f>IFERROR(VLOOKUP(通常分様式!B118,―!$AJ$2:$AK$3,2,FALSE),0)</f>
        <v>0</v>
      </c>
      <c r="C118">
        <f>IFERROR(VLOOKUP(通常分様式!C118,―!$A$2:$B$3,2,FALSE),0)</f>
        <v>0</v>
      </c>
      <c r="D118">
        <f>IFERROR(VLOOKUP(通常分様式!D118,―!$AD$2:$AE$3,2,FALSE),0)</f>
        <v>0</v>
      </c>
      <c r="G118">
        <f>IFERROR(VLOOKUP(通常分様式!G118,―!$AF$2:$AG$3,2,FALSE),0)</f>
        <v>0</v>
      </c>
      <c r="H118">
        <f>IFERROR(VLOOKUP(通常分様式!H118,―!$C$2:$D$2,2,FALSE),0)</f>
        <v>0</v>
      </c>
      <c r="I118">
        <f>IFERROR(IF(B118=2,VLOOKUP(通常分様式!I118,―!$E$21:$F$25,2,FALSE),VLOOKUP(通常分様式!I118,―!$E$2:$F$19,2,FALSE)),0)</f>
        <v>0</v>
      </c>
      <c r="J118">
        <f>IFERROR(VLOOKUP(通常分様式!J118,―!$G$2:$H$2,2,FALSE),0)</f>
        <v>0</v>
      </c>
      <c r="K118">
        <f>IFERROR(VLOOKUP(通常分様式!K118,―!$AH$2:$AI$12,2,FALSE),0)</f>
        <v>0</v>
      </c>
      <c r="V118">
        <f>IFERROR(IF(通常分様式!C118="単",VLOOKUP(通常分様式!V118,―!$I$2:$J$3,2,FALSE),VLOOKUP(通常分様式!V118,―!$I$4:$J$5,2,FALSE)),0)</f>
        <v>0</v>
      </c>
      <c r="W118">
        <f>IFERROR(VLOOKUP(通常分様式!W118,―!$K$2:$L$3,2,FALSE),0)</f>
        <v>0</v>
      </c>
      <c r="X118">
        <f>IFERROR(VLOOKUP(通常分様式!X118,―!$M$2:$N$3,2,FALSE),0)</f>
        <v>0</v>
      </c>
      <c r="Y118">
        <f>IFERROR(VLOOKUP(通常分様式!Y118,―!$O$2:$P$3,2,FALSE),0)</f>
        <v>0</v>
      </c>
      <c r="Z118">
        <f>IFERROR(VLOOKUP(通常分様式!Z118,―!$X$2:$Y$31,2,FALSE),0)</f>
        <v>0</v>
      </c>
      <c r="AA118">
        <f>IFERROR(VLOOKUP(通常分様式!AA118,―!$X$2:$Y$31,2,FALSE),0)</f>
        <v>0</v>
      </c>
      <c r="AF118">
        <f>IFERROR(VLOOKUP(通常分様式!AG118,―!$AA$2:$AB$14,2,FALSE),0)</f>
        <v>0</v>
      </c>
      <c r="AG118">
        <f t="shared" si="7"/>
        <v>0</v>
      </c>
      <c r="AH118" s="513">
        <f t="shared" si="8"/>
        <v>0</v>
      </c>
      <c r="AI118" s="513">
        <f t="shared" si="9"/>
        <v>0</v>
      </c>
      <c r="AJ118" s="513">
        <f>IF(通常分様式!C118="",0,IF(B118=1,IF(フラグ管理用!C118=1,"事業終期_通常",IF(C118=2,IF(Y118=2,"事業終期_R3基金・R4","事業終期_通常"),0)),IF(B118=2,"事業終期_R3基金・R4",0)))</f>
        <v>0</v>
      </c>
      <c r="AK118" s="513">
        <f t="shared" si="10"/>
        <v>0</v>
      </c>
      <c r="AL118" s="513">
        <f t="shared" si="11"/>
        <v>0</v>
      </c>
      <c r="AM118" s="513">
        <f t="shared" si="12"/>
        <v>0</v>
      </c>
      <c r="AN118" s="513">
        <f t="shared" si="13"/>
        <v>0</v>
      </c>
      <c r="AO118" t="str">
        <f>IF(通常分様式!C118="","",IF(PRODUCT(B118:G118,H118:AA118,AF118)=0,"error",""))</f>
        <v/>
      </c>
      <c r="AP118">
        <f>IF(通常分様式!E118="妊娠出産子育て支援交付金",1,0)</f>
        <v>0</v>
      </c>
    </row>
    <row r="119" spans="1:42">
      <c r="A119">
        <v>98</v>
      </c>
      <c r="B119">
        <f>IFERROR(VLOOKUP(通常分様式!B119,―!$AJ$2:$AK$3,2,FALSE),0)</f>
        <v>0</v>
      </c>
      <c r="C119">
        <f>IFERROR(VLOOKUP(通常分様式!C119,―!$A$2:$B$3,2,FALSE),0)</f>
        <v>0</v>
      </c>
      <c r="D119">
        <f>IFERROR(VLOOKUP(通常分様式!D119,―!$AD$2:$AE$3,2,FALSE),0)</f>
        <v>0</v>
      </c>
      <c r="G119">
        <f>IFERROR(VLOOKUP(通常分様式!G119,―!$AF$2:$AG$3,2,FALSE),0)</f>
        <v>0</v>
      </c>
      <c r="H119">
        <f>IFERROR(VLOOKUP(通常分様式!H119,―!$C$2:$D$2,2,FALSE),0)</f>
        <v>0</v>
      </c>
      <c r="I119">
        <f>IFERROR(IF(B119=2,VLOOKUP(通常分様式!I119,―!$E$21:$F$25,2,FALSE),VLOOKUP(通常分様式!I119,―!$E$2:$F$19,2,FALSE)),0)</f>
        <v>0</v>
      </c>
      <c r="J119">
        <f>IFERROR(VLOOKUP(通常分様式!J119,―!$G$2:$H$2,2,FALSE),0)</f>
        <v>0</v>
      </c>
      <c r="K119">
        <f>IFERROR(VLOOKUP(通常分様式!K119,―!$AH$2:$AI$12,2,FALSE),0)</f>
        <v>0</v>
      </c>
      <c r="V119">
        <f>IFERROR(IF(通常分様式!C119="単",VLOOKUP(通常分様式!V119,―!$I$2:$J$3,2,FALSE),VLOOKUP(通常分様式!V119,―!$I$4:$J$5,2,FALSE)),0)</f>
        <v>0</v>
      </c>
      <c r="W119">
        <f>IFERROR(VLOOKUP(通常分様式!W119,―!$K$2:$L$3,2,FALSE),0)</f>
        <v>0</v>
      </c>
      <c r="X119">
        <f>IFERROR(VLOOKUP(通常分様式!X119,―!$M$2:$N$3,2,FALSE),0)</f>
        <v>0</v>
      </c>
      <c r="Y119">
        <f>IFERROR(VLOOKUP(通常分様式!Y119,―!$O$2:$P$3,2,FALSE),0)</f>
        <v>0</v>
      </c>
      <c r="Z119">
        <f>IFERROR(VLOOKUP(通常分様式!Z119,―!$X$2:$Y$31,2,FALSE),0)</f>
        <v>0</v>
      </c>
      <c r="AA119">
        <f>IFERROR(VLOOKUP(通常分様式!AA119,―!$X$2:$Y$31,2,FALSE),0)</f>
        <v>0</v>
      </c>
      <c r="AF119">
        <f>IFERROR(VLOOKUP(通常分様式!AG119,―!$AA$2:$AB$14,2,FALSE),0)</f>
        <v>0</v>
      </c>
      <c r="AG119">
        <f t="shared" si="7"/>
        <v>0</v>
      </c>
      <c r="AH119" s="513">
        <f t="shared" si="8"/>
        <v>0</v>
      </c>
      <c r="AI119" s="513">
        <f t="shared" si="9"/>
        <v>0</v>
      </c>
      <c r="AJ119" s="513">
        <f>IF(通常分様式!C119="",0,IF(B119=1,IF(フラグ管理用!C119=1,"事業終期_通常",IF(C119=2,IF(Y119=2,"事業終期_R3基金・R4","事業終期_通常"),0)),IF(B119=2,"事業終期_R3基金・R4",0)))</f>
        <v>0</v>
      </c>
      <c r="AK119" s="513">
        <f t="shared" si="10"/>
        <v>0</v>
      </c>
      <c r="AL119" s="513">
        <f t="shared" si="11"/>
        <v>0</v>
      </c>
      <c r="AM119" s="513">
        <f t="shared" si="12"/>
        <v>0</v>
      </c>
      <c r="AN119" s="513">
        <f t="shared" si="13"/>
        <v>0</v>
      </c>
      <c r="AO119" t="str">
        <f>IF(通常分様式!C119="","",IF(PRODUCT(B119:G119,H119:AA119,AF119)=0,"error",""))</f>
        <v/>
      </c>
      <c r="AP119">
        <f>IF(通常分様式!E119="妊娠出産子育て支援交付金",1,0)</f>
        <v>0</v>
      </c>
    </row>
    <row r="120" spans="1:42">
      <c r="A120">
        <v>99</v>
      </c>
      <c r="B120">
        <f>IFERROR(VLOOKUP(通常分様式!B120,―!$AJ$2:$AK$3,2,FALSE),0)</f>
        <v>0</v>
      </c>
      <c r="C120">
        <f>IFERROR(VLOOKUP(通常分様式!C120,―!$A$2:$B$3,2,FALSE),0)</f>
        <v>0</v>
      </c>
      <c r="D120">
        <f>IFERROR(VLOOKUP(通常分様式!D120,―!$AD$2:$AE$3,2,FALSE),0)</f>
        <v>0</v>
      </c>
      <c r="G120">
        <f>IFERROR(VLOOKUP(通常分様式!G120,―!$AF$2:$AG$3,2,FALSE),0)</f>
        <v>0</v>
      </c>
      <c r="H120">
        <f>IFERROR(VLOOKUP(通常分様式!H120,―!$C$2:$D$2,2,FALSE),0)</f>
        <v>0</v>
      </c>
      <c r="I120">
        <f>IFERROR(IF(B120=2,VLOOKUP(通常分様式!I120,―!$E$21:$F$25,2,FALSE),VLOOKUP(通常分様式!I120,―!$E$2:$F$19,2,FALSE)),0)</f>
        <v>0</v>
      </c>
      <c r="J120">
        <f>IFERROR(VLOOKUP(通常分様式!J120,―!$G$2:$H$2,2,FALSE),0)</f>
        <v>0</v>
      </c>
      <c r="K120">
        <f>IFERROR(VLOOKUP(通常分様式!K120,―!$AH$2:$AI$12,2,FALSE),0)</f>
        <v>0</v>
      </c>
      <c r="V120">
        <f>IFERROR(IF(通常分様式!C120="単",VLOOKUP(通常分様式!V120,―!$I$2:$J$3,2,FALSE),VLOOKUP(通常分様式!V120,―!$I$4:$J$5,2,FALSE)),0)</f>
        <v>0</v>
      </c>
      <c r="W120">
        <f>IFERROR(VLOOKUP(通常分様式!W120,―!$K$2:$L$3,2,FALSE),0)</f>
        <v>0</v>
      </c>
      <c r="X120">
        <f>IFERROR(VLOOKUP(通常分様式!X120,―!$M$2:$N$3,2,FALSE),0)</f>
        <v>0</v>
      </c>
      <c r="Y120">
        <f>IFERROR(VLOOKUP(通常分様式!Y120,―!$O$2:$P$3,2,FALSE),0)</f>
        <v>0</v>
      </c>
      <c r="Z120">
        <f>IFERROR(VLOOKUP(通常分様式!Z120,―!$X$2:$Y$31,2,FALSE),0)</f>
        <v>0</v>
      </c>
      <c r="AA120">
        <f>IFERROR(VLOOKUP(通常分様式!AA120,―!$X$2:$Y$31,2,FALSE),0)</f>
        <v>0</v>
      </c>
      <c r="AF120">
        <f>IFERROR(VLOOKUP(通常分様式!AG120,―!$AA$2:$AB$14,2,FALSE),0)</f>
        <v>0</v>
      </c>
      <c r="AG120">
        <f t="shared" si="7"/>
        <v>0</v>
      </c>
      <c r="AH120" s="513">
        <f t="shared" si="8"/>
        <v>0</v>
      </c>
      <c r="AI120" s="513">
        <f t="shared" si="9"/>
        <v>0</v>
      </c>
      <c r="AJ120" s="513">
        <f>IF(通常分様式!C120="",0,IF(B120=1,IF(フラグ管理用!C120=1,"事業終期_通常",IF(C120=2,IF(Y120=2,"事業終期_R3基金・R4","事業終期_通常"),0)),IF(B120=2,"事業終期_R3基金・R4",0)))</f>
        <v>0</v>
      </c>
      <c r="AK120" s="513">
        <f t="shared" si="10"/>
        <v>0</v>
      </c>
      <c r="AL120" s="513">
        <f t="shared" si="11"/>
        <v>0</v>
      </c>
      <c r="AM120" s="513">
        <f t="shared" si="12"/>
        <v>0</v>
      </c>
      <c r="AN120" s="513">
        <f t="shared" si="13"/>
        <v>0</v>
      </c>
      <c r="AO120" t="str">
        <f>IF(通常分様式!C120="","",IF(PRODUCT(B120:G120,H120:AA120,AF120)=0,"error",""))</f>
        <v/>
      </c>
      <c r="AP120">
        <f>IF(通常分様式!E120="妊娠出産子育て支援交付金",1,0)</f>
        <v>0</v>
      </c>
    </row>
    <row r="121" spans="1:42">
      <c r="A121">
        <v>100</v>
      </c>
      <c r="B121">
        <f>IFERROR(VLOOKUP(通常分様式!B121,―!$AJ$2:$AK$3,2,FALSE),0)</f>
        <v>0</v>
      </c>
      <c r="C121">
        <f>IFERROR(VLOOKUP(通常分様式!C121,―!$A$2:$B$3,2,FALSE),0)</f>
        <v>0</v>
      </c>
      <c r="D121">
        <f>IFERROR(VLOOKUP(通常分様式!D121,―!$AD$2:$AE$3,2,FALSE),0)</f>
        <v>0</v>
      </c>
      <c r="G121">
        <f>IFERROR(VLOOKUP(通常分様式!G121,―!$AF$2:$AG$3,2,FALSE),0)</f>
        <v>0</v>
      </c>
      <c r="H121">
        <f>IFERROR(VLOOKUP(通常分様式!H121,―!$C$2:$D$2,2,FALSE),0)</f>
        <v>0</v>
      </c>
      <c r="I121">
        <f>IFERROR(IF(B121=2,VLOOKUP(通常分様式!I121,―!$E$21:$F$25,2,FALSE),VLOOKUP(通常分様式!I121,―!$E$2:$F$19,2,FALSE)),0)</f>
        <v>0</v>
      </c>
      <c r="J121">
        <f>IFERROR(VLOOKUP(通常分様式!J121,―!$G$2:$H$2,2,FALSE),0)</f>
        <v>0</v>
      </c>
      <c r="K121">
        <f>IFERROR(VLOOKUP(通常分様式!K121,―!$AH$2:$AI$12,2,FALSE),0)</f>
        <v>0</v>
      </c>
      <c r="V121">
        <f>IFERROR(IF(通常分様式!C121="単",VLOOKUP(通常分様式!V121,―!$I$2:$J$3,2,FALSE),VLOOKUP(通常分様式!V121,―!$I$4:$J$5,2,FALSE)),0)</f>
        <v>0</v>
      </c>
      <c r="W121">
        <f>IFERROR(VLOOKUP(通常分様式!W121,―!$K$2:$L$3,2,FALSE),0)</f>
        <v>0</v>
      </c>
      <c r="X121">
        <f>IFERROR(VLOOKUP(通常分様式!X121,―!$M$2:$N$3,2,FALSE),0)</f>
        <v>0</v>
      </c>
      <c r="Y121">
        <f>IFERROR(VLOOKUP(通常分様式!Y121,―!$O$2:$P$3,2,FALSE),0)</f>
        <v>0</v>
      </c>
      <c r="Z121">
        <f>IFERROR(VLOOKUP(通常分様式!Z121,―!$X$2:$Y$31,2,FALSE),0)</f>
        <v>0</v>
      </c>
      <c r="AA121">
        <f>IFERROR(VLOOKUP(通常分様式!AA121,―!$X$2:$Y$31,2,FALSE),0)</f>
        <v>0</v>
      </c>
      <c r="AF121">
        <f>IFERROR(VLOOKUP(通常分様式!AG121,―!$AA$2:$AB$14,2,FALSE),0)</f>
        <v>0</v>
      </c>
      <c r="AG121">
        <f t="shared" si="7"/>
        <v>0</v>
      </c>
      <c r="AH121" s="513">
        <f t="shared" si="8"/>
        <v>0</v>
      </c>
      <c r="AI121" s="513">
        <f t="shared" si="9"/>
        <v>0</v>
      </c>
      <c r="AJ121" s="513">
        <f>IF(通常分様式!C121="",0,IF(B121=1,IF(フラグ管理用!C121=1,"事業終期_通常",IF(C121=2,IF(Y121=2,"事業終期_R3基金・R4","事業終期_通常"),0)),IF(B121=2,"事業終期_R3基金・R4",0)))</f>
        <v>0</v>
      </c>
      <c r="AK121" s="513">
        <f t="shared" si="10"/>
        <v>0</v>
      </c>
      <c r="AL121" s="513">
        <f t="shared" si="11"/>
        <v>0</v>
      </c>
      <c r="AM121" s="513">
        <f t="shared" si="12"/>
        <v>0</v>
      </c>
      <c r="AN121" s="513">
        <f t="shared" si="13"/>
        <v>0</v>
      </c>
      <c r="AO121" t="str">
        <f>IF(通常分様式!C121="","",IF(PRODUCT(B121:G121,H121:AA121,AF121)=0,"error",""))</f>
        <v/>
      </c>
      <c r="AP121">
        <f>IF(通常分様式!E121="妊娠出産子育て支援交付金",1,0)</f>
        <v>0</v>
      </c>
    </row>
    <row r="122" spans="1:42">
      <c r="A122">
        <v>101</v>
      </c>
      <c r="B122">
        <f>IFERROR(VLOOKUP(通常分様式!B122,―!$AJ$2:$AK$3,2,FALSE),0)</f>
        <v>0</v>
      </c>
      <c r="C122">
        <f>IFERROR(VLOOKUP(通常分様式!C122,―!$A$2:$B$3,2,FALSE),0)</f>
        <v>0</v>
      </c>
      <c r="D122">
        <f>IFERROR(VLOOKUP(通常分様式!D122,―!$AD$2:$AE$3,2,FALSE),0)</f>
        <v>0</v>
      </c>
      <c r="G122">
        <f>IFERROR(VLOOKUP(通常分様式!G122,―!$AF$2:$AG$3,2,FALSE),0)</f>
        <v>0</v>
      </c>
      <c r="H122">
        <f>IFERROR(VLOOKUP(通常分様式!H122,―!$C$2:$D$2,2,FALSE),0)</f>
        <v>0</v>
      </c>
      <c r="I122">
        <f>IFERROR(IF(B122=2,VLOOKUP(通常分様式!I122,―!$E$21:$F$25,2,FALSE),VLOOKUP(通常分様式!I122,―!$E$2:$F$19,2,FALSE)),0)</f>
        <v>0</v>
      </c>
      <c r="J122">
        <f>IFERROR(VLOOKUP(通常分様式!J122,―!$G$2:$H$2,2,FALSE),0)</f>
        <v>0</v>
      </c>
      <c r="K122">
        <f>IFERROR(VLOOKUP(通常分様式!K122,―!$AH$2:$AI$12,2,FALSE),0)</f>
        <v>0</v>
      </c>
      <c r="V122">
        <f>IFERROR(IF(通常分様式!C122="単",VLOOKUP(通常分様式!V122,―!$I$2:$J$3,2,FALSE),VLOOKUP(通常分様式!V122,―!$I$4:$J$5,2,FALSE)),0)</f>
        <v>0</v>
      </c>
      <c r="W122">
        <f>IFERROR(VLOOKUP(通常分様式!W122,―!$K$2:$L$3,2,FALSE),0)</f>
        <v>0</v>
      </c>
      <c r="X122">
        <f>IFERROR(VLOOKUP(通常分様式!X122,―!$M$2:$N$3,2,FALSE),0)</f>
        <v>0</v>
      </c>
      <c r="Y122">
        <f>IFERROR(VLOOKUP(通常分様式!Y122,―!$O$2:$P$3,2,FALSE),0)</f>
        <v>0</v>
      </c>
      <c r="Z122">
        <f>IFERROR(VLOOKUP(通常分様式!Z122,―!$X$2:$Y$31,2,FALSE),0)</f>
        <v>0</v>
      </c>
      <c r="AA122">
        <f>IFERROR(VLOOKUP(通常分様式!AA122,―!$X$2:$Y$31,2,FALSE),0)</f>
        <v>0</v>
      </c>
      <c r="AF122">
        <f>IFERROR(VLOOKUP(通常分様式!AG122,―!$AA$2:$AB$14,2,FALSE),0)</f>
        <v>0</v>
      </c>
      <c r="AG122">
        <f t="shared" si="7"/>
        <v>0</v>
      </c>
      <c r="AH122" s="513">
        <f t="shared" si="8"/>
        <v>0</v>
      </c>
      <c r="AI122" s="513">
        <f t="shared" si="9"/>
        <v>0</v>
      </c>
      <c r="AJ122" s="513">
        <f>IF(通常分様式!C122="",0,IF(B122=1,IF(フラグ管理用!C122=1,"事業終期_通常",IF(C122=2,IF(Y122=2,"事業終期_R3基金・R4","事業終期_通常"),0)),IF(B122=2,"事業終期_R3基金・R4",0)))</f>
        <v>0</v>
      </c>
      <c r="AK122" s="513">
        <f t="shared" si="10"/>
        <v>0</v>
      </c>
      <c r="AL122" s="513">
        <f t="shared" si="11"/>
        <v>0</v>
      </c>
      <c r="AM122" s="513">
        <f t="shared" si="12"/>
        <v>0</v>
      </c>
      <c r="AN122" s="513">
        <f t="shared" si="13"/>
        <v>0</v>
      </c>
      <c r="AO122" t="str">
        <f>IF(通常分様式!C122="","",IF(PRODUCT(B122:G122,H122:AA122,AF122)=0,"error",""))</f>
        <v/>
      </c>
      <c r="AP122">
        <f>IF(通常分様式!E122="妊娠出産子育て支援交付金",1,0)</f>
        <v>0</v>
      </c>
    </row>
    <row r="123" spans="1:42">
      <c r="A123">
        <v>102</v>
      </c>
      <c r="B123">
        <f>IFERROR(VLOOKUP(通常分様式!B123,―!$AJ$2:$AK$3,2,FALSE),0)</f>
        <v>0</v>
      </c>
      <c r="C123">
        <f>IFERROR(VLOOKUP(通常分様式!C123,―!$A$2:$B$3,2,FALSE),0)</f>
        <v>0</v>
      </c>
      <c r="D123">
        <f>IFERROR(VLOOKUP(通常分様式!D123,―!$AD$2:$AE$3,2,FALSE),0)</f>
        <v>0</v>
      </c>
      <c r="G123">
        <f>IFERROR(VLOOKUP(通常分様式!G123,―!$AF$2:$AG$3,2,FALSE),0)</f>
        <v>0</v>
      </c>
      <c r="H123">
        <f>IFERROR(VLOOKUP(通常分様式!H123,―!$C$2:$D$2,2,FALSE),0)</f>
        <v>0</v>
      </c>
      <c r="I123">
        <f>IFERROR(IF(B123=2,VLOOKUP(通常分様式!I123,―!$E$21:$F$25,2,FALSE),VLOOKUP(通常分様式!I123,―!$E$2:$F$19,2,FALSE)),0)</f>
        <v>0</v>
      </c>
      <c r="J123">
        <f>IFERROR(VLOOKUP(通常分様式!J123,―!$G$2:$H$2,2,FALSE),0)</f>
        <v>0</v>
      </c>
      <c r="K123">
        <f>IFERROR(VLOOKUP(通常分様式!K123,―!$AH$2:$AI$12,2,FALSE),0)</f>
        <v>0</v>
      </c>
      <c r="V123">
        <f>IFERROR(IF(通常分様式!C123="単",VLOOKUP(通常分様式!V123,―!$I$2:$J$3,2,FALSE),VLOOKUP(通常分様式!V123,―!$I$4:$J$5,2,FALSE)),0)</f>
        <v>0</v>
      </c>
      <c r="W123">
        <f>IFERROR(VLOOKUP(通常分様式!W123,―!$K$2:$L$3,2,FALSE),0)</f>
        <v>0</v>
      </c>
      <c r="X123">
        <f>IFERROR(VLOOKUP(通常分様式!X123,―!$M$2:$N$3,2,FALSE),0)</f>
        <v>0</v>
      </c>
      <c r="Y123">
        <f>IFERROR(VLOOKUP(通常分様式!Y123,―!$O$2:$P$3,2,FALSE),0)</f>
        <v>0</v>
      </c>
      <c r="Z123">
        <f>IFERROR(VLOOKUP(通常分様式!Z123,―!$X$2:$Y$31,2,FALSE),0)</f>
        <v>0</v>
      </c>
      <c r="AA123">
        <f>IFERROR(VLOOKUP(通常分様式!AA123,―!$X$2:$Y$31,2,FALSE),0)</f>
        <v>0</v>
      </c>
      <c r="AF123">
        <f>IFERROR(VLOOKUP(通常分様式!AG123,―!$AA$2:$AB$14,2,FALSE),0)</f>
        <v>0</v>
      </c>
      <c r="AG123">
        <f t="shared" si="7"/>
        <v>0</v>
      </c>
      <c r="AH123" s="513">
        <f t="shared" si="8"/>
        <v>0</v>
      </c>
      <c r="AI123" s="513">
        <f t="shared" si="9"/>
        <v>0</v>
      </c>
      <c r="AJ123" s="513">
        <f>IF(通常分様式!C123="",0,IF(B123=1,IF(フラグ管理用!C123=1,"事業終期_通常",IF(C123=2,IF(Y123=2,"事業終期_R3基金・R4","事業終期_通常"),0)),IF(B123=2,"事業終期_R3基金・R4",0)))</f>
        <v>0</v>
      </c>
      <c r="AK123" s="513">
        <f t="shared" si="10"/>
        <v>0</v>
      </c>
      <c r="AL123" s="513">
        <f t="shared" si="11"/>
        <v>0</v>
      </c>
      <c r="AM123" s="513">
        <f t="shared" si="12"/>
        <v>0</v>
      </c>
      <c r="AN123" s="513">
        <f t="shared" si="13"/>
        <v>0</v>
      </c>
      <c r="AO123" t="str">
        <f>IF(通常分様式!C123="","",IF(PRODUCT(B123:G123,H123:AA123,AF123)=0,"error",""))</f>
        <v/>
      </c>
      <c r="AP123">
        <f>IF(通常分様式!E123="妊娠出産子育て支援交付金",1,0)</f>
        <v>0</v>
      </c>
    </row>
    <row r="124" spans="1:42">
      <c r="A124">
        <v>103</v>
      </c>
      <c r="B124">
        <f>IFERROR(VLOOKUP(通常分様式!B124,―!$AJ$2:$AK$3,2,FALSE),0)</f>
        <v>0</v>
      </c>
      <c r="C124">
        <f>IFERROR(VLOOKUP(通常分様式!C124,―!$A$2:$B$3,2,FALSE),0)</f>
        <v>0</v>
      </c>
      <c r="D124">
        <f>IFERROR(VLOOKUP(通常分様式!D124,―!$AD$2:$AE$3,2,FALSE),0)</f>
        <v>0</v>
      </c>
      <c r="G124">
        <f>IFERROR(VLOOKUP(通常分様式!G124,―!$AF$2:$AG$3,2,FALSE),0)</f>
        <v>0</v>
      </c>
      <c r="H124">
        <f>IFERROR(VLOOKUP(通常分様式!H124,―!$C$2:$D$2,2,FALSE),0)</f>
        <v>0</v>
      </c>
      <c r="I124">
        <f>IFERROR(IF(B124=2,VLOOKUP(通常分様式!I124,―!$E$21:$F$25,2,FALSE),VLOOKUP(通常分様式!I124,―!$E$2:$F$19,2,FALSE)),0)</f>
        <v>0</v>
      </c>
      <c r="J124">
        <f>IFERROR(VLOOKUP(通常分様式!J124,―!$G$2:$H$2,2,FALSE),0)</f>
        <v>0</v>
      </c>
      <c r="K124">
        <f>IFERROR(VLOOKUP(通常分様式!K124,―!$AH$2:$AI$12,2,FALSE),0)</f>
        <v>0</v>
      </c>
      <c r="V124">
        <f>IFERROR(IF(通常分様式!C124="単",VLOOKUP(通常分様式!V124,―!$I$2:$J$3,2,FALSE),VLOOKUP(通常分様式!V124,―!$I$4:$J$5,2,FALSE)),0)</f>
        <v>0</v>
      </c>
      <c r="W124">
        <f>IFERROR(VLOOKUP(通常分様式!W124,―!$K$2:$L$3,2,FALSE),0)</f>
        <v>0</v>
      </c>
      <c r="X124">
        <f>IFERROR(VLOOKUP(通常分様式!X124,―!$M$2:$N$3,2,FALSE),0)</f>
        <v>0</v>
      </c>
      <c r="Y124">
        <f>IFERROR(VLOOKUP(通常分様式!Y124,―!$O$2:$P$3,2,FALSE),0)</f>
        <v>0</v>
      </c>
      <c r="Z124">
        <f>IFERROR(VLOOKUP(通常分様式!Z124,―!$X$2:$Y$31,2,FALSE),0)</f>
        <v>0</v>
      </c>
      <c r="AA124">
        <f>IFERROR(VLOOKUP(通常分様式!AA124,―!$X$2:$Y$31,2,FALSE),0)</f>
        <v>0</v>
      </c>
      <c r="AF124">
        <f>IFERROR(VLOOKUP(通常分様式!AG124,―!$AA$2:$AB$14,2,FALSE),0)</f>
        <v>0</v>
      </c>
      <c r="AG124">
        <f t="shared" si="7"/>
        <v>0</v>
      </c>
      <c r="AH124" s="513">
        <f t="shared" si="8"/>
        <v>0</v>
      </c>
      <c r="AI124" s="513">
        <f t="shared" si="9"/>
        <v>0</v>
      </c>
      <c r="AJ124" s="513">
        <f>IF(通常分様式!C124="",0,IF(B124=1,IF(フラグ管理用!C124=1,"事業終期_通常",IF(C124=2,IF(Y124=2,"事業終期_R3基金・R4","事業終期_通常"),0)),IF(B124=2,"事業終期_R3基金・R4",0)))</f>
        <v>0</v>
      </c>
      <c r="AK124" s="513">
        <f t="shared" si="10"/>
        <v>0</v>
      </c>
      <c r="AL124" s="513">
        <f t="shared" si="11"/>
        <v>0</v>
      </c>
      <c r="AM124" s="513">
        <f t="shared" si="12"/>
        <v>0</v>
      </c>
      <c r="AN124" s="513">
        <f t="shared" si="13"/>
        <v>0</v>
      </c>
      <c r="AO124" t="str">
        <f>IF(通常分様式!C124="","",IF(PRODUCT(B124:G124,H124:AA124,AF124)=0,"error",""))</f>
        <v/>
      </c>
      <c r="AP124">
        <f>IF(通常分様式!E124="妊娠出産子育て支援交付金",1,0)</f>
        <v>0</v>
      </c>
    </row>
    <row r="125" spans="1:42">
      <c r="A125">
        <v>104</v>
      </c>
      <c r="B125">
        <f>IFERROR(VLOOKUP(通常分様式!B125,―!$AJ$2:$AK$3,2,FALSE),0)</f>
        <v>0</v>
      </c>
      <c r="C125">
        <f>IFERROR(VLOOKUP(通常分様式!C125,―!$A$2:$B$3,2,FALSE),0)</f>
        <v>0</v>
      </c>
      <c r="D125">
        <f>IFERROR(VLOOKUP(通常分様式!D125,―!$AD$2:$AE$3,2,FALSE),0)</f>
        <v>0</v>
      </c>
      <c r="G125">
        <f>IFERROR(VLOOKUP(通常分様式!G125,―!$AF$2:$AG$3,2,FALSE),0)</f>
        <v>0</v>
      </c>
      <c r="H125">
        <f>IFERROR(VLOOKUP(通常分様式!H125,―!$C$2:$D$2,2,FALSE),0)</f>
        <v>0</v>
      </c>
      <c r="I125">
        <f>IFERROR(IF(B125=2,VLOOKUP(通常分様式!I125,―!$E$21:$F$25,2,FALSE),VLOOKUP(通常分様式!I125,―!$E$2:$F$19,2,FALSE)),0)</f>
        <v>0</v>
      </c>
      <c r="J125">
        <f>IFERROR(VLOOKUP(通常分様式!J125,―!$G$2:$H$2,2,FALSE),0)</f>
        <v>0</v>
      </c>
      <c r="K125">
        <f>IFERROR(VLOOKUP(通常分様式!K125,―!$AH$2:$AI$12,2,FALSE),0)</f>
        <v>0</v>
      </c>
      <c r="V125">
        <f>IFERROR(IF(通常分様式!C125="単",VLOOKUP(通常分様式!V125,―!$I$2:$J$3,2,FALSE),VLOOKUP(通常分様式!V125,―!$I$4:$J$5,2,FALSE)),0)</f>
        <v>0</v>
      </c>
      <c r="W125">
        <f>IFERROR(VLOOKUP(通常分様式!W125,―!$K$2:$L$3,2,FALSE),0)</f>
        <v>0</v>
      </c>
      <c r="X125">
        <f>IFERROR(VLOOKUP(通常分様式!X125,―!$M$2:$N$3,2,FALSE),0)</f>
        <v>0</v>
      </c>
      <c r="Y125">
        <f>IFERROR(VLOOKUP(通常分様式!Y125,―!$O$2:$P$3,2,FALSE),0)</f>
        <v>0</v>
      </c>
      <c r="Z125">
        <f>IFERROR(VLOOKUP(通常分様式!Z125,―!$X$2:$Y$31,2,FALSE),0)</f>
        <v>0</v>
      </c>
      <c r="AA125">
        <f>IFERROR(VLOOKUP(通常分様式!AA125,―!$X$2:$Y$31,2,FALSE),0)</f>
        <v>0</v>
      </c>
      <c r="AF125">
        <f>IFERROR(VLOOKUP(通常分様式!AG125,―!$AA$2:$AB$14,2,FALSE),0)</f>
        <v>0</v>
      </c>
      <c r="AG125">
        <f t="shared" si="7"/>
        <v>0</v>
      </c>
      <c r="AH125" s="513">
        <f t="shared" si="8"/>
        <v>0</v>
      </c>
      <c r="AI125" s="513">
        <f t="shared" si="9"/>
        <v>0</v>
      </c>
      <c r="AJ125" s="513">
        <f>IF(通常分様式!C125="",0,IF(B125=1,IF(フラグ管理用!C125=1,"事業終期_通常",IF(C125=2,IF(Y125=2,"事業終期_R3基金・R4","事業終期_通常"),0)),IF(B125=2,"事業終期_R3基金・R4",0)))</f>
        <v>0</v>
      </c>
      <c r="AK125" s="513">
        <f t="shared" si="10"/>
        <v>0</v>
      </c>
      <c r="AL125" s="513">
        <f t="shared" si="11"/>
        <v>0</v>
      </c>
      <c r="AM125" s="513">
        <f t="shared" si="12"/>
        <v>0</v>
      </c>
      <c r="AN125" s="513">
        <f t="shared" si="13"/>
        <v>0</v>
      </c>
      <c r="AO125" t="str">
        <f>IF(通常分様式!C125="","",IF(PRODUCT(B125:G125,H125:AA125,AF125)=0,"error",""))</f>
        <v/>
      </c>
      <c r="AP125">
        <f>IF(通常分様式!E125="妊娠出産子育て支援交付金",1,0)</f>
        <v>0</v>
      </c>
    </row>
    <row r="126" spans="1:42">
      <c r="A126">
        <v>105</v>
      </c>
      <c r="B126">
        <f>IFERROR(VLOOKUP(通常分様式!B126,―!$AJ$2:$AK$3,2,FALSE),0)</f>
        <v>0</v>
      </c>
      <c r="C126">
        <f>IFERROR(VLOOKUP(通常分様式!C126,―!$A$2:$B$3,2,FALSE),0)</f>
        <v>0</v>
      </c>
      <c r="D126">
        <f>IFERROR(VLOOKUP(通常分様式!D126,―!$AD$2:$AE$3,2,FALSE),0)</f>
        <v>0</v>
      </c>
      <c r="G126">
        <f>IFERROR(VLOOKUP(通常分様式!G126,―!$AF$2:$AG$3,2,FALSE),0)</f>
        <v>0</v>
      </c>
      <c r="H126">
        <f>IFERROR(VLOOKUP(通常分様式!H126,―!$C$2:$D$2,2,FALSE),0)</f>
        <v>0</v>
      </c>
      <c r="I126">
        <f>IFERROR(IF(B126=2,VLOOKUP(通常分様式!I126,―!$E$21:$F$25,2,FALSE),VLOOKUP(通常分様式!I126,―!$E$2:$F$19,2,FALSE)),0)</f>
        <v>0</v>
      </c>
      <c r="J126">
        <f>IFERROR(VLOOKUP(通常分様式!J126,―!$G$2:$H$2,2,FALSE),0)</f>
        <v>0</v>
      </c>
      <c r="K126">
        <f>IFERROR(VLOOKUP(通常分様式!K126,―!$AH$2:$AI$12,2,FALSE),0)</f>
        <v>0</v>
      </c>
      <c r="V126">
        <f>IFERROR(IF(通常分様式!C126="単",VLOOKUP(通常分様式!V126,―!$I$2:$J$3,2,FALSE),VLOOKUP(通常分様式!V126,―!$I$4:$J$5,2,FALSE)),0)</f>
        <v>0</v>
      </c>
      <c r="W126">
        <f>IFERROR(VLOOKUP(通常分様式!W126,―!$K$2:$L$3,2,FALSE),0)</f>
        <v>0</v>
      </c>
      <c r="X126">
        <f>IFERROR(VLOOKUP(通常分様式!X126,―!$M$2:$N$3,2,FALSE),0)</f>
        <v>0</v>
      </c>
      <c r="Y126">
        <f>IFERROR(VLOOKUP(通常分様式!Y126,―!$O$2:$P$3,2,FALSE),0)</f>
        <v>0</v>
      </c>
      <c r="Z126">
        <f>IFERROR(VLOOKUP(通常分様式!Z126,―!$X$2:$Y$31,2,FALSE),0)</f>
        <v>0</v>
      </c>
      <c r="AA126">
        <f>IFERROR(VLOOKUP(通常分様式!AA126,―!$X$2:$Y$31,2,FALSE),0)</f>
        <v>0</v>
      </c>
      <c r="AF126">
        <f>IFERROR(VLOOKUP(通常分様式!AG126,―!$AA$2:$AB$14,2,FALSE),0)</f>
        <v>0</v>
      </c>
      <c r="AG126">
        <f t="shared" si="7"/>
        <v>0</v>
      </c>
      <c r="AH126" s="513">
        <f t="shared" si="8"/>
        <v>0</v>
      </c>
      <c r="AI126" s="513">
        <f t="shared" si="9"/>
        <v>0</v>
      </c>
      <c r="AJ126" s="513">
        <f>IF(通常分様式!C126="",0,IF(B126=1,IF(フラグ管理用!C126=1,"事業終期_通常",IF(C126=2,IF(Y126=2,"事業終期_R3基金・R4","事業終期_通常"),0)),IF(B126=2,"事業終期_R3基金・R4",0)))</f>
        <v>0</v>
      </c>
      <c r="AK126" s="513">
        <f t="shared" si="10"/>
        <v>0</v>
      </c>
      <c r="AL126" s="513">
        <f t="shared" si="11"/>
        <v>0</v>
      </c>
      <c r="AM126" s="513">
        <f t="shared" si="12"/>
        <v>0</v>
      </c>
      <c r="AN126" s="513">
        <f t="shared" si="13"/>
        <v>0</v>
      </c>
      <c r="AO126" t="str">
        <f>IF(通常分様式!C126="","",IF(PRODUCT(B126:G126,H126:AA126,AF126)=0,"error",""))</f>
        <v/>
      </c>
      <c r="AP126">
        <f>IF(通常分様式!E126="妊娠出産子育て支援交付金",1,0)</f>
        <v>0</v>
      </c>
    </row>
    <row r="127" spans="1:42">
      <c r="A127">
        <v>106</v>
      </c>
      <c r="B127">
        <f>IFERROR(VLOOKUP(通常分様式!B127,―!$AJ$2:$AK$3,2,FALSE),0)</f>
        <v>0</v>
      </c>
      <c r="C127">
        <f>IFERROR(VLOOKUP(通常分様式!C127,―!$A$2:$B$3,2,FALSE),0)</f>
        <v>0</v>
      </c>
      <c r="D127">
        <f>IFERROR(VLOOKUP(通常分様式!D127,―!$AD$2:$AE$3,2,FALSE),0)</f>
        <v>0</v>
      </c>
      <c r="G127">
        <f>IFERROR(VLOOKUP(通常分様式!G127,―!$AF$2:$AG$3,2,FALSE),0)</f>
        <v>0</v>
      </c>
      <c r="H127">
        <f>IFERROR(VLOOKUP(通常分様式!H127,―!$C$2:$D$2,2,FALSE),0)</f>
        <v>0</v>
      </c>
      <c r="I127">
        <f>IFERROR(IF(B127=2,VLOOKUP(通常分様式!I127,―!$E$21:$F$25,2,FALSE),VLOOKUP(通常分様式!I127,―!$E$2:$F$19,2,FALSE)),0)</f>
        <v>0</v>
      </c>
      <c r="J127">
        <f>IFERROR(VLOOKUP(通常分様式!J127,―!$G$2:$H$2,2,FALSE),0)</f>
        <v>0</v>
      </c>
      <c r="K127">
        <f>IFERROR(VLOOKUP(通常分様式!K127,―!$AH$2:$AI$12,2,FALSE),0)</f>
        <v>0</v>
      </c>
      <c r="V127">
        <f>IFERROR(IF(通常分様式!C127="単",VLOOKUP(通常分様式!V127,―!$I$2:$J$3,2,FALSE),VLOOKUP(通常分様式!V127,―!$I$4:$J$5,2,FALSE)),0)</f>
        <v>0</v>
      </c>
      <c r="W127">
        <f>IFERROR(VLOOKUP(通常分様式!W127,―!$K$2:$L$3,2,FALSE),0)</f>
        <v>0</v>
      </c>
      <c r="X127">
        <f>IFERROR(VLOOKUP(通常分様式!X127,―!$M$2:$N$3,2,FALSE),0)</f>
        <v>0</v>
      </c>
      <c r="Y127">
        <f>IFERROR(VLOOKUP(通常分様式!Y127,―!$O$2:$P$3,2,FALSE),0)</f>
        <v>0</v>
      </c>
      <c r="Z127">
        <f>IFERROR(VLOOKUP(通常分様式!Z127,―!$X$2:$Y$31,2,FALSE),0)</f>
        <v>0</v>
      </c>
      <c r="AA127">
        <f>IFERROR(VLOOKUP(通常分様式!AA127,―!$X$2:$Y$31,2,FALSE),0)</f>
        <v>0</v>
      </c>
      <c r="AF127">
        <f>IFERROR(VLOOKUP(通常分様式!AG127,―!$AA$2:$AB$14,2,FALSE),0)</f>
        <v>0</v>
      </c>
      <c r="AG127">
        <f t="shared" si="7"/>
        <v>0</v>
      </c>
      <c r="AH127" s="513">
        <f t="shared" si="8"/>
        <v>0</v>
      </c>
      <c r="AI127" s="513">
        <f t="shared" si="9"/>
        <v>0</v>
      </c>
      <c r="AJ127" s="513">
        <f>IF(通常分様式!C127="",0,IF(B127=1,IF(フラグ管理用!C127=1,"事業終期_通常",IF(C127=2,IF(Y127=2,"事業終期_R3基金・R4","事業終期_通常"),0)),IF(B127=2,"事業終期_R3基金・R4",0)))</f>
        <v>0</v>
      </c>
      <c r="AK127" s="513">
        <f t="shared" si="10"/>
        <v>0</v>
      </c>
      <c r="AL127" s="513">
        <f t="shared" si="11"/>
        <v>0</v>
      </c>
      <c r="AM127" s="513">
        <f t="shared" si="12"/>
        <v>0</v>
      </c>
      <c r="AN127" s="513">
        <f t="shared" si="13"/>
        <v>0</v>
      </c>
      <c r="AO127" t="str">
        <f>IF(通常分様式!C127="","",IF(PRODUCT(B127:G127,H127:AA127,AF127)=0,"error",""))</f>
        <v/>
      </c>
      <c r="AP127">
        <f>IF(通常分様式!E127="妊娠出産子育て支援交付金",1,0)</f>
        <v>0</v>
      </c>
    </row>
    <row r="128" spans="1:42">
      <c r="A128">
        <v>107</v>
      </c>
      <c r="B128">
        <f>IFERROR(VLOOKUP(通常分様式!B128,―!$AJ$2:$AK$3,2,FALSE),0)</f>
        <v>0</v>
      </c>
      <c r="C128">
        <f>IFERROR(VLOOKUP(通常分様式!C128,―!$A$2:$B$3,2,FALSE),0)</f>
        <v>0</v>
      </c>
      <c r="D128">
        <f>IFERROR(VLOOKUP(通常分様式!D128,―!$AD$2:$AE$3,2,FALSE),0)</f>
        <v>0</v>
      </c>
      <c r="G128">
        <f>IFERROR(VLOOKUP(通常分様式!G128,―!$AF$2:$AG$3,2,FALSE),0)</f>
        <v>0</v>
      </c>
      <c r="H128">
        <f>IFERROR(VLOOKUP(通常分様式!H128,―!$C$2:$D$2,2,FALSE),0)</f>
        <v>0</v>
      </c>
      <c r="I128">
        <f>IFERROR(IF(B128=2,VLOOKUP(通常分様式!I128,―!$E$21:$F$25,2,FALSE),VLOOKUP(通常分様式!I128,―!$E$2:$F$19,2,FALSE)),0)</f>
        <v>0</v>
      </c>
      <c r="J128">
        <f>IFERROR(VLOOKUP(通常分様式!J128,―!$G$2:$H$2,2,FALSE),0)</f>
        <v>0</v>
      </c>
      <c r="K128">
        <f>IFERROR(VLOOKUP(通常分様式!K128,―!$AH$2:$AI$12,2,FALSE),0)</f>
        <v>0</v>
      </c>
      <c r="V128">
        <f>IFERROR(IF(通常分様式!C128="単",VLOOKUP(通常分様式!V128,―!$I$2:$J$3,2,FALSE),VLOOKUP(通常分様式!V128,―!$I$4:$J$5,2,FALSE)),0)</f>
        <v>0</v>
      </c>
      <c r="W128">
        <f>IFERROR(VLOOKUP(通常分様式!W128,―!$K$2:$L$3,2,FALSE),0)</f>
        <v>0</v>
      </c>
      <c r="X128">
        <f>IFERROR(VLOOKUP(通常分様式!X128,―!$M$2:$N$3,2,FALSE),0)</f>
        <v>0</v>
      </c>
      <c r="Y128">
        <f>IFERROR(VLOOKUP(通常分様式!Y128,―!$O$2:$P$3,2,FALSE),0)</f>
        <v>0</v>
      </c>
      <c r="Z128">
        <f>IFERROR(VLOOKUP(通常分様式!Z128,―!$X$2:$Y$31,2,FALSE),0)</f>
        <v>0</v>
      </c>
      <c r="AA128">
        <f>IFERROR(VLOOKUP(通常分様式!AA128,―!$X$2:$Y$31,2,FALSE),0)</f>
        <v>0</v>
      </c>
      <c r="AF128">
        <f>IFERROR(VLOOKUP(通常分様式!AG128,―!$AA$2:$AB$14,2,FALSE),0)</f>
        <v>0</v>
      </c>
      <c r="AG128">
        <f t="shared" si="7"/>
        <v>0</v>
      </c>
      <c r="AH128" s="513">
        <f t="shared" si="8"/>
        <v>0</v>
      </c>
      <c r="AI128" s="513">
        <f t="shared" si="9"/>
        <v>0</v>
      </c>
      <c r="AJ128" s="513">
        <f>IF(通常分様式!C128="",0,IF(B128=1,IF(フラグ管理用!C128=1,"事業終期_通常",IF(C128=2,IF(Y128=2,"事業終期_R3基金・R4","事業終期_通常"),0)),IF(B128=2,"事業終期_R3基金・R4",0)))</f>
        <v>0</v>
      </c>
      <c r="AK128" s="513">
        <f t="shared" si="10"/>
        <v>0</v>
      </c>
      <c r="AL128" s="513">
        <f t="shared" si="11"/>
        <v>0</v>
      </c>
      <c r="AM128" s="513">
        <f t="shared" si="12"/>
        <v>0</v>
      </c>
      <c r="AN128" s="513">
        <f t="shared" si="13"/>
        <v>0</v>
      </c>
      <c r="AO128" t="str">
        <f>IF(通常分様式!C128="","",IF(PRODUCT(B128:G128,H128:AA128,AF128)=0,"error",""))</f>
        <v/>
      </c>
      <c r="AP128">
        <f>IF(通常分様式!E128="妊娠出産子育て支援交付金",1,0)</f>
        <v>0</v>
      </c>
    </row>
    <row r="129" spans="1:42">
      <c r="A129">
        <v>108</v>
      </c>
      <c r="B129">
        <f>IFERROR(VLOOKUP(通常分様式!B129,―!$AJ$2:$AK$3,2,FALSE),0)</f>
        <v>0</v>
      </c>
      <c r="C129">
        <f>IFERROR(VLOOKUP(通常分様式!C129,―!$A$2:$B$3,2,FALSE),0)</f>
        <v>0</v>
      </c>
      <c r="D129">
        <f>IFERROR(VLOOKUP(通常分様式!D129,―!$AD$2:$AE$3,2,FALSE),0)</f>
        <v>0</v>
      </c>
      <c r="G129">
        <f>IFERROR(VLOOKUP(通常分様式!G129,―!$AF$2:$AG$3,2,FALSE),0)</f>
        <v>0</v>
      </c>
      <c r="H129">
        <f>IFERROR(VLOOKUP(通常分様式!H129,―!$C$2:$D$2,2,FALSE),0)</f>
        <v>0</v>
      </c>
      <c r="I129">
        <f>IFERROR(IF(B129=2,VLOOKUP(通常分様式!I129,―!$E$21:$F$25,2,FALSE),VLOOKUP(通常分様式!I129,―!$E$2:$F$19,2,FALSE)),0)</f>
        <v>0</v>
      </c>
      <c r="J129">
        <f>IFERROR(VLOOKUP(通常分様式!J129,―!$G$2:$H$2,2,FALSE),0)</f>
        <v>0</v>
      </c>
      <c r="K129">
        <f>IFERROR(VLOOKUP(通常分様式!K129,―!$AH$2:$AI$12,2,FALSE),0)</f>
        <v>0</v>
      </c>
      <c r="V129">
        <f>IFERROR(IF(通常分様式!C129="単",VLOOKUP(通常分様式!V129,―!$I$2:$J$3,2,FALSE),VLOOKUP(通常分様式!V129,―!$I$4:$J$5,2,FALSE)),0)</f>
        <v>0</v>
      </c>
      <c r="W129">
        <f>IFERROR(VLOOKUP(通常分様式!W129,―!$K$2:$L$3,2,FALSE),0)</f>
        <v>0</v>
      </c>
      <c r="X129">
        <f>IFERROR(VLOOKUP(通常分様式!X129,―!$M$2:$N$3,2,FALSE),0)</f>
        <v>0</v>
      </c>
      <c r="Y129">
        <f>IFERROR(VLOOKUP(通常分様式!Y129,―!$O$2:$P$3,2,FALSE),0)</f>
        <v>0</v>
      </c>
      <c r="Z129">
        <f>IFERROR(VLOOKUP(通常分様式!Z129,―!$X$2:$Y$31,2,FALSE),0)</f>
        <v>0</v>
      </c>
      <c r="AA129">
        <f>IFERROR(VLOOKUP(通常分様式!AA129,―!$X$2:$Y$31,2,FALSE),0)</f>
        <v>0</v>
      </c>
      <c r="AF129">
        <f>IFERROR(VLOOKUP(通常分様式!AG129,―!$AA$2:$AB$14,2,FALSE),0)</f>
        <v>0</v>
      </c>
      <c r="AG129">
        <f t="shared" si="7"/>
        <v>0</v>
      </c>
      <c r="AH129" s="513">
        <f t="shared" si="8"/>
        <v>0</v>
      </c>
      <c r="AI129" s="513">
        <f t="shared" si="9"/>
        <v>0</v>
      </c>
      <c r="AJ129" s="513">
        <f>IF(通常分様式!C129="",0,IF(B129=1,IF(フラグ管理用!C129=1,"事業終期_通常",IF(C129=2,IF(Y129=2,"事業終期_R3基金・R4","事業終期_通常"),0)),IF(B129=2,"事業終期_R3基金・R4",0)))</f>
        <v>0</v>
      </c>
      <c r="AK129" s="513">
        <f t="shared" si="10"/>
        <v>0</v>
      </c>
      <c r="AL129" s="513">
        <f t="shared" si="11"/>
        <v>0</v>
      </c>
      <c r="AM129" s="513">
        <f t="shared" si="12"/>
        <v>0</v>
      </c>
      <c r="AN129" s="513">
        <f t="shared" si="13"/>
        <v>0</v>
      </c>
      <c r="AO129" t="str">
        <f>IF(通常分様式!C129="","",IF(PRODUCT(B129:G129,H129:AA129,AF129)=0,"error",""))</f>
        <v/>
      </c>
      <c r="AP129">
        <f>IF(通常分様式!E129="妊娠出産子育て支援交付金",1,0)</f>
        <v>0</v>
      </c>
    </row>
    <row r="130" spans="1:42">
      <c r="A130">
        <v>109</v>
      </c>
      <c r="B130">
        <f>IFERROR(VLOOKUP(通常分様式!B130,―!$AJ$2:$AK$3,2,FALSE),0)</f>
        <v>0</v>
      </c>
      <c r="C130">
        <f>IFERROR(VLOOKUP(通常分様式!C130,―!$A$2:$B$3,2,FALSE),0)</f>
        <v>0</v>
      </c>
      <c r="D130">
        <f>IFERROR(VLOOKUP(通常分様式!D130,―!$AD$2:$AE$3,2,FALSE),0)</f>
        <v>0</v>
      </c>
      <c r="G130">
        <f>IFERROR(VLOOKUP(通常分様式!G130,―!$AF$2:$AG$3,2,FALSE),0)</f>
        <v>0</v>
      </c>
      <c r="H130">
        <f>IFERROR(VLOOKUP(通常分様式!H130,―!$C$2:$D$2,2,FALSE),0)</f>
        <v>0</v>
      </c>
      <c r="I130">
        <f>IFERROR(IF(B130=2,VLOOKUP(通常分様式!I130,―!$E$21:$F$25,2,FALSE),VLOOKUP(通常分様式!I130,―!$E$2:$F$19,2,FALSE)),0)</f>
        <v>0</v>
      </c>
      <c r="J130">
        <f>IFERROR(VLOOKUP(通常分様式!J130,―!$G$2:$H$2,2,FALSE),0)</f>
        <v>0</v>
      </c>
      <c r="K130">
        <f>IFERROR(VLOOKUP(通常分様式!K130,―!$AH$2:$AI$12,2,FALSE),0)</f>
        <v>0</v>
      </c>
      <c r="V130">
        <f>IFERROR(IF(通常分様式!C130="単",VLOOKUP(通常分様式!V130,―!$I$2:$J$3,2,FALSE),VLOOKUP(通常分様式!V130,―!$I$4:$J$5,2,FALSE)),0)</f>
        <v>0</v>
      </c>
      <c r="W130">
        <f>IFERROR(VLOOKUP(通常分様式!W130,―!$K$2:$L$3,2,FALSE),0)</f>
        <v>0</v>
      </c>
      <c r="X130">
        <f>IFERROR(VLOOKUP(通常分様式!X130,―!$M$2:$N$3,2,FALSE),0)</f>
        <v>0</v>
      </c>
      <c r="Y130">
        <f>IFERROR(VLOOKUP(通常分様式!Y130,―!$O$2:$P$3,2,FALSE),0)</f>
        <v>0</v>
      </c>
      <c r="Z130">
        <f>IFERROR(VLOOKUP(通常分様式!Z130,―!$X$2:$Y$31,2,FALSE),0)</f>
        <v>0</v>
      </c>
      <c r="AA130">
        <f>IFERROR(VLOOKUP(通常分様式!AA130,―!$X$2:$Y$31,2,FALSE),0)</f>
        <v>0</v>
      </c>
      <c r="AF130">
        <f>IFERROR(VLOOKUP(通常分様式!AG130,―!$AA$2:$AB$14,2,FALSE),0)</f>
        <v>0</v>
      </c>
      <c r="AG130">
        <f t="shared" si="7"/>
        <v>0</v>
      </c>
      <c r="AH130" s="513">
        <f t="shared" si="8"/>
        <v>0</v>
      </c>
      <c r="AI130" s="513">
        <f t="shared" si="9"/>
        <v>0</v>
      </c>
      <c r="AJ130" s="513">
        <f>IF(通常分様式!C130="",0,IF(B130=1,IF(フラグ管理用!C130=1,"事業終期_通常",IF(C130=2,IF(Y130=2,"事業終期_R3基金・R4","事業終期_通常"),0)),IF(B130=2,"事業終期_R3基金・R4",0)))</f>
        <v>0</v>
      </c>
      <c r="AK130" s="513">
        <f t="shared" si="10"/>
        <v>0</v>
      </c>
      <c r="AL130" s="513">
        <f t="shared" si="11"/>
        <v>0</v>
      </c>
      <c r="AM130" s="513">
        <f t="shared" si="12"/>
        <v>0</v>
      </c>
      <c r="AN130" s="513">
        <f t="shared" si="13"/>
        <v>0</v>
      </c>
      <c r="AO130" t="str">
        <f>IF(通常分様式!C130="","",IF(PRODUCT(B130:G130,H130:AA130,AF130)=0,"error",""))</f>
        <v/>
      </c>
      <c r="AP130">
        <f>IF(通常分様式!E130="妊娠出産子育て支援交付金",1,0)</f>
        <v>0</v>
      </c>
    </row>
    <row r="131" spans="1:42">
      <c r="A131">
        <v>110</v>
      </c>
      <c r="B131">
        <f>IFERROR(VLOOKUP(通常分様式!B131,―!$AJ$2:$AK$3,2,FALSE),0)</f>
        <v>0</v>
      </c>
      <c r="C131">
        <f>IFERROR(VLOOKUP(通常分様式!C131,―!$A$2:$B$3,2,FALSE),0)</f>
        <v>0</v>
      </c>
      <c r="D131">
        <f>IFERROR(VLOOKUP(通常分様式!D131,―!$AD$2:$AE$3,2,FALSE),0)</f>
        <v>0</v>
      </c>
      <c r="G131">
        <f>IFERROR(VLOOKUP(通常分様式!G131,―!$AF$2:$AG$3,2,FALSE),0)</f>
        <v>0</v>
      </c>
      <c r="H131">
        <f>IFERROR(VLOOKUP(通常分様式!H131,―!$C$2:$D$2,2,FALSE),0)</f>
        <v>0</v>
      </c>
      <c r="I131">
        <f>IFERROR(IF(B131=2,VLOOKUP(通常分様式!I131,―!$E$21:$F$25,2,FALSE),VLOOKUP(通常分様式!I131,―!$E$2:$F$19,2,FALSE)),0)</f>
        <v>0</v>
      </c>
      <c r="J131">
        <f>IFERROR(VLOOKUP(通常分様式!J131,―!$G$2:$H$2,2,FALSE),0)</f>
        <v>0</v>
      </c>
      <c r="K131">
        <f>IFERROR(VLOOKUP(通常分様式!K131,―!$AH$2:$AI$12,2,FALSE),0)</f>
        <v>0</v>
      </c>
      <c r="V131">
        <f>IFERROR(IF(通常分様式!C131="単",VLOOKUP(通常分様式!V131,―!$I$2:$J$3,2,FALSE),VLOOKUP(通常分様式!V131,―!$I$4:$J$5,2,FALSE)),0)</f>
        <v>0</v>
      </c>
      <c r="W131">
        <f>IFERROR(VLOOKUP(通常分様式!W131,―!$K$2:$L$3,2,FALSE),0)</f>
        <v>0</v>
      </c>
      <c r="X131">
        <f>IFERROR(VLOOKUP(通常分様式!X131,―!$M$2:$N$3,2,FALSE),0)</f>
        <v>0</v>
      </c>
      <c r="Y131">
        <f>IFERROR(VLOOKUP(通常分様式!Y131,―!$O$2:$P$3,2,FALSE),0)</f>
        <v>0</v>
      </c>
      <c r="Z131">
        <f>IFERROR(VLOOKUP(通常分様式!Z131,―!$X$2:$Y$31,2,FALSE),0)</f>
        <v>0</v>
      </c>
      <c r="AA131">
        <f>IFERROR(VLOOKUP(通常分様式!AA131,―!$X$2:$Y$31,2,FALSE),0)</f>
        <v>0</v>
      </c>
      <c r="AF131">
        <f>IFERROR(VLOOKUP(通常分様式!AG131,―!$AA$2:$AB$14,2,FALSE),0)</f>
        <v>0</v>
      </c>
      <c r="AG131">
        <f t="shared" si="7"/>
        <v>0</v>
      </c>
      <c r="AH131" s="513">
        <f t="shared" si="8"/>
        <v>0</v>
      </c>
      <c r="AI131" s="513">
        <f t="shared" si="9"/>
        <v>0</v>
      </c>
      <c r="AJ131" s="513">
        <f>IF(通常分様式!C131="",0,IF(B131=1,IF(フラグ管理用!C131=1,"事業終期_通常",IF(C131=2,IF(Y131=2,"事業終期_R3基金・R4","事業終期_通常"),0)),IF(B131=2,"事業終期_R3基金・R4",0)))</f>
        <v>0</v>
      </c>
      <c r="AK131" s="513">
        <f t="shared" si="10"/>
        <v>0</v>
      </c>
      <c r="AL131" s="513">
        <f t="shared" si="11"/>
        <v>0</v>
      </c>
      <c r="AM131" s="513">
        <f t="shared" si="12"/>
        <v>0</v>
      </c>
      <c r="AN131" s="513">
        <f t="shared" si="13"/>
        <v>0</v>
      </c>
      <c r="AO131" t="str">
        <f>IF(通常分様式!C131="","",IF(PRODUCT(B131:G131,H131:AA131,AF131)=0,"error",""))</f>
        <v/>
      </c>
      <c r="AP131">
        <f>IF(通常分様式!E131="妊娠出産子育て支援交付金",1,0)</f>
        <v>0</v>
      </c>
    </row>
    <row r="132" spans="1:42">
      <c r="A132">
        <v>111</v>
      </c>
      <c r="B132">
        <f>IFERROR(VLOOKUP(通常分様式!B132,―!$AJ$2:$AK$3,2,FALSE),0)</f>
        <v>0</v>
      </c>
      <c r="C132">
        <f>IFERROR(VLOOKUP(通常分様式!C132,―!$A$2:$B$3,2,FALSE),0)</f>
        <v>0</v>
      </c>
      <c r="D132">
        <f>IFERROR(VLOOKUP(通常分様式!D132,―!$AD$2:$AE$3,2,FALSE),0)</f>
        <v>0</v>
      </c>
      <c r="G132">
        <f>IFERROR(VLOOKUP(通常分様式!G132,―!$AF$2:$AG$3,2,FALSE),0)</f>
        <v>0</v>
      </c>
      <c r="H132">
        <f>IFERROR(VLOOKUP(通常分様式!H132,―!$C$2:$D$2,2,FALSE),0)</f>
        <v>0</v>
      </c>
      <c r="I132">
        <f>IFERROR(IF(B132=2,VLOOKUP(通常分様式!I132,―!$E$21:$F$25,2,FALSE),VLOOKUP(通常分様式!I132,―!$E$2:$F$19,2,FALSE)),0)</f>
        <v>0</v>
      </c>
      <c r="J132">
        <f>IFERROR(VLOOKUP(通常分様式!J132,―!$G$2:$H$2,2,FALSE),0)</f>
        <v>0</v>
      </c>
      <c r="K132">
        <f>IFERROR(VLOOKUP(通常分様式!K132,―!$AH$2:$AI$12,2,FALSE),0)</f>
        <v>0</v>
      </c>
      <c r="V132">
        <f>IFERROR(IF(通常分様式!C132="単",VLOOKUP(通常分様式!V132,―!$I$2:$J$3,2,FALSE),VLOOKUP(通常分様式!V132,―!$I$4:$J$5,2,FALSE)),0)</f>
        <v>0</v>
      </c>
      <c r="W132">
        <f>IFERROR(VLOOKUP(通常分様式!W132,―!$K$2:$L$3,2,FALSE),0)</f>
        <v>0</v>
      </c>
      <c r="X132">
        <f>IFERROR(VLOOKUP(通常分様式!X132,―!$M$2:$N$3,2,FALSE),0)</f>
        <v>0</v>
      </c>
      <c r="Y132">
        <f>IFERROR(VLOOKUP(通常分様式!Y132,―!$O$2:$P$3,2,FALSE),0)</f>
        <v>0</v>
      </c>
      <c r="Z132">
        <f>IFERROR(VLOOKUP(通常分様式!Z132,―!$X$2:$Y$31,2,FALSE),0)</f>
        <v>0</v>
      </c>
      <c r="AA132">
        <f>IFERROR(VLOOKUP(通常分様式!AA132,―!$X$2:$Y$31,2,FALSE),0)</f>
        <v>0</v>
      </c>
      <c r="AF132">
        <f>IFERROR(VLOOKUP(通常分様式!AG132,―!$AA$2:$AB$14,2,FALSE),0)</f>
        <v>0</v>
      </c>
      <c r="AG132">
        <f t="shared" si="7"/>
        <v>0</v>
      </c>
      <c r="AH132" s="513">
        <f t="shared" si="8"/>
        <v>0</v>
      </c>
      <c r="AI132" s="513">
        <f t="shared" si="9"/>
        <v>0</v>
      </c>
      <c r="AJ132" s="513">
        <f>IF(通常分様式!C132="",0,IF(B132=1,IF(フラグ管理用!C132=1,"事業終期_通常",IF(C132=2,IF(Y132=2,"事業終期_R3基金・R4","事業終期_通常"),0)),IF(B132=2,"事業終期_R3基金・R4",0)))</f>
        <v>0</v>
      </c>
      <c r="AK132" s="513">
        <f t="shared" si="10"/>
        <v>0</v>
      </c>
      <c r="AL132" s="513">
        <f t="shared" si="11"/>
        <v>0</v>
      </c>
      <c r="AM132" s="513">
        <f t="shared" si="12"/>
        <v>0</v>
      </c>
      <c r="AN132" s="513">
        <f t="shared" si="13"/>
        <v>0</v>
      </c>
      <c r="AO132" t="str">
        <f>IF(通常分様式!C132="","",IF(PRODUCT(B132:G132,H132:AA132,AF132)=0,"error",""))</f>
        <v/>
      </c>
      <c r="AP132">
        <f>IF(通常分様式!E132="妊娠出産子育て支援交付金",1,0)</f>
        <v>0</v>
      </c>
    </row>
    <row r="133" spans="1:42">
      <c r="A133">
        <v>112</v>
      </c>
      <c r="B133">
        <f>IFERROR(VLOOKUP(通常分様式!B133,―!$AJ$2:$AK$3,2,FALSE),0)</f>
        <v>0</v>
      </c>
      <c r="C133">
        <f>IFERROR(VLOOKUP(通常分様式!C133,―!$A$2:$B$3,2,FALSE),0)</f>
        <v>0</v>
      </c>
      <c r="D133">
        <f>IFERROR(VLOOKUP(通常分様式!D133,―!$AD$2:$AE$3,2,FALSE),0)</f>
        <v>0</v>
      </c>
      <c r="G133">
        <f>IFERROR(VLOOKUP(通常分様式!G133,―!$AF$2:$AG$3,2,FALSE),0)</f>
        <v>0</v>
      </c>
      <c r="H133">
        <f>IFERROR(VLOOKUP(通常分様式!H133,―!$C$2:$D$2,2,FALSE),0)</f>
        <v>0</v>
      </c>
      <c r="I133">
        <f>IFERROR(IF(B133=2,VLOOKUP(通常分様式!I133,―!$E$21:$F$25,2,FALSE),VLOOKUP(通常分様式!I133,―!$E$2:$F$19,2,FALSE)),0)</f>
        <v>0</v>
      </c>
      <c r="J133">
        <f>IFERROR(VLOOKUP(通常分様式!J133,―!$G$2:$H$2,2,FALSE),0)</f>
        <v>0</v>
      </c>
      <c r="K133">
        <f>IFERROR(VLOOKUP(通常分様式!K133,―!$AH$2:$AI$12,2,FALSE),0)</f>
        <v>0</v>
      </c>
      <c r="V133">
        <f>IFERROR(IF(通常分様式!C133="単",VLOOKUP(通常分様式!V133,―!$I$2:$J$3,2,FALSE),VLOOKUP(通常分様式!V133,―!$I$4:$J$5,2,FALSE)),0)</f>
        <v>0</v>
      </c>
      <c r="W133">
        <f>IFERROR(VLOOKUP(通常分様式!W133,―!$K$2:$L$3,2,FALSE),0)</f>
        <v>0</v>
      </c>
      <c r="X133">
        <f>IFERROR(VLOOKUP(通常分様式!X133,―!$M$2:$N$3,2,FALSE),0)</f>
        <v>0</v>
      </c>
      <c r="Y133">
        <f>IFERROR(VLOOKUP(通常分様式!Y133,―!$O$2:$P$3,2,FALSE),0)</f>
        <v>0</v>
      </c>
      <c r="Z133">
        <f>IFERROR(VLOOKUP(通常分様式!Z133,―!$X$2:$Y$31,2,FALSE),0)</f>
        <v>0</v>
      </c>
      <c r="AA133">
        <f>IFERROR(VLOOKUP(通常分様式!AA133,―!$X$2:$Y$31,2,FALSE),0)</f>
        <v>0</v>
      </c>
      <c r="AF133">
        <f>IFERROR(VLOOKUP(通常分様式!AG133,―!$AA$2:$AB$14,2,FALSE),0)</f>
        <v>0</v>
      </c>
      <c r="AG133">
        <f t="shared" si="7"/>
        <v>0</v>
      </c>
      <c r="AH133" s="513">
        <f t="shared" si="8"/>
        <v>0</v>
      </c>
      <c r="AI133" s="513">
        <f t="shared" si="9"/>
        <v>0</v>
      </c>
      <c r="AJ133" s="513">
        <f>IF(通常分様式!C133="",0,IF(B133=1,IF(フラグ管理用!C133=1,"事業終期_通常",IF(C133=2,IF(Y133=2,"事業終期_R3基金・R4","事業終期_通常"),0)),IF(B133=2,"事業終期_R3基金・R4",0)))</f>
        <v>0</v>
      </c>
      <c r="AK133" s="513">
        <f t="shared" si="10"/>
        <v>0</v>
      </c>
      <c r="AL133" s="513">
        <f t="shared" si="11"/>
        <v>0</v>
      </c>
      <c r="AM133" s="513">
        <f t="shared" si="12"/>
        <v>0</v>
      </c>
      <c r="AN133" s="513">
        <f t="shared" si="13"/>
        <v>0</v>
      </c>
      <c r="AO133" t="str">
        <f>IF(通常分様式!C133="","",IF(PRODUCT(B133:G133,H133:AA133,AF133)=0,"error",""))</f>
        <v/>
      </c>
      <c r="AP133">
        <f>IF(通常分様式!E133="妊娠出産子育て支援交付金",1,0)</f>
        <v>0</v>
      </c>
    </row>
    <row r="134" spans="1:42">
      <c r="A134">
        <v>113</v>
      </c>
      <c r="B134">
        <f>IFERROR(VLOOKUP(通常分様式!B134,―!$AJ$2:$AK$3,2,FALSE),0)</f>
        <v>0</v>
      </c>
      <c r="C134">
        <f>IFERROR(VLOOKUP(通常分様式!C134,―!$A$2:$B$3,2,FALSE),0)</f>
        <v>0</v>
      </c>
      <c r="D134">
        <f>IFERROR(VLOOKUP(通常分様式!D134,―!$AD$2:$AE$3,2,FALSE),0)</f>
        <v>0</v>
      </c>
      <c r="G134">
        <f>IFERROR(VLOOKUP(通常分様式!G134,―!$AF$2:$AG$3,2,FALSE),0)</f>
        <v>0</v>
      </c>
      <c r="H134">
        <f>IFERROR(VLOOKUP(通常分様式!H134,―!$C$2:$D$2,2,FALSE),0)</f>
        <v>0</v>
      </c>
      <c r="I134">
        <f>IFERROR(IF(B134=2,VLOOKUP(通常分様式!I134,―!$E$21:$F$25,2,FALSE),VLOOKUP(通常分様式!I134,―!$E$2:$F$19,2,FALSE)),0)</f>
        <v>0</v>
      </c>
      <c r="J134">
        <f>IFERROR(VLOOKUP(通常分様式!J134,―!$G$2:$H$2,2,FALSE),0)</f>
        <v>0</v>
      </c>
      <c r="K134">
        <f>IFERROR(VLOOKUP(通常分様式!K134,―!$AH$2:$AI$12,2,FALSE),0)</f>
        <v>0</v>
      </c>
      <c r="V134">
        <f>IFERROR(IF(通常分様式!C134="単",VLOOKUP(通常分様式!V134,―!$I$2:$J$3,2,FALSE),VLOOKUP(通常分様式!V134,―!$I$4:$J$5,2,FALSE)),0)</f>
        <v>0</v>
      </c>
      <c r="W134">
        <f>IFERROR(VLOOKUP(通常分様式!W134,―!$K$2:$L$3,2,FALSE),0)</f>
        <v>0</v>
      </c>
      <c r="X134">
        <f>IFERROR(VLOOKUP(通常分様式!X134,―!$M$2:$N$3,2,FALSE),0)</f>
        <v>0</v>
      </c>
      <c r="Y134">
        <f>IFERROR(VLOOKUP(通常分様式!Y134,―!$O$2:$P$3,2,FALSE),0)</f>
        <v>0</v>
      </c>
      <c r="Z134">
        <f>IFERROR(VLOOKUP(通常分様式!Z134,―!$X$2:$Y$31,2,FALSE),0)</f>
        <v>0</v>
      </c>
      <c r="AA134">
        <f>IFERROR(VLOOKUP(通常分様式!AA134,―!$X$2:$Y$31,2,FALSE),0)</f>
        <v>0</v>
      </c>
      <c r="AF134">
        <f>IFERROR(VLOOKUP(通常分様式!AG134,―!$AA$2:$AB$14,2,FALSE),0)</f>
        <v>0</v>
      </c>
      <c r="AG134">
        <f t="shared" si="7"/>
        <v>0</v>
      </c>
      <c r="AH134" s="513">
        <f t="shared" si="8"/>
        <v>0</v>
      </c>
      <c r="AI134" s="513">
        <f t="shared" si="9"/>
        <v>0</v>
      </c>
      <c r="AJ134" s="513">
        <f>IF(通常分様式!C134="",0,IF(B134=1,IF(フラグ管理用!C134=1,"事業終期_通常",IF(C134=2,IF(Y134=2,"事業終期_R3基金・R4","事業終期_通常"),0)),IF(B134=2,"事業終期_R3基金・R4",0)))</f>
        <v>0</v>
      </c>
      <c r="AK134" s="513">
        <f t="shared" si="10"/>
        <v>0</v>
      </c>
      <c r="AL134" s="513">
        <f t="shared" si="11"/>
        <v>0</v>
      </c>
      <c r="AM134" s="513">
        <f t="shared" si="12"/>
        <v>0</v>
      </c>
      <c r="AN134" s="513">
        <f t="shared" si="13"/>
        <v>0</v>
      </c>
      <c r="AO134" t="str">
        <f>IF(通常分様式!C134="","",IF(PRODUCT(B134:G134,H134:AA134,AF134)=0,"error",""))</f>
        <v/>
      </c>
      <c r="AP134">
        <f>IF(通常分様式!E134="妊娠出産子育て支援交付金",1,0)</f>
        <v>0</v>
      </c>
    </row>
    <row r="135" spans="1:42">
      <c r="A135">
        <v>114</v>
      </c>
      <c r="B135">
        <f>IFERROR(VLOOKUP(通常分様式!B135,―!$AJ$2:$AK$3,2,FALSE),0)</f>
        <v>0</v>
      </c>
      <c r="C135">
        <f>IFERROR(VLOOKUP(通常分様式!C135,―!$A$2:$B$3,2,FALSE),0)</f>
        <v>0</v>
      </c>
      <c r="D135">
        <f>IFERROR(VLOOKUP(通常分様式!D135,―!$AD$2:$AE$3,2,FALSE),0)</f>
        <v>0</v>
      </c>
      <c r="G135">
        <f>IFERROR(VLOOKUP(通常分様式!G135,―!$AF$2:$AG$3,2,FALSE),0)</f>
        <v>0</v>
      </c>
      <c r="H135">
        <f>IFERROR(VLOOKUP(通常分様式!H135,―!$C$2:$D$2,2,FALSE),0)</f>
        <v>0</v>
      </c>
      <c r="I135">
        <f>IFERROR(IF(B135=2,VLOOKUP(通常分様式!I135,―!$E$21:$F$25,2,FALSE),VLOOKUP(通常分様式!I135,―!$E$2:$F$19,2,FALSE)),0)</f>
        <v>0</v>
      </c>
      <c r="J135">
        <f>IFERROR(VLOOKUP(通常分様式!J135,―!$G$2:$H$2,2,FALSE),0)</f>
        <v>0</v>
      </c>
      <c r="K135">
        <f>IFERROR(VLOOKUP(通常分様式!K135,―!$AH$2:$AI$12,2,FALSE),0)</f>
        <v>0</v>
      </c>
      <c r="V135">
        <f>IFERROR(IF(通常分様式!C135="単",VLOOKUP(通常分様式!V135,―!$I$2:$J$3,2,FALSE),VLOOKUP(通常分様式!V135,―!$I$4:$J$5,2,FALSE)),0)</f>
        <v>0</v>
      </c>
      <c r="W135">
        <f>IFERROR(VLOOKUP(通常分様式!W135,―!$K$2:$L$3,2,FALSE),0)</f>
        <v>0</v>
      </c>
      <c r="X135">
        <f>IFERROR(VLOOKUP(通常分様式!X135,―!$M$2:$N$3,2,FALSE),0)</f>
        <v>0</v>
      </c>
      <c r="Y135">
        <f>IFERROR(VLOOKUP(通常分様式!Y135,―!$O$2:$P$3,2,FALSE),0)</f>
        <v>0</v>
      </c>
      <c r="Z135">
        <f>IFERROR(VLOOKUP(通常分様式!Z135,―!$X$2:$Y$31,2,FALSE),0)</f>
        <v>0</v>
      </c>
      <c r="AA135">
        <f>IFERROR(VLOOKUP(通常分様式!AA135,―!$X$2:$Y$31,2,FALSE),0)</f>
        <v>0</v>
      </c>
      <c r="AF135">
        <f>IFERROR(VLOOKUP(通常分様式!AG135,―!$AA$2:$AB$14,2,FALSE),0)</f>
        <v>0</v>
      </c>
      <c r="AG135">
        <f t="shared" si="7"/>
        <v>0</v>
      </c>
      <c r="AH135" s="513">
        <f t="shared" si="8"/>
        <v>0</v>
      </c>
      <c r="AI135" s="513">
        <f t="shared" si="9"/>
        <v>0</v>
      </c>
      <c r="AJ135" s="513">
        <f>IF(通常分様式!C135="",0,IF(B135=1,IF(フラグ管理用!C135=1,"事業終期_通常",IF(C135=2,IF(Y135=2,"事業終期_R3基金・R4","事業終期_通常"),0)),IF(B135=2,"事業終期_R3基金・R4",0)))</f>
        <v>0</v>
      </c>
      <c r="AK135" s="513">
        <f t="shared" si="10"/>
        <v>0</v>
      </c>
      <c r="AL135" s="513">
        <f t="shared" si="11"/>
        <v>0</v>
      </c>
      <c r="AM135" s="513">
        <f t="shared" si="12"/>
        <v>0</v>
      </c>
      <c r="AN135" s="513">
        <f t="shared" si="13"/>
        <v>0</v>
      </c>
      <c r="AO135" t="str">
        <f>IF(通常分様式!C135="","",IF(PRODUCT(B135:G135,H135:AA135,AF135)=0,"error",""))</f>
        <v/>
      </c>
      <c r="AP135">
        <f>IF(通常分様式!E135="妊娠出産子育て支援交付金",1,0)</f>
        <v>0</v>
      </c>
    </row>
    <row r="136" spans="1:42">
      <c r="A136">
        <v>115</v>
      </c>
      <c r="B136">
        <f>IFERROR(VLOOKUP(通常分様式!B136,―!$AJ$2:$AK$3,2,FALSE),0)</f>
        <v>0</v>
      </c>
      <c r="C136">
        <f>IFERROR(VLOOKUP(通常分様式!C136,―!$A$2:$B$3,2,FALSE),0)</f>
        <v>0</v>
      </c>
      <c r="D136">
        <f>IFERROR(VLOOKUP(通常分様式!D136,―!$AD$2:$AE$3,2,FALSE),0)</f>
        <v>0</v>
      </c>
      <c r="G136">
        <f>IFERROR(VLOOKUP(通常分様式!G136,―!$AF$2:$AG$3,2,FALSE),0)</f>
        <v>0</v>
      </c>
      <c r="H136">
        <f>IFERROR(VLOOKUP(通常分様式!H136,―!$C$2:$D$2,2,FALSE),0)</f>
        <v>0</v>
      </c>
      <c r="I136">
        <f>IFERROR(IF(B136=2,VLOOKUP(通常分様式!I136,―!$E$21:$F$25,2,FALSE),VLOOKUP(通常分様式!I136,―!$E$2:$F$19,2,FALSE)),0)</f>
        <v>0</v>
      </c>
      <c r="J136">
        <f>IFERROR(VLOOKUP(通常分様式!J136,―!$G$2:$H$2,2,FALSE),0)</f>
        <v>0</v>
      </c>
      <c r="K136">
        <f>IFERROR(VLOOKUP(通常分様式!K136,―!$AH$2:$AI$12,2,FALSE),0)</f>
        <v>0</v>
      </c>
      <c r="V136">
        <f>IFERROR(IF(通常分様式!C136="単",VLOOKUP(通常分様式!V136,―!$I$2:$J$3,2,FALSE),VLOOKUP(通常分様式!V136,―!$I$4:$J$5,2,FALSE)),0)</f>
        <v>0</v>
      </c>
      <c r="W136">
        <f>IFERROR(VLOOKUP(通常分様式!W136,―!$K$2:$L$3,2,FALSE),0)</f>
        <v>0</v>
      </c>
      <c r="X136">
        <f>IFERROR(VLOOKUP(通常分様式!X136,―!$M$2:$N$3,2,FALSE),0)</f>
        <v>0</v>
      </c>
      <c r="Y136">
        <f>IFERROR(VLOOKUP(通常分様式!Y136,―!$O$2:$P$3,2,FALSE),0)</f>
        <v>0</v>
      </c>
      <c r="Z136">
        <f>IFERROR(VLOOKUP(通常分様式!Z136,―!$X$2:$Y$31,2,FALSE),0)</f>
        <v>0</v>
      </c>
      <c r="AA136">
        <f>IFERROR(VLOOKUP(通常分様式!AA136,―!$X$2:$Y$31,2,FALSE),0)</f>
        <v>0</v>
      </c>
      <c r="AF136">
        <f>IFERROR(VLOOKUP(通常分様式!AG136,―!$AA$2:$AB$14,2,FALSE),0)</f>
        <v>0</v>
      </c>
      <c r="AG136">
        <f t="shared" si="7"/>
        <v>0</v>
      </c>
      <c r="AH136" s="513">
        <f t="shared" si="8"/>
        <v>0</v>
      </c>
      <c r="AI136" s="513">
        <f t="shared" si="9"/>
        <v>0</v>
      </c>
      <c r="AJ136" s="513">
        <f>IF(通常分様式!C136="",0,IF(B136=1,IF(フラグ管理用!C136=1,"事業終期_通常",IF(C136=2,IF(Y136=2,"事業終期_R3基金・R4","事業終期_通常"),0)),IF(B136=2,"事業終期_R3基金・R4",0)))</f>
        <v>0</v>
      </c>
      <c r="AK136" s="513">
        <f t="shared" si="10"/>
        <v>0</v>
      </c>
      <c r="AL136" s="513">
        <f t="shared" si="11"/>
        <v>0</v>
      </c>
      <c r="AM136" s="513">
        <f t="shared" si="12"/>
        <v>0</v>
      </c>
      <c r="AN136" s="513">
        <f t="shared" si="13"/>
        <v>0</v>
      </c>
      <c r="AO136" t="str">
        <f>IF(通常分様式!C136="","",IF(PRODUCT(B136:G136,H136:AA136,AF136)=0,"error",""))</f>
        <v/>
      </c>
      <c r="AP136">
        <f>IF(通常分様式!E136="妊娠出産子育て支援交付金",1,0)</f>
        <v>0</v>
      </c>
    </row>
    <row r="137" spans="1:42">
      <c r="A137">
        <v>116</v>
      </c>
      <c r="B137">
        <f>IFERROR(VLOOKUP(通常分様式!B137,―!$AJ$2:$AK$3,2,FALSE),0)</f>
        <v>0</v>
      </c>
      <c r="C137">
        <f>IFERROR(VLOOKUP(通常分様式!C137,―!$A$2:$B$3,2,FALSE),0)</f>
        <v>0</v>
      </c>
      <c r="D137">
        <f>IFERROR(VLOOKUP(通常分様式!D137,―!$AD$2:$AE$3,2,FALSE),0)</f>
        <v>0</v>
      </c>
      <c r="G137">
        <f>IFERROR(VLOOKUP(通常分様式!G137,―!$AF$2:$AG$3,2,FALSE),0)</f>
        <v>0</v>
      </c>
      <c r="H137">
        <f>IFERROR(VLOOKUP(通常分様式!H137,―!$C$2:$D$2,2,FALSE),0)</f>
        <v>0</v>
      </c>
      <c r="I137">
        <f>IFERROR(IF(B137=2,VLOOKUP(通常分様式!I137,―!$E$21:$F$25,2,FALSE),VLOOKUP(通常分様式!I137,―!$E$2:$F$19,2,FALSE)),0)</f>
        <v>0</v>
      </c>
      <c r="J137">
        <f>IFERROR(VLOOKUP(通常分様式!J137,―!$G$2:$H$2,2,FALSE),0)</f>
        <v>0</v>
      </c>
      <c r="K137">
        <f>IFERROR(VLOOKUP(通常分様式!K137,―!$AH$2:$AI$12,2,FALSE),0)</f>
        <v>0</v>
      </c>
      <c r="V137">
        <f>IFERROR(IF(通常分様式!C137="単",VLOOKUP(通常分様式!V137,―!$I$2:$J$3,2,FALSE),VLOOKUP(通常分様式!V137,―!$I$4:$J$5,2,FALSE)),0)</f>
        <v>0</v>
      </c>
      <c r="W137">
        <f>IFERROR(VLOOKUP(通常分様式!W137,―!$K$2:$L$3,2,FALSE),0)</f>
        <v>0</v>
      </c>
      <c r="X137">
        <f>IFERROR(VLOOKUP(通常分様式!X137,―!$M$2:$N$3,2,FALSE),0)</f>
        <v>0</v>
      </c>
      <c r="Y137">
        <f>IFERROR(VLOOKUP(通常分様式!Y137,―!$O$2:$P$3,2,FALSE),0)</f>
        <v>0</v>
      </c>
      <c r="Z137">
        <f>IFERROR(VLOOKUP(通常分様式!Z137,―!$X$2:$Y$31,2,FALSE),0)</f>
        <v>0</v>
      </c>
      <c r="AA137">
        <f>IFERROR(VLOOKUP(通常分様式!AA137,―!$X$2:$Y$31,2,FALSE),0)</f>
        <v>0</v>
      </c>
      <c r="AF137">
        <f>IFERROR(VLOOKUP(通常分様式!AG137,―!$AA$2:$AB$14,2,FALSE),0)</f>
        <v>0</v>
      </c>
      <c r="AG137">
        <f t="shared" si="7"/>
        <v>0</v>
      </c>
      <c r="AH137" s="513">
        <f t="shared" si="8"/>
        <v>0</v>
      </c>
      <c r="AI137" s="513">
        <f t="shared" si="9"/>
        <v>0</v>
      </c>
      <c r="AJ137" s="513">
        <f>IF(通常分様式!C137="",0,IF(B137=1,IF(フラグ管理用!C137=1,"事業終期_通常",IF(C137=2,IF(Y137=2,"事業終期_R3基金・R4","事業終期_通常"),0)),IF(B137=2,"事業終期_R3基金・R4",0)))</f>
        <v>0</v>
      </c>
      <c r="AK137" s="513">
        <f t="shared" si="10"/>
        <v>0</v>
      </c>
      <c r="AL137" s="513">
        <f t="shared" si="11"/>
        <v>0</v>
      </c>
      <c r="AM137" s="513">
        <f t="shared" si="12"/>
        <v>0</v>
      </c>
      <c r="AN137" s="513">
        <f t="shared" si="13"/>
        <v>0</v>
      </c>
      <c r="AO137" t="str">
        <f>IF(通常分様式!C137="","",IF(PRODUCT(B137:G137,H137:AA137,AF137)=0,"error",""))</f>
        <v/>
      </c>
      <c r="AP137">
        <f>IF(通常分様式!E137="妊娠出産子育て支援交付金",1,0)</f>
        <v>0</v>
      </c>
    </row>
    <row r="138" spans="1:42">
      <c r="A138">
        <v>117</v>
      </c>
      <c r="B138">
        <f>IFERROR(VLOOKUP(通常分様式!B138,―!$AJ$2:$AK$3,2,FALSE),0)</f>
        <v>0</v>
      </c>
      <c r="C138">
        <f>IFERROR(VLOOKUP(通常分様式!C138,―!$A$2:$B$3,2,FALSE),0)</f>
        <v>0</v>
      </c>
      <c r="D138">
        <f>IFERROR(VLOOKUP(通常分様式!D138,―!$AD$2:$AE$3,2,FALSE),0)</f>
        <v>0</v>
      </c>
      <c r="G138">
        <f>IFERROR(VLOOKUP(通常分様式!G138,―!$AF$2:$AG$3,2,FALSE),0)</f>
        <v>0</v>
      </c>
      <c r="H138">
        <f>IFERROR(VLOOKUP(通常分様式!H138,―!$C$2:$D$2,2,FALSE),0)</f>
        <v>0</v>
      </c>
      <c r="I138">
        <f>IFERROR(IF(B138=2,VLOOKUP(通常分様式!I138,―!$E$21:$F$25,2,FALSE),VLOOKUP(通常分様式!I138,―!$E$2:$F$19,2,FALSE)),0)</f>
        <v>0</v>
      </c>
      <c r="J138">
        <f>IFERROR(VLOOKUP(通常分様式!J138,―!$G$2:$H$2,2,FALSE),0)</f>
        <v>0</v>
      </c>
      <c r="K138">
        <f>IFERROR(VLOOKUP(通常分様式!K138,―!$AH$2:$AI$12,2,FALSE),0)</f>
        <v>0</v>
      </c>
      <c r="V138">
        <f>IFERROR(IF(通常分様式!C138="単",VLOOKUP(通常分様式!V138,―!$I$2:$J$3,2,FALSE),VLOOKUP(通常分様式!V138,―!$I$4:$J$5,2,FALSE)),0)</f>
        <v>0</v>
      </c>
      <c r="W138">
        <f>IFERROR(VLOOKUP(通常分様式!W138,―!$K$2:$L$3,2,FALSE),0)</f>
        <v>0</v>
      </c>
      <c r="X138">
        <f>IFERROR(VLOOKUP(通常分様式!X138,―!$M$2:$N$3,2,FALSE),0)</f>
        <v>0</v>
      </c>
      <c r="Y138">
        <f>IFERROR(VLOOKUP(通常分様式!Y138,―!$O$2:$P$3,2,FALSE),0)</f>
        <v>0</v>
      </c>
      <c r="Z138">
        <f>IFERROR(VLOOKUP(通常分様式!Z138,―!$X$2:$Y$31,2,FALSE),0)</f>
        <v>0</v>
      </c>
      <c r="AA138">
        <f>IFERROR(VLOOKUP(通常分様式!AA138,―!$X$2:$Y$31,2,FALSE),0)</f>
        <v>0</v>
      </c>
      <c r="AF138">
        <f>IFERROR(VLOOKUP(通常分様式!AG138,―!$AA$2:$AB$14,2,FALSE),0)</f>
        <v>0</v>
      </c>
      <c r="AG138">
        <f t="shared" si="7"/>
        <v>0</v>
      </c>
      <c r="AH138" s="513">
        <f t="shared" si="8"/>
        <v>0</v>
      </c>
      <c r="AI138" s="513">
        <f t="shared" si="9"/>
        <v>0</v>
      </c>
      <c r="AJ138" s="513">
        <f>IF(通常分様式!C138="",0,IF(B138=1,IF(フラグ管理用!C138=1,"事業終期_通常",IF(C138=2,IF(Y138=2,"事業終期_R3基金・R4","事業終期_通常"),0)),IF(B138=2,"事業終期_R3基金・R4",0)))</f>
        <v>0</v>
      </c>
      <c r="AK138" s="513">
        <f t="shared" si="10"/>
        <v>0</v>
      </c>
      <c r="AL138" s="513">
        <f t="shared" si="11"/>
        <v>0</v>
      </c>
      <c r="AM138" s="513">
        <f t="shared" si="12"/>
        <v>0</v>
      </c>
      <c r="AN138" s="513">
        <f t="shared" si="13"/>
        <v>0</v>
      </c>
      <c r="AO138" t="str">
        <f>IF(通常分様式!C138="","",IF(PRODUCT(B138:G138,H138:AA138,AF138)=0,"error",""))</f>
        <v/>
      </c>
      <c r="AP138">
        <f>IF(通常分様式!E138="妊娠出産子育て支援交付金",1,0)</f>
        <v>0</v>
      </c>
    </row>
    <row r="139" spans="1:42">
      <c r="A139">
        <v>118</v>
      </c>
      <c r="B139">
        <f>IFERROR(VLOOKUP(通常分様式!B139,―!$AJ$2:$AK$3,2,FALSE),0)</f>
        <v>0</v>
      </c>
      <c r="C139">
        <f>IFERROR(VLOOKUP(通常分様式!C139,―!$A$2:$B$3,2,FALSE),0)</f>
        <v>0</v>
      </c>
      <c r="D139">
        <f>IFERROR(VLOOKUP(通常分様式!D139,―!$AD$2:$AE$3,2,FALSE),0)</f>
        <v>0</v>
      </c>
      <c r="G139">
        <f>IFERROR(VLOOKUP(通常分様式!G139,―!$AF$2:$AG$3,2,FALSE),0)</f>
        <v>0</v>
      </c>
      <c r="H139">
        <f>IFERROR(VLOOKUP(通常分様式!H139,―!$C$2:$D$2,2,FALSE),0)</f>
        <v>0</v>
      </c>
      <c r="I139">
        <f>IFERROR(IF(B139=2,VLOOKUP(通常分様式!I139,―!$E$21:$F$25,2,FALSE),VLOOKUP(通常分様式!I139,―!$E$2:$F$19,2,FALSE)),0)</f>
        <v>0</v>
      </c>
      <c r="J139">
        <f>IFERROR(VLOOKUP(通常分様式!J139,―!$G$2:$H$2,2,FALSE),0)</f>
        <v>0</v>
      </c>
      <c r="K139">
        <f>IFERROR(VLOOKUP(通常分様式!K139,―!$AH$2:$AI$12,2,FALSE),0)</f>
        <v>0</v>
      </c>
      <c r="V139">
        <f>IFERROR(IF(通常分様式!C139="単",VLOOKUP(通常分様式!V139,―!$I$2:$J$3,2,FALSE),VLOOKUP(通常分様式!V139,―!$I$4:$J$5,2,FALSE)),0)</f>
        <v>0</v>
      </c>
      <c r="W139">
        <f>IFERROR(VLOOKUP(通常分様式!W139,―!$K$2:$L$3,2,FALSE),0)</f>
        <v>0</v>
      </c>
      <c r="X139">
        <f>IFERROR(VLOOKUP(通常分様式!X139,―!$M$2:$N$3,2,FALSE),0)</f>
        <v>0</v>
      </c>
      <c r="Y139">
        <f>IFERROR(VLOOKUP(通常分様式!Y139,―!$O$2:$P$3,2,FALSE),0)</f>
        <v>0</v>
      </c>
      <c r="Z139">
        <f>IFERROR(VLOOKUP(通常分様式!Z139,―!$X$2:$Y$31,2,FALSE),0)</f>
        <v>0</v>
      </c>
      <c r="AA139">
        <f>IFERROR(VLOOKUP(通常分様式!AA139,―!$X$2:$Y$31,2,FALSE),0)</f>
        <v>0</v>
      </c>
      <c r="AF139">
        <f>IFERROR(VLOOKUP(通常分様式!AG139,―!$AA$2:$AB$14,2,FALSE),0)</f>
        <v>0</v>
      </c>
      <c r="AG139">
        <f t="shared" si="7"/>
        <v>0</v>
      </c>
      <c r="AH139" s="513">
        <f t="shared" si="8"/>
        <v>0</v>
      </c>
      <c r="AI139" s="513">
        <f t="shared" si="9"/>
        <v>0</v>
      </c>
      <c r="AJ139" s="513">
        <f>IF(通常分様式!C139="",0,IF(B139=1,IF(フラグ管理用!C139=1,"事業終期_通常",IF(C139=2,IF(Y139=2,"事業終期_R3基金・R4","事業終期_通常"),0)),IF(B139=2,"事業終期_R3基金・R4",0)))</f>
        <v>0</v>
      </c>
      <c r="AK139" s="513">
        <f t="shared" si="10"/>
        <v>0</v>
      </c>
      <c r="AL139" s="513">
        <f t="shared" si="11"/>
        <v>0</v>
      </c>
      <c r="AM139" s="513">
        <f t="shared" si="12"/>
        <v>0</v>
      </c>
      <c r="AN139" s="513">
        <f t="shared" si="13"/>
        <v>0</v>
      </c>
      <c r="AO139" t="str">
        <f>IF(通常分様式!C139="","",IF(PRODUCT(B139:G139,H139:AA139,AF139)=0,"error",""))</f>
        <v/>
      </c>
      <c r="AP139">
        <f>IF(通常分様式!E139="妊娠出産子育て支援交付金",1,0)</f>
        <v>0</v>
      </c>
    </row>
    <row r="140" spans="1:42">
      <c r="A140">
        <v>119</v>
      </c>
      <c r="B140">
        <f>IFERROR(VLOOKUP(通常分様式!B140,―!$AJ$2:$AK$3,2,FALSE),0)</f>
        <v>0</v>
      </c>
      <c r="C140">
        <f>IFERROR(VLOOKUP(通常分様式!C140,―!$A$2:$B$3,2,FALSE),0)</f>
        <v>0</v>
      </c>
      <c r="D140">
        <f>IFERROR(VLOOKUP(通常分様式!D140,―!$AD$2:$AE$3,2,FALSE),0)</f>
        <v>0</v>
      </c>
      <c r="G140">
        <f>IFERROR(VLOOKUP(通常分様式!G140,―!$AF$2:$AG$3,2,FALSE),0)</f>
        <v>0</v>
      </c>
      <c r="H140">
        <f>IFERROR(VLOOKUP(通常分様式!H140,―!$C$2:$D$2,2,FALSE),0)</f>
        <v>0</v>
      </c>
      <c r="I140">
        <f>IFERROR(IF(B140=2,VLOOKUP(通常分様式!I140,―!$E$21:$F$25,2,FALSE),VLOOKUP(通常分様式!I140,―!$E$2:$F$19,2,FALSE)),0)</f>
        <v>0</v>
      </c>
      <c r="J140">
        <f>IFERROR(VLOOKUP(通常分様式!J140,―!$G$2:$H$2,2,FALSE),0)</f>
        <v>0</v>
      </c>
      <c r="K140">
        <f>IFERROR(VLOOKUP(通常分様式!K140,―!$AH$2:$AI$12,2,FALSE),0)</f>
        <v>0</v>
      </c>
      <c r="V140">
        <f>IFERROR(IF(通常分様式!C140="単",VLOOKUP(通常分様式!V140,―!$I$2:$J$3,2,FALSE),VLOOKUP(通常分様式!V140,―!$I$4:$J$5,2,FALSE)),0)</f>
        <v>0</v>
      </c>
      <c r="W140">
        <f>IFERROR(VLOOKUP(通常分様式!W140,―!$K$2:$L$3,2,FALSE),0)</f>
        <v>0</v>
      </c>
      <c r="X140">
        <f>IFERROR(VLOOKUP(通常分様式!X140,―!$M$2:$N$3,2,FALSE),0)</f>
        <v>0</v>
      </c>
      <c r="Y140">
        <f>IFERROR(VLOOKUP(通常分様式!Y140,―!$O$2:$P$3,2,FALSE),0)</f>
        <v>0</v>
      </c>
      <c r="Z140">
        <f>IFERROR(VLOOKUP(通常分様式!Z140,―!$X$2:$Y$31,2,FALSE),0)</f>
        <v>0</v>
      </c>
      <c r="AA140">
        <f>IFERROR(VLOOKUP(通常分様式!AA140,―!$X$2:$Y$31,2,FALSE),0)</f>
        <v>0</v>
      </c>
      <c r="AF140">
        <f>IFERROR(VLOOKUP(通常分様式!AG140,―!$AA$2:$AB$14,2,FALSE),0)</f>
        <v>0</v>
      </c>
      <c r="AG140">
        <f t="shared" si="7"/>
        <v>0</v>
      </c>
      <c r="AH140" s="513">
        <f t="shared" si="8"/>
        <v>0</v>
      </c>
      <c r="AI140" s="513">
        <f t="shared" si="9"/>
        <v>0</v>
      </c>
      <c r="AJ140" s="513">
        <f>IF(通常分様式!C140="",0,IF(B140=1,IF(フラグ管理用!C140=1,"事業終期_通常",IF(C140=2,IF(Y140=2,"事業終期_R3基金・R4","事業終期_通常"),0)),IF(B140=2,"事業終期_R3基金・R4",0)))</f>
        <v>0</v>
      </c>
      <c r="AK140" s="513">
        <f t="shared" si="10"/>
        <v>0</v>
      </c>
      <c r="AL140" s="513">
        <f t="shared" si="11"/>
        <v>0</v>
      </c>
      <c r="AM140" s="513">
        <f t="shared" si="12"/>
        <v>0</v>
      </c>
      <c r="AN140" s="513">
        <f t="shared" si="13"/>
        <v>0</v>
      </c>
      <c r="AO140" t="str">
        <f>IF(通常分様式!C140="","",IF(PRODUCT(B140:G140,H140:AA140,AF140)=0,"error",""))</f>
        <v/>
      </c>
      <c r="AP140">
        <f>IF(通常分様式!E140="妊娠出産子育て支援交付金",1,0)</f>
        <v>0</v>
      </c>
    </row>
    <row r="141" spans="1:42">
      <c r="A141">
        <v>120</v>
      </c>
      <c r="B141">
        <f>IFERROR(VLOOKUP(通常分様式!B141,―!$AJ$2:$AK$3,2,FALSE),0)</f>
        <v>0</v>
      </c>
      <c r="C141">
        <f>IFERROR(VLOOKUP(通常分様式!C141,―!$A$2:$B$3,2,FALSE),0)</f>
        <v>0</v>
      </c>
      <c r="D141">
        <f>IFERROR(VLOOKUP(通常分様式!D141,―!$AD$2:$AE$3,2,FALSE),0)</f>
        <v>0</v>
      </c>
      <c r="G141">
        <f>IFERROR(VLOOKUP(通常分様式!G141,―!$AF$2:$AG$3,2,FALSE),0)</f>
        <v>0</v>
      </c>
      <c r="H141">
        <f>IFERROR(VLOOKUP(通常分様式!H141,―!$C$2:$D$2,2,FALSE),0)</f>
        <v>0</v>
      </c>
      <c r="I141">
        <f>IFERROR(IF(B141=2,VLOOKUP(通常分様式!I141,―!$E$21:$F$25,2,FALSE),VLOOKUP(通常分様式!I141,―!$E$2:$F$19,2,FALSE)),0)</f>
        <v>0</v>
      </c>
      <c r="J141">
        <f>IFERROR(VLOOKUP(通常分様式!J141,―!$G$2:$H$2,2,FALSE),0)</f>
        <v>0</v>
      </c>
      <c r="K141">
        <f>IFERROR(VLOOKUP(通常分様式!K141,―!$AH$2:$AI$12,2,FALSE),0)</f>
        <v>0</v>
      </c>
      <c r="V141">
        <f>IFERROR(IF(通常分様式!C141="単",VLOOKUP(通常分様式!V141,―!$I$2:$J$3,2,FALSE),VLOOKUP(通常分様式!V141,―!$I$4:$J$5,2,FALSE)),0)</f>
        <v>0</v>
      </c>
      <c r="W141">
        <f>IFERROR(VLOOKUP(通常分様式!W141,―!$K$2:$L$3,2,FALSE),0)</f>
        <v>0</v>
      </c>
      <c r="X141">
        <f>IFERROR(VLOOKUP(通常分様式!X141,―!$M$2:$N$3,2,FALSE),0)</f>
        <v>0</v>
      </c>
      <c r="Y141">
        <f>IFERROR(VLOOKUP(通常分様式!Y141,―!$O$2:$P$3,2,FALSE),0)</f>
        <v>0</v>
      </c>
      <c r="Z141">
        <f>IFERROR(VLOOKUP(通常分様式!Z141,―!$X$2:$Y$31,2,FALSE),0)</f>
        <v>0</v>
      </c>
      <c r="AA141">
        <f>IFERROR(VLOOKUP(通常分様式!AA141,―!$X$2:$Y$31,2,FALSE),0)</f>
        <v>0</v>
      </c>
      <c r="AF141">
        <f>IFERROR(VLOOKUP(通常分様式!AG141,―!$AA$2:$AB$14,2,FALSE),0)</f>
        <v>0</v>
      </c>
      <c r="AG141">
        <f t="shared" si="7"/>
        <v>0</v>
      </c>
      <c r="AH141" s="513">
        <f t="shared" si="8"/>
        <v>0</v>
      </c>
      <c r="AI141" s="513">
        <f t="shared" si="9"/>
        <v>0</v>
      </c>
      <c r="AJ141" s="513">
        <f>IF(通常分様式!C141="",0,IF(B141=1,IF(フラグ管理用!C141=1,"事業終期_通常",IF(C141=2,IF(Y141=2,"事業終期_R3基金・R4","事業終期_通常"),0)),IF(B141=2,"事業終期_R3基金・R4",0)))</f>
        <v>0</v>
      </c>
      <c r="AK141" s="513">
        <f t="shared" si="10"/>
        <v>0</v>
      </c>
      <c r="AL141" s="513">
        <f t="shared" si="11"/>
        <v>0</v>
      </c>
      <c r="AM141" s="513">
        <f t="shared" si="12"/>
        <v>0</v>
      </c>
      <c r="AN141" s="513">
        <f t="shared" si="13"/>
        <v>0</v>
      </c>
      <c r="AO141" t="str">
        <f>IF(通常分様式!C141="","",IF(PRODUCT(B141:G141,H141:AA141,AF141)=0,"error",""))</f>
        <v/>
      </c>
      <c r="AP141">
        <f>IF(通常分様式!E141="妊娠出産子育て支援交付金",1,0)</f>
        <v>0</v>
      </c>
    </row>
    <row r="142" spans="1:42">
      <c r="A142">
        <v>121</v>
      </c>
      <c r="B142">
        <f>IFERROR(VLOOKUP(通常分様式!B142,―!$AJ$2:$AK$3,2,FALSE),0)</f>
        <v>0</v>
      </c>
      <c r="C142">
        <f>IFERROR(VLOOKUP(通常分様式!C142,―!$A$2:$B$3,2,FALSE),0)</f>
        <v>0</v>
      </c>
      <c r="D142">
        <f>IFERROR(VLOOKUP(通常分様式!D142,―!$AD$2:$AE$3,2,FALSE),0)</f>
        <v>0</v>
      </c>
      <c r="G142">
        <f>IFERROR(VLOOKUP(通常分様式!G142,―!$AF$2:$AG$3,2,FALSE),0)</f>
        <v>0</v>
      </c>
      <c r="H142">
        <f>IFERROR(VLOOKUP(通常分様式!H142,―!$C$2:$D$2,2,FALSE),0)</f>
        <v>0</v>
      </c>
      <c r="I142">
        <f>IFERROR(IF(B142=2,VLOOKUP(通常分様式!I142,―!$E$21:$F$25,2,FALSE),VLOOKUP(通常分様式!I142,―!$E$2:$F$19,2,FALSE)),0)</f>
        <v>0</v>
      </c>
      <c r="J142">
        <f>IFERROR(VLOOKUP(通常分様式!J142,―!$G$2:$H$2,2,FALSE),0)</f>
        <v>0</v>
      </c>
      <c r="K142">
        <f>IFERROR(VLOOKUP(通常分様式!K142,―!$AH$2:$AI$12,2,FALSE),0)</f>
        <v>0</v>
      </c>
      <c r="V142">
        <f>IFERROR(IF(通常分様式!C142="単",VLOOKUP(通常分様式!V142,―!$I$2:$J$3,2,FALSE),VLOOKUP(通常分様式!V142,―!$I$4:$J$5,2,FALSE)),0)</f>
        <v>0</v>
      </c>
      <c r="W142">
        <f>IFERROR(VLOOKUP(通常分様式!W142,―!$K$2:$L$3,2,FALSE),0)</f>
        <v>0</v>
      </c>
      <c r="X142">
        <f>IFERROR(VLOOKUP(通常分様式!X142,―!$M$2:$N$3,2,FALSE),0)</f>
        <v>0</v>
      </c>
      <c r="Y142">
        <f>IFERROR(VLOOKUP(通常分様式!Y142,―!$O$2:$P$3,2,FALSE),0)</f>
        <v>0</v>
      </c>
      <c r="Z142">
        <f>IFERROR(VLOOKUP(通常分様式!Z142,―!$X$2:$Y$31,2,FALSE),0)</f>
        <v>0</v>
      </c>
      <c r="AA142">
        <f>IFERROR(VLOOKUP(通常分様式!AA142,―!$X$2:$Y$31,2,FALSE),0)</f>
        <v>0</v>
      </c>
      <c r="AF142">
        <f>IFERROR(VLOOKUP(通常分様式!AG142,―!$AA$2:$AB$14,2,FALSE),0)</f>
        <v>0</v>
      </c>
      <c r="AG142">
        <f t="shared" si="7"/>
        <v>0</v>
      </c>
      <c r="AH142" s="513">
        <f t="shared" si="8"/>
        <v>0</v>
      </c>
      <c r="AI142" s="513">
        <f t="shared" si="9"/>
        <v>0</v>
      </c>
      <c r="AJ142" s="513">
        <f>IF(通常分様式!C142="",0,IF(B142=1,IF(フラグ管理用!C142=1,"事業終期_通常",IF(C142=2,IF(Y142=2,"事業終期_R3基金・R4","事業終期_通常"),0)),IF(B142=2,"事業終期_R3基金・R4",0)))</f>
        <v>0</v>
      </c>
      <c r="AK142" s="513">
        <f t="shared" si="10"/>
        <v>0</v>
      </c>
      <c r="AL142" s="513">
        <f t="shared" si="11"/>
        <v>0</v>
      </c>
      <c r="AM142" s="513">
        <f t="shared" si="12"/>
        <v>0</v>
      </c>
      <c r="AN142" s="513">
        <f t="shared" si="13"/>
        <v>0</v>
      </c>
      <c r="AO142" t="str">
        <f>IF(通常分様式!C142="","",IF(PRODUCT(B142:G142,H142:AA142,AF142)=0,"error",""))</f>
        <v/>
      </c>
      <c r="AP142">
        <f>IF(通常分様式!E142="妊娠出産子育て支援交付金",1,0)</f>
        <v>0</v>
      </c>
    </row>
    <row r="143" spans="1:42">
      <c r="A143">
        <v>122</v>
      </c>
      <c r="B143">
        <f>IFERROR(VLOOKUP(通常分様式!B143,―!$AJ$2:$AK$3,2,FALSE),0)</f>
        <v>0</v>
      </c>
      <c r="C143">
        <f>IFERROR(VLOOKUP(通常分様式!C143,―!$A$2:$B$3,2,FALSE),0)</f>
        <v>0</v>
      </c>
      <c r="D143">
        <f>IFERROR(VLOOKUP(通常分様式!D143,―!$AD$2:$AE$3,2,FALSE),0)</f>
        <v>0</v>
      </c>
      <c r="G143">
        <f>IFERROR(VLOOKUP(通常分様式!G143,―!$AF$2:$AG$3,2,FALSE),0)</f>
        <v>0</v>
      </c>
      <c r="H143">
        <f>IFERROR(VLOOKUP(通常分様式!H143,―!$C$2:$D$2,2,FALSE),0)</f>
        <v>0</v>
      </c>
      <c r="I143">
        <f>IFERROR(IF(B143=2,VLOOKUP(通常分様式!I143,―!$E$21:$F$25,2,FALSE),VLOOKUP(通常分様式!I143,―!$E$2:$F$19,2,FALSE)),0)</f>
        <v>0</v>
      </c>
      <c r="J143">
        <f>IFERROR(VLOOKUP(通常分様式!J143,―!$G$2:$H$2,2,FALSE),0)</f>
        <v>0</v>
      </c>
      <c r="K143">
        <f>IFERROR(VLOOKUP(通常分様式!K143,―!$AH$2:$AI$12,2,FALSE),0)</f>
        <v>0</v>
      </c>
      <c r="V143">
        <f>IFERROR(IF(通常分様式!C143="単",VLOOKUP(通常分様式!V143,―!$I$2:$J$3,2,FALSE),VLOOKUP(通常分様式!V143,―!$I$4:$J$5,2,FALSE)),0)</f>
        <v>0</v>
      </c>
      <c r="W143">
        <f>IFERROR(VLOOKUP(通常分様式!W143,―!$K$2:$L$3,2,FALSE),0)</f>
        <v>0</v>
      </c>
      <c r="X143">
        <f>IFERROR(VLOOKUP(通常分様式!X143,―!$M$2:$N$3,2,FALSE),0)</f>
        <v>0</v>
      </c>
      <c r="Y143">
        <f>IFERROR(VLOOKUP(通常分様式!Y143,―!$O$2:$P$3,2,FALSE),0)</f>
        <v>0</v>
      </c>
      <c r="Z143">
        <f>IFERROR(VLOOKUP(通常分様式!Z143,―!$X$2:$Y$31,2,FALSE),0)</f>
        <v>0</v>
      </c>
      <c r="AA143">
        <f>IFERROR(VLOOKUP(通常分様式!AA143,―!$X$2:$Y$31,2,FALSE),0)</f>
        <v>0</v>
      </c>
      <c r="AF143">
        <f>IFERROR(VLOOKUP(通常分様式!AG143,―!$AA$2:$AB$14,2,FALSE),0)</f>
        <v>0</v>
      </c>
      <c r="AG143">
        <f t="shared" si="7"/>
        <v>0</v>
      </c>
      <c r="AH143" s="513">
        <f t="shared" si="8"/>
        <v>0</v>
      </c>
      <c r="AI143" s="513">
        <f t="shared" si="9"/>
        <v>0</v>
      </c>
      <c r="AJ143" s="513">
        <f>IF(通常分様式!C143="",0,IF(B143=1,IF(フラグ管理用!C143=1,"事業終期_通常",IF(C143=2,IF(Y143=2,"事業終期_R3基金・R4","事業終期_通常"),0)),IF(B143=2,"事業終期_R3基金・R4",0)))</f>
        <v>0</v>
      </c>
      <c r="AK143" s="513">
        <f t="shared" si="10"/>
        <v>0</v>
      </c>
      <c r="AL143" s="513">
        <f t="shared" si="11"/>
        <v>0</v>
      </c>
      <c r="AM143" s="513">
        <f t="shared" si="12"/>
        <v>0</v>
      </c>
      <c r="AN143" s="513">
        <f t="shared" si="13"/>
        <v>0</v>
      </c>
      <c r="AO143" t="str">
        <f>IF(通常分様式!C143="","",IF(PRODUCT(B143:G143,H143:AA143,AF143)=0,"error",""))</f>
        <v/>
      </c>
      <c r="AP143">
        <f>IF(通常分様式!E143="妊娠出産子育て支援交付金",1,0)</f>
        <v>0</v>
      </c>
    </row>
    <row r="144" spans="1:42">
      <c r="A144">
        <v>123</v>
      </c>
      <c r="B144">
        <f>IFERROR(VLOOKUP(通常分様式!B144,―!$AJ$2:$AK$3,2,FALSE),0)</f>
        <v>0</v>
      </c>
      <c r="C144">
        <f>IFERROR(VLOOKUP(通常分様式!C144,―!$A$2:$B$3,2,FALSE),0)</f>
        <v>0</v>
      </c>
      <c r="D144">
        <f>IFERROR(VLOOKUP(通常分様式!D144,―!$AD$2:$AE$3,2,FALSE),0)</f>
        <v>0</v>
      </c>
      <c r="G144">
        <f>IFERROR(VLOOKUP(通常分様式!G144,―!$AF$2:$AG$3,2,FALSE),0)</f>
        <v>0</v>
      </c>
      <c r="H144">
        <f>IFERROR(VLOOKUP(通常分様式!H144,―!$C$2:$D$2,2,FALSE),0)</f>
        <v>0</v>
      </c>
      <c r="I144">
        <f>IFERROR(IF(B144=2,VLOOKUP(通常分様式!I144,―!$E$21:$F$25,2,FALSE),VLOOKUP(通常分様式!I144,―!$E$2:$F$19,2,FALSE)),0)</f>
        <v>0</v>
      </c>
      <c r="J144">
        <f>IFERROR(VLOOKUP(通常分様式!J144,―!$G$2:$H$2,2,FALSE),0)</f>
        <v>0</v>
      </c>
      <c r="K144">
        <f>IFERROR(VLOOKUP(通常分様式!K144,―!$AH$2:$AI$12,2,FALSE),0)</f>
        <v>0</v>
      </c>
      <c r="V144">
        <f>IFERROR(IF(通常分様式!C144="単",VLOOKUP(通常分様式!V144,―!$I$2:$J$3,2,FALSE),VLOOKUP(通常分様式!V144,―!$I$4:$J$5,2,FALSE)),0)</f>
        <v>0</v>
      </c>
      <c r="W144">
        <f>IFERROR(VLOOKUP(通常分様式!W144,―!$K$2:$L$3,2,FALSE),0)</f>
        <v>0</v>
      </c>
      <c r="X144">
        <f>IFERROR(VLOOKUP(通常分様式!X144,―!$M$2:$N$3,2,FALSE),0)</f>
        <v>0</v>
      </c>
      <c r="Y144">
        <f>IFERROR(VLOOKUP(通常分様式!Y144,―!$O$2:$P$3,2,FALSE),0)</f>
        <v>0</v>
      </c>
      <c r="Z144">
        <f>IFERROR(VLOOKUP(通常分様式!Z144,―!$X$2:$Y$31,2,FALSE),0)</f>
        <v>0</v>
      </c>
      <c r="AA144">
        <f>IFERROR(VLOOKUP(通常分様式!AA144,―!$X$2:$Y$31,2,FALSE),0)</f>
        <v>0</v>
      </c>
      <c r="AF144">
        <f>IFERROR(VLOOKUP(通常分様式!AG144,―!$AA$2:$AB$14,2,FALSE),0)</f>
        <v>0</v>
      </c>
      <c r="AG144">
        <f t="shared" si="7"/>
        <v>0</v>
      </c>
      <c r="AH144" s="513">
        <f t="shared" si="8"/>
        <v>0</v>
      </c>
      <c r="AI144" s="513">
        <f t="shared" si="9"/>
        <v>0</v>
      </c>
      <c r="AJ144" s="513">
        <f>IF(通常分様式!C144="",0,IF(B144=1,IF(フラグ管理用!C144=1,"事業終期_通常",IF(C144=2,IF(Y144=2,"事業終期_R3基金・R4","事業終期_通常"),0)),IF(B144=2,"事業終期_R3基金・R4",0)))</f>
        <v>0</v>
      </c>
      <c r="AK144" s="513">
        <f t="shared" si="10"/>
        <v>0</v>
      </c>
      <c r="AL144" s="513">
        <f t="shared" si="11"/>
        <v>0</v>
      </c>
      <c r="AM144" s="513">
        <f t="shared" si="12"/>
        <v>0</v>
      </c>
      <c r="AN144" s="513">
        <f t="shared" si="13"/>
        <v>0</v>
      </c>
      <c r="AO144" t="str">
        <f>IF(通常分様式!C144="","",IF(PRODUCT(B144:G144,H144:AA144,AF144)=0,"error",""))</f>
        <v/>
      </c>
      <c r="AP144">
        <f>IF(通常分様式!E144="妊娠出産子育て支援交付金",1,0)</f>
        <v>0</v>
      </c>
    </row>
    <row r="145" spans="1:42">
      <c r="A145">
        <v>124</v>
      </c>
      <c r="B145">
        <f>IFERROR(VLOOKUP(通常分様式!B145,―!$AJ$2:$AK$3,2,FALSE),0)</f>
        <v>0</v>
      </c>
      <c r="C145">
        <f>IFERROR(VLOOKUP(通常分様式!C145,―!$A$2:$B$3,2,FALSE),0)</f>
        <v>0</v>
      </c>
      <c r="D145">
        <f>IFERROR(VLOOKUP(通常分様式!D145,―!$AD$2:$AE$3,2,FALSE),0)</f>
        <v>0</v>
      </c>
      <c r="G145">
        <f>IFERROR(VLOOKUP(通常分様式!G145,―!$AF$2:$AG$3,2,FALSE),0)</f>
        <v>0</v>
      </c>
      <c r="H145">
        <f>IFERROR(VLOOKUP(通常分様式!H145,―!$C$2:$D$2,2,FALSE),0)</f>
        <v>0</v>
      </c>
      <c r="I145">
        <f>IFERROR(IF(B145=2,VLOOKUP(通常分様式!I145,―!$E$21:$F$25,2,FALSE),VLOOKUP(通常分様式!I145,―!$E$2:$F$19,2,FALSE)),0)</f>
        <v>0</v>
      </c>
      <c r="J145">
        <f>IFERROR(VLOOKUP(通常分様式!J145,―!$G$2:$H$2,2,FALSE),0)</f>
        <v>0</v>
      </c>
      <c r="K145">
        <f>IFERROR(VLOOKUP(通常分様式!K145,―!$AH$2:$AI$12,2,FALSE),0)</f>
        <v>0</v>
      </c>
      <c r="V145">
        <f>IFERROR(IF(通常分様式!C145="単",VLOOKUP(通常分様式!V145,―!$I$2:$J$3,2,FALSE),VLOOKUP(通常分様式!V145,―!$I$4:$J$5,2,FALSE)),0)</f>
        <v>0</v>
      </c>
      <c r="W145">
        <f>IFERROR(VLOOKUP(通常分様式!W145,―!$K$2:$L$3,2,FALSE),0)</f>
        <v>0</v>
      </c>
      <c r="X145">
        <f>IFERROR(VLOOKUP(通常分様式!X145,―!$M$2:$N$3,2,FALSE),0)</f>
        <v>0</v>
      </c>
      <c r="Y145">
        <f>IFERROR(VLOOKUP(通常分様式!Y145,―!$O$2:$P$3,2,FALSE),0)</f>
        <v>0</v>
      </c>
      <c r="Z145">
        <f>IFERROR(VLOOKUP(通常分様式!Z145,―!$X$2:$Y$31,2,FALSE),0)</f>
        <v>0</v>
      </c>
      <c r="AA145">
        <f>IFERROR(VLOOKUP(通常分様式!AA145,―!$X$2:$Y$31,2,FALSE),0)</f>
        <v>0</v>
      </c>
      <c r="AF145">
        <f>IFERROR(VLOOKUP(通常分様式!AG145,―!$AA$2:$AB$14,2,FALSE),0)</f>
        <v>0</v>
      </c>
      <c r="AG145">
        <f t="shared" si="7"/>
        <v>0</v>
      </c>
      <c r="AH145" s="513">
        <f t="shared" si="8"/>
        <v>0</v>
      </c>
      <c r="AI145" s="513">
        <f t="shared" si="9"/>
        <v>0</v>
      </c>
      <c r="AJ145" s="513">
        <f>IF(通常分様式!C145="",0,IF(B145=1,IF(フラグ管理用!C145=1,"事業終期_通常",IF(C145=2,IF(Y145=2,"事業終期_R3基金・R4","事業終期_通常"),0)),IF(B145=2,"事業終期_R3基金・R4",0)))</f>
        <v>0</v>
      </c>
      <c r="AK145" s="513">
        <f t="shared" si="10"/>
        <v>0</v>
      </c>
      <c r="AL145" s="513">
        <f t="shared" si="11"/>
        <v>0</v>
      </c>
      <c r="AM145" s="513">
        <f t="shared" si="12"/>
        <v>0</v>
      </c>
      <c r="AN145" s="513">
        <f t="shared" si="13"/>
        <v>0</v>
      </c>
      <c r="AO145" t="str">
        <f>IF(通常分様式!C145="","",IF(PRODUCT(B145:G145,H145:AA145,AF145)=0,"error",""))</f>
        <v/>
      </c>
      <c r="AP145">
        <f>IF(通常分様式!E145="妊娠出産子育て支援交付金",1,0)</f>
        <v>0</v>
      </c>
    </row>
    <row r="146" spans="1:42">
      <c r="A146">
        <v>125</v>
      </c>
      <c r="B146">
        <f>IFERROR(VLOOKUP(通常分様式!B146,―!$AJ$2:$AK$3,2,FALSE),0)</f>
        <v>0</v>
      </c>
      <c r="C146">
        <f>IFERROR(VLOOKUP(通常分様式!C146,―!$A$2:$B$3,2,FALSE),0)</f>
        <v>0</v>
      </c>
      <c r="D146">
        <f>IFERROR(VLOOKUP(通常分様式!D146,―!$AD$2:$AE$3,2,FALSE),0)</f>
        <v>0</v>
      </c>
      <c r="G146">
        <f>IFERROR(VLOOKUP(通常分様式!G146,―!$AF$2:$AG$3,2,FALSE),0)</f>
        <v>0</v>
      </c>
      <c r="H146">
        <f>IFERROR(VLOOKUP(通常分様式!H146,―!$C$2:$D$2,2,FALSE),0)</f>
        <v>0</v>
      </c>
      <c r="I146">
        <f>IFERROR(IF(B146=2,VLOOKUP(通常分様式!I146,―!$E$21:$F$25,2,FALSE),VLOOKUP(通常分様式!I146,―!$E$2:$F$19,2,FALSE)),0)</f>
        <v>0</v>
      </c>
      <c r="J146">
        <f>IFERROR(VLOOKUP(通常分様式!J146,―!$G$2:$H$2,2,FALSE),0)</f>
        <v>0</v>
      </c>
      <c r="K146">
        <f>IFERROR(VLOOKUP(通常分様式!K146,―!$AH$2:$AI$12,2,FALSE),0)</f>
        <v>0</v>
      </c>
      <c r="V146">
        <f>IFERROR(IF(通常分様式!C146="単",VLOOKUP(通常分様式!V146,―!$I$2:$J$3,2,FALSE),VLOOKUP(通常分様式!V146,―!$I$4:$J$5,2,FALSE)),0)</f>
        <v>0</v>
      </c>
      <c r="W146">
        <f>IFERROR(VLOOKUP(通常分様式!W146,―!$K$2:$L$3,2,FALSE),0)</f>
        <v>0</v>
      </c>
      <c r="X146">
        <f>IFERROR(VLOOKUP(通常分様式!X146,―!$M$2:$N$3,2,FALSE),0)</f>
        <v>0</v>
      </c>
      <c r="Y146">
        <f>IFERROR(VLOOKUP(通常分様式!Y146,―!$O$2:$P$3,2,FALSE),0)</f>
        <v>0</v>
      </c>
      <c r="Z146">
        <f>IFERROR(VLOOKUP(通常分様式!Z146,―!$X$2:$Y$31,2,FALSE),0)</f>
        <v>0</v>
      </c>
      <c r="AA146">
        <f>IFERROR(VLOOKUP(通常分様式!AA146,―!$X$2:$Y$31,2,FALSE),0)</f>
        <v>0</v>
      </c>
      <c r="AF146">
        <f>IFERROR(VLOOKUP(通常分様式!AG146,―!$AA$2:$AB$14,2,FALSE),0)</f>
        <v>0</v>
      </c>
      <c r="AG146">
        <f t="shared" si="7"/>
        <v>0</v>
      </c>
      <c r="AH146" s="513">
        <f t="shared" si="8"/>
        <v>0</v>
      </c>
      <c r="AI146" s="513">
        <f t="shared" si="9"/>
        <v>0</v>
      </c>
      <c r="AJ146" s="513">
        <f>IF(通常分様式!C146="",0,IF(B146=1,IF(フラグ管理用!C146=1,"事業終期_通常",IF(C146=2,IF(Y146=2,"事業終期_R3基金・R4","事業終期_通常"),0)),IF(B146=2,"事業終期_R3基金・R4",0)))</f>
        <v>0</v>
      </c>
      <c r="AK146" s="513">
        <f t="shared" si="10"/>
        <v>0</v>
      </c>
      <c r="AL146" s="513">
        <f t="shared" si="11"/>
        <v>0</v>
      </c>
      <c r="AM146" s="513">
        <f t="shared" si="12"/>
        <v>0</v>
      </c>
      <c r="AN146" s="513">
        <f t="shared" si="13"/>
        <v>0</v>
      </c>
      <c r="AO146" t="str">
        <f>IF(通常分様式!C146="","",IF(PRODUCT(B146:G146,H146:AA146,AF146)=0,"error",""))</f>
        <v/>
      </c>
      <c r="AP146">
        <f>IF(通常分様式!E146="妊娠出産子育て支援交付金",1,0)</f>
        <v>0</v>
      </c>
    </row>
    <row r="147" spans="1:42">
      <c r="A147">
        <v>126</v>
      </c>
      <c r="B147">
        <f>IFERROR(VLOOKUP(通常分様式!B147,―!$AJ$2:$AK$3,2,FALSE),0)</f>
        <v>0</v>
      </c>
      <c r="C147">
        <f>IFERROR(VLOOKUP(通常分様式!C147,―!$A$2:$B$3,2,FALSE),0)</f>
        <v>0</v>
      </c>
      <c r="D147">
        <f>IFERROR(VLOOKUP(通常分様式!D147,―!$AD$2:$AE$3,2,FALSE),0)</f>
        <v>0</v>
      </c>
      <c r="G147">
        <f>IFERROR(VLOOKUP(通常分様式!G147,―!$AF$2:$AG$3,2,FALSE),0)</f>
        <v>0</v>
      </c>
      <c r="H147">
        <f>IFERROR(VLOOKUP(通常分様式!H147,―!$C$2:$D$2,2,FALSE),0)</f>
        <v>0</v>
      </c>
      <c r="I147">
        <f>IFERROR(IF(B147=2,VLOOKUP(通常分様式!I147,―!$E$21:$F$25,2,FALSE),VLOOKUP(通常分様式!I147,―!$E$2:$F$19,2,FALSE)),0)</f>
        <v>0</v>
      </c>
      <c r="J147">
        <f>IFERROR(VLOOKUP(通常分様式!J147,―!$G$2:$H$2,2,FALSE),0)</f>
        <v>0</v>
      </c>
      <c r="K147">
        <f>IFERROR(VLOOKUP(通常分様式!K147,―!$AH$2:$AI$12,2,FALSE),0)</f>
        <v>0</v>
      </c>
      <c r="V147">
        <f>IFERROR(IF(通常分様式!C147="単",VLOOKUP(通常分様式!V147,―!$I$2:$J$3,2,FALSE),VLOOKUP(通常分様式!V147,―!$I$4:$J$5,2,FALSE)),0)</f>
        <v>0</v>
      </c>
      <c r="W147">
        <f>IFERROR(VLOOKUP(通常分様式!W147,―!$K$2:$L$3,2,FALSE),0)</f>
        <v>0</v>
      </c>
      <c r="X147">
        <f>IFERROR(VLOOKUP(通常分様式!X147,―!$M$2:$N$3,2,FALSE),0)</f>
        <v>0</v>
      </c>
      <c r="Y147">
        <f>IFERROR(VLOOKUP(通常分様式!Y147,―!$O$2:$P$3,2,FALSE),0)</f>
        <v>0</v>
      </c>
      <c r="Z147">
        <f>IFERROR(VLOOKUP(通常分様式!Z147,―!$X$2:$Y$31,2,FALSE),0)</f>
        <v>0</v>
      </c>
      <c r="AA147">
        <f>IFERROR(VLOOKUP(通常分様式!AA147,―!$X$2:$Y$31,2,FALSE),0)</f>
        <v>0</v>
      </c>
      <c r="AF147">
        <f>IFERROR(VLOOKUP(通常分様式!AG147,―!$AA$2:$AB$14,2,FALSE),0)</f>
        <v>0</v>
      </c>
      <c r="AG147">
        <f t="shared" si="7"/>
        <v>0</v>
      </c>
      <c r="AH147" s="513">
        <f t="shared" si="8"/>
        <v>0</v>
      </c>
      <c r="AI147" s="513">
        <f t="shared" si="9"/>
        <v>0</v>
      </c>
      <c r="AJ147" s="513">
        <f>IF(通常分様式!C147="",0,IF(B147=1,IF(フラグ管理用!C147=1,"事業終期_通常",IF(C147=2,IF(Y147=2,"事業終期_R3基金・R4","事業終期_通常"),0)),IF(B147=2,"事業終期_R3基金・R4",0)))</f>
        <v>0</v>
      </c>
      <c r="AK147" s="513">
        <f t="shared" si="10"/>
        <v>0</v>
      </c>
      <c r="AL147" s="513">
        <f t="shared" si="11"/>
        <v>0</v>
      </c>
      <c r="AM147" s="513">
        <f t="shared" si="12"/>
        <v>0</v>
      </c>
      <c r="AN147" s="513">
        <f t="shared" si="13"/>
        <v>0</v>
      </c>
      <c r="AO147" t="str">
        <f>IF(通常分様式!C147="","",IF(PRODUCT(B147:G147,H147:AA147,AF147)=0,"error",""))</f>
        <v/>
      </c>
      <c r="AP147">
        <f>IF(通常分様式!E147="妊娠出産子育て支援交付金",1,0)</f>
        <v>0</v>
      </c>
    </row>
    <row r="148" spans="1:42">
      <c r="A148">
        <v>127</v>
      </c>
      <c r="B148">
        <f>IFERROR(VLOOKUP(通常分様式!B148,―!$AJ$2:$AK$3,2,FALSE),0)</f>
        <v>0</v>
      </c>
      <c r="C148">
        <f>IFERROR(VLOOKUP(通常分様式!C148,―!$A$2:$B$3,2,FALSE),0)</f>
        <v>0</v>
      </c>
      <c r="D148">
        <f>IFERROR(VLOOKUP(通常分様式!D148,―!$AD$2:$AE$3,2,FALSE),0)</f>
        <v>0</v>
      </c>
      <c r="G148">
        <f>IFERROR(VLOOKUP(通常分様式!G148,―!$AF$2:$AG$3,2,FALSE),0)</f>
        <v>0</v>
      </c>
      <c r="H148">
        <f>IFERROR(VLOOKUP(通常分様式!H148,―!$C$2:$D$2,2,FALSE),0)</f>
        <v>0</v>
      </c>
      <c r="I148">
        <f>IFERROR(IF(B148=2,VLOOKUP(通常分様式!I148,―!$E$21:$F$25,2,FALSE),VLOOKUP(通常分様式!I148,―!$E$2:$F$19,2,FALSE)),0)</f>
        <v>0</v>
      </c>
      <c r="J148">
        <f>IFERROR(VLOOKUP(通常分様式!J148,―!$G$2:$H$2,2,FALSE),0)</f>
        <v>0</v>
      </c>
      <c r="K148">
        <f>IFERROR(VLOOKUP(通常分様式!K148,―!$AH$2:$AI$12,2,FALSE),0)</f>
        <v>0</v>
      </c>
      <c r="V148">
        <f>IFERROR(IF(通常分様式!C148="単",VLOOKUP(通常分様式!V148,―!$I$2:$J$3,2,FALSE),VLOOKUP(通常分様式!V148,―!$I$4:$J$5,2,FALSE)),0)</f>
        <v>0</v>
      </c>
      <c r="W148">
        <f>IFERROR(VLOOKUP(通常分様式!W148,―!$K$2:$L$3,2,FALSE),0)</f>
        <v>0</v>
      </c>
      <c r="X148">
        <f>IFERROR(VLOOKUP(通常分様式!X148,―!$M$2:$N$3,2,FALSE),0)</f>
        <v>0</v>
      </c>
      <c r="Y148">
        <f>IFERROR(VLOOKUP(通常分様式!Y148,―!$O$2:$P$3,2,FALSE),0)</f>
        <v>0</v>
      </c>
      <c r="Z148">
        <f>IFERROR(VLOOKUP(通常分様式!Z148,―!$X$2:$Y$31,2,FALSE),0)</f>
        <v>0</v>
      </c>
      <c r="AA148">
        <f>IFERROR(VLOOKUP(通常分様式!AA148,―!$X$2:$Y$31,2,FALSE),0)</f>
        <v>0</v>
      </c>
      <c r="AF148">
        <f>IFERROR(VLOOKUP(通常分様式!AG148,―!$AA$2:$AB$14,2,FALSE),0)</f>
        <v>0</v>
      </c>
      <c r="AG148">
        <f t="shared" si="7"/>
        <v>0</v>
      </c>
      <c r="AH148" s="513">
        <f t="shared" si="8"/>
        <v>0</v>
      </c>
      <c r="AI148" s="513">
        <f t="shared" si="9"/>
        <v>0</v>
      </c>
      <c r="AJ148" s="513">
        <f>IF(通常分様式!C148="",0,IF(B148=1,IF(フラグ管理用!C148=1,"事業終期_通常",IF(C148=2,IF(Y148=2,"事業終期_R3基金・R4","事業終期_通常"),0)),IF(B148=2,"事業終期_R3基金・R4",0)))</f>
        <v>0</v>
      </c>
      <c r="AK148" s="513">
        <f t="shared" si="10"/>
        <v>0</v>
      </c>
      <c r="AL148" s="513">
        <f t="shared" si="11"/>
        <v>0</v>
      </c>
      <c r="AM148" s="513">
        <f t="shared" si="12"/>
        <v>0</v>
      </c>
      <c r="AN148" s="513">
        <f t="shared" si="13"/>
        <v>0</v>
      </c>
      <c r="AO148" t="str">
        <f>IF(通常分様式!C148="","",IF(PRODUCT(B148:G148,H148:AA148,AF148)=0,"error",""))</f>
        <v/>
      </c>
      <c r="AP148">
        <f>IF(通常分様式!E148="妊娠出産子育て支援交付金",1,0)</f>
        <v>0</v>
      </c>
    </row>
    <row r="149" spans="1:42">
      <c r="A149">
        <v>128</v>
      </c>
      <c r="B149">
        <f>IFERROR(VLOOKUP(通常分様式!B149,―!$AJ$2:$AK$3,2,FALSE),0)</f>
        <v>0</v>
      </c>
      <c r="C149">
        <f>IFERROR(VLOOKUP(通常分様式!C149,―!$A$2:$B$3,2,FALSE),0)</f>
        <v>0</v>
      </c>
      <c r="D149">
        <f>IFERROR(VLOOKUP(通常分様式!D149,―!$AD$2:$AE$3,2,FALSE),0)</f>
        <v>0</v>
      </c>
      <c r="G149">
        <f>IFERROR(VLOOKUP(通常分様式!G149,―!$AF$2:$AG$3,2,FALSE),0)</f>
        <v>0</v>
      </c>
      <c r="H149">
        <f>IFERROR(VLOOKUP(通常分様式!H149,―!$C$2:$D$2,2,FALSE),0)</f>
        <v>0</v>
      </c>
      <c r="I149">
        <f>IFERROR(IF(B149=2,VLOOKUP(通常分様式!I149,―!$E$21:$F$25,2,FALSE),VLOOKUP(通常分様式!I149,―!$E$2:$F$19,2,FALSE)),0)</f>
        <v>0</v>
      </c>
      <c r="J149">
        <f>IFERROR(VLOOKUP(通常分様式!J149,―!$G$2:$H$2,2,FALSE),0)</f>
        <v>0</v>
      </c>
      <c r="K149">
        <f>IFERROR(VLOOKUP(通常分様式!K149,―!$AH$2:$AI$12,2,FALSE),0)</f>
        <v>0</v>
      </c>
      <c r="V149">
        <f>IFERROR(IF(通常分様式!C149="単",VLOOKUP(通常分様式!V149,―!$I$2:$J$3,2,FALSE),VLOOKUP(通常分様式!V149,―!$I$4:$J$5,2,FALSE)),0)</f>
        <v>0</v>
      </c>
      <c r="W149">
        <f>IFERROR(VLOOKUP(通常分様式!W149,―!$K$2:$L$3,2,FALSE),0)</f>
        <v>0</v>
      </c>
      <c r="X149">
        <f>IFERROR(VLOOKUP(通常分様式!X149,―!$M$2:$N$3,2,FALSE),0)</f>
        <v>0</v>
      </c>
      <c r="Y149">
        <f>IFERROR(VLOOKUP(通常分様式!Y149,―!$O$2:$P$3,2,FALSE),0)</f>
        <v>0</v>
      </c>
      <c r="Z149">
        <f>IFERROR(VLOOKUP(通常分様式!Z149,―!$X$2:$Y$31,2,FALSE),0)</f>
        <v>0</v>
      </c>
      <c r="AA149">
        <f>IFERROR(VLOOKUP(通常分様式!AA149,―!$X$2:$Y$31,2,FALSE),0)</f>
        <v>0</v>
      </c>
      <c r="AF149">
        <f>IFERROR(VLOOKUP(通常分様式!AG149,―!$AA$2:$AB$14,2,FALSE),0)</f>
        <v>0</v>
      </c>
      <c r="AG149">
        <f t="shared" si="7"/>
        <v>0</v>
      </c>
      <c r="AH149" s="513">
        <f t="shared" si="8"/>
        <v>0</v>
      </c>
      <c r="AI149" s="513">
        <f t="shared" si="9"/>
        <v>0</v>
      </c>
      <c r="AJ149" s="513">
        <f>IF(通常分様式!C149="",0,IF(B149=1,IF(フラグ管理用!C149=1,"事業終期_通常",IF(C149=2,IF(Y149=2,"事業終期_R3基金・R4","事業終期_通常"),0)),IF(B149=2,"事業終期_R3基金・R4",0)))</f>
        <v>0</v>
      </c>
      <c r="AK149" s="513">
        <f t="shared" si="10"/>
        <v>0</v>
      </c>
      <c r="AL149" s="513">
        <f t="shared" si="11"/>
        <v>0</v>
      </c>
      <c r="AM149" s="513">
        <f t="shared" si="12"/>
        <v>0</v>
      </c>
      <c r="AN149" s="513">
        <f t="shared" si="13"/>
        <v>0</v>
      </c>
      <c r="AO149" t="str">
        <f>IF(通常分様式!C149="","",IF(PRODUCT(B149:G149,H149:AA149,AF149)=0,"error",""))</f>
        <v/>
      </c>
      <c r="AP149">
        <f>IF(通常分様式!E149="妊娠出産子育て支援交付金",1,0)</f>
        <v>0</v>
      </c>
    </row>
    <row r="150" spans="1:42">
      <c r="A150">
        <v>129</v>
      </c>
      <c r="B150">
        <f>IFERROR(VLOOKUP(通常分様式!B150,―!$AJ$2:$AK$3,2,FALSE),0)</f>
        <v>0</v>
      </c>
      <c r="C150">
        <f>IFERROR(VLOOKUP(通常分様式!C150,―!$A$2:$B$3,2,FALSE),0)</f>
        <v>0</v>
      </c>
      <c r="D150">
        <f>IFERROR(VLOOKUP(通常分様式!D150,―!$AD$2:$AE$3,2,FALSE),0)</f>
        <v>0</v>
      </c>
      <c r="G150">
        <f>IFERROR(VLOOKUP(通常分様式!G150,―!$AF$2:$AG$3,2,FALSE),0)</f>
        <v>0</v>
      </c>
      <c r="H150">
        <f>IFERROR(VLOOKUP(通常分様式!H150,―!$C$2:$D$2,2,FALSE),0)</f>
        <v>0</v>
      </c>
      <c r="I150">
        <f>IFERROR(IF(B150=2,VLOOKUP(通常分様式!I150,―!$E$21:$F$25,2,FALSE),VLOOKUP(通常分様式!I150,―!$E$2:$F$19,2,FALSE)),0)</f>
        <v>0</v>
      </c>
      <c r="J150">
        <f>IFERROR(VLOOKUP(通常分様式!J150,―!$G$2:$H$2,2,FALSE),0)</f>
        <v>0</v>
      </c>
      <c r="K150">
        <f>IFERROR(VLOOKUP(通常分様式!K150,―!$AH$2:$AI$12,2,FALSE),0)</f>
        <v>0</v>
      </c>
      <c r="V150">
        <f>IFERROR(IF(通常分様式!C150="単",VLOOKUP(通常分様式!V150,―!$I$2:$J$3,2,FALSE),VLOOKUP(通常分様式!V150,―!$I$4:$J$5,2,FALSE)),0)</f>
        <v>0</v>
      </c>
      <c r="W150">
        <f>IFERROR(VLOOKUP(通常分様式!W150,―!$K$2:$L$3,2,FALSE),0)</f>
        <v>0</v>
      </c>
      <c r="X150">
        <f>IFERROR(VLOOKUP(通常分様式!X150,―!$M$2:$N$3,2,FALSE),0)</f>
        <v>0</v>
      </c>
      <c r="Y150">
        <f>IFERROR(VLOOKUP(通常分様式!Y150,―!$O$2:$P$3,2,FALSE),0)</f>
        <v>0</v>
      </c>
      <c r="Z150">
        <f>IFERROR(VLOOKUP(通常分様式!Z150,―!$X$2:$Y$31,2,FALSE),0)</f>
        <v>0</v>
      </c>
      <c r="AA150">
        <f>IFERROR(VLOOKUP(通常分様式!AA150,―!$X$2:$Y$31,2,FALSE),0)</f>
        <v>0</v>
      </c>
      <c r="AF150">
        <f>IFERROR(VLOOKUP(通常分様式!AG150,―!$AA$2:$AB$14,2,FALSE),0)</f>
        <v>0</v>
      </c>
      <c r="AG150">
        <f t="shared" ref="AG150:AG213" si="14">IF(C150=1,"協力要請推進枠又は検査促進枠の地方負担分に充当_補助",IF(C150=2,"協力要請推進枠又は検査促進枠の地方負担分に充当_地単",0))</f>
        <v>0</v>
      </c>
      <c r="AH150" s="513">
        <f t="shared" ref="AH150:AH213" si="15">IF(C150=1,"基金_補助",IF(C150=2,IF(V150=2,"基金_地単_協力金等","基金_地単_通常"),0))</f>
        <v>0</v>
      </c>
      <c r="AI150" s="513">
        <f t="shared" ref="AI150:AI213" si="16">IF(C150=1,"事業始期_補助",IF(C150=2,IF(V150=2,"事業始期_協力金等","事業始期_通常"),0))</f>
        <v>0</v>
      </c>
      <c r="AJ150" s="513">
        <f>IF(通常分様式!C150="",0,IF(B150=1,IF(フラグ管理用!C150=1,"事業終期_通常",IF(C150=2,IF(Y150=2,"事業終期_R3基金・R4","事業終期_通常"),0)),IF(B150=2,"事業終期_R3基金・R4",0)))</f>
        <v>0</v>
      </c>
      <c r="AK150" s="513">
        <f t="shared" ref="AK150:AK213" si="17">IF(C150=1,"予算区分_補助",IF(C150=2,IF(V150=2,"予算区分_地単_協力金等","予算区分_地単_通常"),0))</f>
        <v>0</v>
      </c>
      <c r="AL150" s="513">
        <f t="shared" ref="AL150:AL213" si="18">IF(B150=1,"経済対策との関係_通常",IF(B150=2,"経済対策との関係_原油",0))</f>
        <v>0</v>
      </c>
      <c r="AM150" s="513">
        <f t="shared" ref="AM150:AM213" si="19">IF(AP150=1,"交付金の区分_高騰",IF(C150=1,"交付金の区分_その他",IF(C150=2,IF(AND(B150=2,D150=2),"交付金の区分_高騰","交付金の区分_その他"),0)))</f>
        <v>0</v>
      </c>
      <c r="AN150" s="513">
        <f t="shared" ref="AN150:AN213" si="20">IF(G150=1,"種類_通常",IF(G150=2,"種類_重点",0))</f>
        <v>0</v>
      </c>
      <c r="AO150" t="str">
        <f>IF(通常分様式!C150="","",IF(PRODUCT(B150:G150,H150:AA150,AF150)=0,"error",""))</f>
        <v/>
      </c>
      <c r="AP150">
        <f>IF(通常分様式!E150="妊娠出産子育て支援交付金",1,0)</f>
        <v>0</v>
      </c>
    </row>
    <row r="151" spans="1:42">
      <c r="A151">
        <v>130</v>
      </c>
      <c r="B151">
        <f>IFERROR(VLOOKUP(通常分様式!B151,―!$AJ$2:$AK$3,2,FALSE),0)</f>
        <v>0</v>
      </c>
      <c r="C151">
        <f>IFERROR(VLOOKUP(通常分様式!C151,―!$A$2:$B$3,2,FALSE),0)</f>
        <v>0</v>
      </c>
      <c r="D151">
        <f>IFERROR(VLOOKUP(通常分様式!D151,―!$AD$2:$AE$3,2,FALSE),0)</f>
        <v>0</v>
      </c>
      <c r="G151">
        <f>IFERROR(VLOOKUP(通常分様式!G151,―!$AF$2:$AG$3,2,FALSE),0)</f>
        <v>0</v>
      </c>
      <c r="H151">
        <f>IFERROR(VLOOKUP(通常分様式!H151,―!$C$2:$D$2,2,FALSE),0)</f>
        <v>0</v>
      </c>
      <c r="I151">
        <f>IFERROR(IF(B151=2,VLOOKUP(通常分様式!I151,―!$E$21:$F$25,2,FALSE),VLOOKUP(通常分様式!I151,―!$E$2:$F$19,2,FALSE)),0)</f>
        <v>0</v>
      </c>
      <c r="J151">
        <f>IFERROR(VLOOKUP(通常分様式!J151,―!$G$2:$H$2,2,FALSE),0)</f>
        <v>0</v>
      </c>
      <c r="K151">
        <f>IFERROR(VLOOKUP(通常分様式!K151,―!$AH$2:$AI$12,2,FALSE),0)</f>
        <v>0</v>
      </c>
      <c r="V151">
        <f>IFERROR(IF(通常分様式!C151="単",VLOOKUP(通常分様式!V151,―!$I$2:$J$3,2,FALSE),VLOOKUP(通常分様式!V151,―!$I$4:$J$5,2,FALSE)),0)</f>
        <v>0</v>
      </c>
      <c r="W151">
        <f>IFERROR(VLOOKUP(通常分様式!W151,―!$K$2:$L$3,2,FALSE),0)</f>
        <v>0</v>
      </c>
      <c r="X151">
        <f>IFERROR(VLOOKUP(通常分様式!X151,―!$M$2:$N$3,2,FALSE),0)</f>
        <v>0</v>
      </c>
      <c r="Y151">
        <f>IFERROR(VLOOKUP(通常分様式!Y151,―!$O$2:$P$3,2,FALSE),0)</f>
        <v>0</v>
      </c>
      <c r="Z151">
        <f>IFERROR(VLOOKUP(通常分様式!Z151,―!$X$2:$Y$31,2,FALSE),0)</f>
        <v>0</v>
      </c>
      <c r="AA151">
        <f>IFERROR(VLOOKUP(通常分様式!AA151,―!$X$2:$Y$31,2,FALSE),0)</f>
        <v>0</v>
      </c>
      <c r="AF151">
        <f>IFERROR(VLOOKUP(通常分様式!AG151,―!$AA$2:$AB$14,2,FALSE),0)</f>
        <v>0</v>
      </c>
      <c r="AG151">
        <f t="shared" si="14"/>
        <v>0</v>
      </c>
      <c r="AH151" s="513">
        <f t="shared" si="15"/>
        <v>0</v>
      </c>
      <c r="AI151" s="513">
        <f t="shared" si="16"/>
        <v>0</v>
      </c>
      <c r="AJ151" s="513">
        <f>IF(通常分様式!C151="",0,IF(B151=1,IF(フラグ管理用!C151=1,"事業終期_通常",IF(C151=2,IF(Y151=2,"事業終期_R3基金・R4","事業終期_通常"),0)),IF(B151=2,"事業終期_R3基金・R4",0)))</f>
        <v>0</v>
      </c>
      <c r="AK151" s="513">
        <f t="shared" si="17"/>
        <v>0</v>
      </c>
      <c r="AL151" s="513">
        <f t="shared" si="18"/>
        <v>0</v>
      </c>
      <c r="AM151" s="513">
        <f t="shared" si="19"/>
        <v>0</v>
      </c>
      <c r="AN151" s="513">
        <f t="shared" si="20"/>
        <v>0</v>
      </c>
      <c r="AO151" t="str">
        <f>IF(通常分様式!C151="","",IF(PRODUCT(B151:G151,H151:AA151,AF151)=0,"error",""))</f>
        <v/>
      </c>
      <c r="AP151">
        <f>IF(通常分様式!E151="妊娠出産子育て支援交付金",1,0)</f>
        <v>0</v>
      </c>
    </row>
    <row r="152" spans="1:42">
      <c r="A152">
        <v>131</v>
      </c>
      <c r="B152">
        <f>IFERROR(VLOOKUP(通常分様式!B152,―!$AJ$2:$AK$3,2,FALSE),0)</f>
        <v>0</v>
      </c>
      <c r="C152">
        <f>IFERROR(VLOOKUP(通常分様式!C152,―!$A$2:$B$3,2,FALSE),0)</f>
        <v>0</v>
      </c>
      <c r="D152">
        <f>IFERROR(VLOOKUP(通常分様式!D152,―!$AD$2:$AE$3,2,FALSE),0)</f>
        <v>0</v>
      </c>
      <c r="G152">
        <f>IFERROR(VLOOKUP(通常分様式!G152,―!$AF$2:$AG$3,2,FALSE),0)</f>
        <v>0</v>
      </c>
      <c r="H152">
        <f>IFERROR(VLOOKUP(通常分様式!H152,―!$C$2:$D$2,2,FALSE),0)</f>
        <v>0</v>
      </c>
      <c r="I152">
        <f>IFERROR(IF(B152=2,VLOOKUP(通常分様式!I152,―!$E$21:$F$25,2,FALSE),VLOOKUP(通常分様式!I152,―!$E$2:$F$19,2,FALSE)),0)</f>
        <v>0</v>
      </c>
      <c r="J152">
        <f>IFERROR(VLOOKUP(通常分様式!J152,―!$G$2:$H$2,2,FALSE),0)</f>
        <v>0</v>
      </c>
      <c r="K152">
        <f>IFERROR(VLOOKUP(通常分様式!K152,―!$AH$2:$AI$12,2,FALSE),0)</f>
        <v>0</v>
      </c>
      <c r="V152">
        <f>IFERROR(IF(通常分様式!C152="単",VLOOKUP(通常分様式!V152,―!$I$2:$J$3,2,FALSE),VLOOKUP(通常分様式!V152,―!$I$4:$J$5,2,FALSE)),0)</f>
        <v>0</v>
      </c>
      <c r="W152">
        <f>IFERROR(VLOOKUP(通常分様式!W152,―!$K$2:$L$3,2,FALSE),0)</f>
        <v>0</v>
      </c>
      <c r="X152">
        <f>IFERROR(VLOOKUP(通常分様式!X152,―!$M$2:$N$3,2,FALSE),0)</f>
        <v>0</v>
      </c>
      <c r="Y152">
        <f>IFERROR(VLOOKUP(通常分様式!Y152,―!$O$2:$P$3,2,FALSE),0)</f>
        <v>0</v>
      </c>
      <c r="Z152">
        <f>IFERROR(VLOOKUP(通常分様式!Z152,―!$X$2:$Y$31,2,FALSE),0)</f>
        <v>0</v>
      </c>
      <c r="AA152">
        <f>IFERROR(VLOOKUP(通常分様式!AA152,―!$X$2:$Y$31,2,FALSE),0)</f>
        <v>0</v>
      </c>
      <c r="AF152">
        <f>IFERROR(VLOOKUP(通常分様式!AG152,―!$AA$2:$AB$14,2,FALSE),0)</f>
        <v>0</v>
      </c>
      <c r="AG152">
        <f t="shared" si="14"/>
        <v>0</v>
      </c>
      <c r="AH152" s="513">
        <f t="shared" si="15"/>
        <v>0</v>
      </c>
      <c r="AI152" s="513">
        <f t="shared" si="16"/>
        <v>0</v>
      </c>
      <c r="AJ152" s="513">
        <f>IF(通常分様式!C152="",0,IF(B152=1,IF(フラグ管理用!C152=1,"事業終期_通常",IF(C152=2,IF(Y152=2,"事業終期_R3基金・R4","事業終期_通常"),0)),IF(B152=2,"事業終期_R3基金・R4",0)))</f>
        <v>0</v>
      </c>
      <c r="AK152" s="513">
        <f t="shared" si="17"/>
        <v>0</v>
      </c>
      <c r="AL152" s="513">
        <f t="shared" si="18"/>
        <v>0</v>
      </c>
      <c r="AM152" s="513">
        <f t="shared" si="19"/>
        <v>0</v>
      </c>
      <c r="AN152" s="513">
        <f t="shared" si="20"/>
        <v>0</v>
      </c>
      <c r="AO152" t="str">
        <f>IF(通常分様式!C152="","",IF(PRODUCT(B152:G152,H152:AA152,AF152)=0,"error",""))</f>
        <v/>
      </c>
      <c r="AP152">
        <f>IF(通常分様式!E152="妊娠出産子育て支援交付金",1,0)</f>
        <v>0</v>
      </c>
    </row>
    <row r="153" spans="1:42">
      <c r="A153">
        <v>132</v>
      </c>
      <c r="B153">
        <f>IFERROR(VLOOKUP(通常分様式!B153,―!$AJ$2:$AK$3,2,FALSE),0)</f>
        <v>0</v>
      </c>
      <c r="C153">
        <f>IFERROR(VLOOKUP(通常分様式!C153,―!$A$2:$B$3,2,FALSE),0)</f>
        <v>0</v>
      </c>
      <c r="D153">
        <f>IFERROR(VLOOKUP(通常分様式!D153,―!$AD$2:$AE$3,2,FALSE),0)</f>
        <v>0</v>
      </c>
      <c r="G153">
        <f>IFERROR(VLOOKUP(通常分様式!G153,―!$AF$2:$AG$3,2,FALSE),0)</f>
        <v>0</v>
      </c>
      <c r="H153">
        <f>IFERROR(VLOOKUP(通常分様式!H153,―!$C$2:$D$2,2,FALSE),0)</f>
        <v>0</v>
      </c>
      <c r="I153">
        <f>IFERROR(IF(B153=2,VLOOKUP(通常分様式!I153,―!$E$21:$F$25,2,FALSE),VLOOKUP(通常分様式!I153,―!$E$2:$F$19,2,FALSE)),0)</f>
        <v>0</v>
      </c>
      <c r="J153">
        <f>IFERROR(VLOOKUP(通常分様式!J153,―!$G$2:$H$2,2,FALSE),0)</f>
        <v>0</v>
      </c>
      <c r="K153">
        <f>IFERROR(VLOOKUP(通常分様式!K153,―!$AH$2:$AI$12,2,FALSE),0)</f>
        <v>0</v>
      </c>
      <c r="V153">
        <f>IFERROR(IF(通常分様式!C153="単",VLOOKUP(通常分様式!V153,―!$I$2:$J$3,2,FALSE),VLOOKUP(通常分様式!V153,―!$I$4:$J$5,2,FALSE)),0)</f>
        <v>0</v>
      </c>
      <c r="W153">
        <f>IFERROR(VLOOKUP(通常分様式!W153,―!$K$2:$L$3,2,FALSE),0)</f>
        <v>0</v>
      </c>
      <c r="X153">
        <f>IFERROR(VLOOKUP(通常分様式!X153,―!$M$2:$N$3,2,FALSE),0)</f>
        <v>0</v>
      </c>
      <c r="Y153">
        <f>IFERROR(VLOOKUP(通常分様式!Y153,―!$O$2:$P$3,2,FALSE),0)</f>
        <v>0</v>
      </c>
      <c r="Z153">
        <f>IFERROR(VLOOKUP(通常分様式!Z153,―!$X$2:$Y$31,2,FALSE),0)</f>
        <v>0</v>
      </c>
      <c r="AA153">
        <f>IFERROR(VLOOKUP(通常分様式!AA153,―!$X$2:$Y$31,2,FALSE),0)</f>
        <v>0</v>
      </c>
      <c r="AF153">
        <f>IFERROR(VLOOKUP(通常分様式!AG153,―!$AA$2:$AB$14,2,FALSE),0)</f>
        <v>0</v>
      </c>
      <c r="AG153">
        <f t="shared" si="14"/>
        <v>0</v>
      </c>
      <c r="AH153" s="513">
        <f t="shared" si="15"/>
        <v>0</v>
      </c>
      <c r="AI153" s="513">
        <f t="shared" si="16"/>
        <v>0</v>
      </c>
      <c r="AJ153" s="513">
        <f>IF(通常分様式!C153="",0,IF(B153=1,IF(フラグ管理用!C153=1,"事業終期_通常",IF(C153=2,IF(Y153=2,"事業終期_R3基金・R4","事業終期_通常"),0)),IF(B153=2,"事業終期_R3基金・R4",0)))</f>
        <v>0</v>
      </c>
      <c r="AK153" s="513">
        <f t="shared" si="17"/>
        <v>0</v>
      </c>
      <c r="AL153" s="513">
        <f t="shared" si="18"/>
        <v>0</v>
      </c>
      <c r="AM153" s="513">
        <f t="shared" si="19"/>
        <v>0</v>
      </c>
      <c r="AN153" s="513">
        <f t="shared" si="20"/>
        <v>0</v>
      </c>
      <c r="AO153" t="str">
        <f>IF(通常分様式!C153="","",IF(PRODUCT(B153:G153,H153:AA153,AF153)=0,"error",""))</f>
        <v/>
      </c>
      <c r="AP153">
        <f>IF(通常分様式!E153="妊娠出産子育て支援交付金",1,0)</f>
        <v>0</v>
      </c>
    </row>
    <row r="154" spans="1:42">
      <c r="A154">
        <v>133</v>
      </c>
      <c r="B154">
        <f>IFERROR(VLOOKUP(通常分様式!B154,―!$AJ$2:$AK$3,2,FALSE),0)</f>
        <v>0</v>
      </c>
      <c r="C154">
        <f>IFERROR(VLOOKUP(通常分様式!C154,―!$A$2:$B$3,2,FALSE),0)</f>
        <v>0</v>
      </c>
      <c r="D154">
        <f>IFERROR(VLOOKUP(通常分様式!D154,―!$AD$2:$AE$3,2,FALSE),0)</f>
        <v>0</v>
      </c>
      <c r="G154">
        <f>IFERROR(VLOOKUP(通常分様式!G154,―!$AF$2:$AG$3,2,FALSE),0)</f>
        <v>0</v>
      </c>
      <c r="H154">
        <f>IFERROR(VLOOKUP(通常分様式!H154,―!$C$2:$D$2,2,FALSE),0)</f>
        <v>0</v>
      </c>
      <c r="I154">
        <f>IFERROR(IF(B154=2,VLOOKUP(通常分様式!I154,―!$E$21:$F$25,2,FALSE),VLOOKUP(通常分様式!I154,―!$E$2:$F$19,2,FALSE)),0)</f>
        <v>0</v>
      </c>
      <c r="J154">
        <f>IFERROR(VLOOKUP(通常分様式!J154,―!$G$2:$H$2,2,FALSE),0)</f>
        <v>0</v>
      </c>
      <c r="K154">
        <f>IFERROR(VLOOKUP(通常分様式!K154,―!$AH$2:$AI$12,2,FALSE),0)</f>
        <v>0</v>
      </c>
      <c r="V154">
        <f>IFERROR(IF(通常分様式!C154="単",VLOOKUP(通常分様式!V154,―!$I$2:$J$3,2,FALSE),VLOOKUP(通常分様式!V154,―!$I$4:$J$5,2,FALSE)),0)</f>
        <v>0</v>
      </c>
      <c r="W154">
        <f>IFERROR(VLOOKUP(通常分様式!W154,―!$K$2:$L$3,2,FALSE),0)</f>
        <v>0</v>
      </c>
      <c r="X154">
        <f>IFERROR(VLOOKUP(通常分様式!X154,―!$M$2:$N$3,2,FALSE),0)</f>
        <v>0</v>
      </c>
      <c r="Y154">
        <f>IFERROR(VLOOKUP(通常分様式!Y154,―!$O$2:$P$3,2,FALSE),0)</f>
        <v>0</v>
      </c>
      <c r="Z154">
        <f>IFERROR(VLOOKUP(通常分様式!Z154,―!$X$2:$Y$31,2,FALSE),0)</f>
        <v>0</v>
      </c>
      <c r="AA154">
        <f>IFERROR(VLOOKUP(通常分様式!AA154,―!$X$2:$Y$31,2,FALSE),0)</f>
        <v>0</v>
      </c>
      <c r="AF154">
        <f>IFERROR(VLOOKUP(通常分様式!AG154,―!$AA$2:$AB$14,2,FALSE),0)</f>
        <v>0</v>
      </c>
      <c r="AG154">
        <f t="shared" si="14"/>
        <v>0</v>
      </c>
      <c r="AH154" s="513">
        <f t="shared" si="15"/>
        <v>0</v>
      </c>
      <c r="AI154" s="513">
        <f t="shared" si="16"/>
        <v>0</v>
      </c>
      <c r="AJ154" s="513">
        <f>IF(通常分様式!C154="",0,IF(B154=1,IF(フラグ管理用!C154=1,"事業終期_通常",IF(C154=2,IF(Y154=2,"事業終期_R3基金・R4","事業終期_通常"),0)),IF(B154=2,"事業終期_R3基金・R4",0)))</f>
        <v>0</v>
      </c>
      <c r="AK154" s="513">
        <f t="shared" si="17"/>
        <v>0</v>
      </c>
      <c r="AL154" s="513">
        <f t="shared" si="18"/>
        <v>0</v>
      </c>
      <c r="AM154" s="513">
        <f t="shared" si="19"/>
        <v>0</v>
      </c>
      <c r="AN154" s="513">
        <f t="shared" si="20"/>
        <v>0</v>
      </c>
      <c r="AO154" t="str">
        <f>IF(通常分様式!C154="","",IF(PRODUCT(B154:G154,H154:AA154,AF154)=0,"error",""))</f>
        <v/>
      </c>
      <c r="AP154">
        <f>IF(通常分様式!E154="妊娠出産子育て支援交付金",1,0)</f>
        <v>0</v>
      </c>
    </row>
    <row r="155" spans="1:42">
      <c r="A155">
        <v>134</v>
      </c>
      <c r="B155">
        <f>IFERROR(VLOOKUP(通常分様式!B155,―!$AJ$2:$AK$3,2,FALSE),0)</f>
        <v>0</v>
      </c>
      <c r="C155">
        <f>IFERROR(VLOOKUP(通常分様式!C155,―!$A$2:$B$3,2,FALSE),0)</f>
        <v>0</v>
      </c>
      <c r="D155">
        <f>IFERROR(VLOOKUP(通常分様式!D155,―!$AD$2:$AE$3,2,FALSE),0)</f>
        <v>0</v>
      </c>
      <c r="G155">
        <f>IFERROR(VLOOKUP(通常分様式!G155,―!$AF$2:$AG$3,2,FALSE),0)</f>
        <v>0</v>
      </c>
      <c r="H155">
        <f>IFERROR(VLOOKUP(通常分様式!H155,―!$C$2:$D$2,2,FALSE),0)</f>
        <v>0</v>
      </c>
      <c r="I155">
        <f>IFERROR(IF(B155=2,VLOOKUP(通常分様式!I155,―!$E$21:$F$25,2,FALSE),VLOOKUP(通常分様式!I155,―!$E$2:$F$19,2,FALSE)),0)</f>
        <v>0</v>
      </c>
      <c r="J155">
        <f>IFERROR(VLOOKUP(通常分様式!J155,―!$G$2:$H$2,2,FALSE),0)</f>
        <v>0</v>
      </c>
      <c r="K155">
        <f>IFERROR(VLOOKUP(通常分様式!K155,―!$AH$2:$AI$12,2,FALSE),0)</f>
        <v>0</v>
      </c>
      <c r="V155">
        <f>IFERROR(IF(通常分様式!C155="単",VLOOKUP(通常分様式!V155,―!$I$2:$J$3,2,FALSE),VLOOKUP(通常分様式!V155,―!$I$4:$J$5,2,FALSE)),0)</f>
        <v>0</v>
      </c>
      <c r="W155">
        <f>IFERROR(VLOOKUP(通常分様式!W155,―!$K$2:$L$3,2,FALSE),0)</f>
        <v>0</v>
      </c>
      <c r="X155">
        <f>IFERROR(VLOOKUP(通常分様式!X155,―!$M$2:$N$3,2,FALSE),0)</f>
        <v>0</v>
      </c>
      <c r="Y155">
        <f>IFERROR(VLOOKUP(通常分様式!Y155,―!$O$2:$P$3,2,FALSE),0)</f>
        <v>0</v>
      </c>
      <c r="Z155">
        <f>IFERROR(VLOOKUP(通常分様式!Z155,―!$X$2:$Y$31,2,FALSE),0)</f>
        <v>0</v>
      </c>
      <c r="AA155">
        <f>IFERROR(VLOOKUP(通常分様式!AA155,―!$X$2:$Y$31,2,FALSE),0)</f>
        <v>0</v>
      </c>
      <c r="AF155">
        <f>IFERROR(VLOOKUP(通常分様式!AG155,―!$AA$2:$AB$14,2,FALSE),0)</f>
        <v>0</v>
      </c>
      <c r="AG155">
        <f t="shared" si="14"/>
        <v>0</v>
      </c>
      <c r="AH155" s="513">
        <f t="shared" si="15"/>
        <v>0</v>
      </c>
      <c r="AI155" s="513">
        <f t="shared" si="16"/>
        <v>0</v>
      </c>
      <c r="AJ155" s="513">
        <f>IF(通常分様式!C155="",0,IF(B155=1,IF(フラグ管理用!C155=1,"事業終期_通常",IF(C155=2,IF(Y155=2,"事業終期_R3基金・R4","事業終期_通常"),0)),IF(B155=2,"事業終期_R3基金・R4",0)))</f>
        <v>0</v>
      </c>
      <c r="AK155" s="513">
        <f t="shared" si="17"/>
        <v>0</v>
      </c>
      <c r="AL155" s="513">
        <f t="shared" si="18"/>
        <v>0</v>
      </c>
      <c r="AM155" s="513">
        <f t="shared" si="19"/>
        <v>0</v>
      </c>
      <c r="AN155" s="513">
        <f t="shared" si="20"/>
        <v>0</v>
      </c>
      <c r="AO155" t="str">
        <f>IF(通常分様式!C155="","",IF(PRODUCT(B155:G155,H155:AA155,AF155)=0,"error",""))</f>
        <v/>
      </c>
      <c r="AP155">
        <f>IF(通常分様式!E155="妊娠出産子育て支援交付金",1,0)</f>
        <v>0</v>
      </c>
    </row>
    <row r="156" spans="1:42">
      <c r="A156">
        <v>135</v>
      </c>
      <c r="B156">
        <f>IFERROR(VLOOKUP(通常分様式!B156,―!$AJ$2:$AK$3,2,FALSE),0)</f>
        <v>0</v>
      </c>
      <c r="C156">
        <f>IFERROR(VLOOKUP(通常分様式!C156,―!$A$2:$B$3,2,FALSE),0)</f>
        <v>0</v>
      </c>
      <c r="D156">
        <f>IFERROR(VLOOKUP(通常分様式!D156,―!$AD$2:$AE$3,2,FALSE),0)</f>
        <v>0</v>
      </c>
      <c r="G156">
        <f>IFERROR(VLOOKUP(通常分様式!G156,―!$AF$2:$AG$3,2,FALSE),0)</f>
        <v>0</v>
      </c>
      <c r="H156">
        <f>IFERROR(VLOOKUP(通常分様式!H156,―!$C$2:$D$2,2,FALSE),0)</f>
        <v>0</v>
      </c>
      <c r="I156">
        <f>IFERROR(IF(B156=2,VLOOKUP(通常分様式!I156,―!$E$21:$F$25,2,FALSE),VLOOKUP(通常分様式!I156,―!$E$2:$F$19,2,FALSE)),0)</f>
        <v>0</v>
      </c>
      <c r="J156">
        <f>IFERROR(VLOOKUP(通常分様式!J156,―!$G$2:$H$2,2,FALSE),0)</f>
        <v>0</v>
      </c>
      <c r="K156">
        <f>IFERROR(VLOOKUP(通常分様式!K156,―!$AH$2:$AI$12,2,FALSE),0)</f>
        <v>0</v>
      </c>
      <c r="V156">
        <f>IFERROR(IF(通常分様式!C156="単",VLOOKUP(通常分様式!V156,―!$I$2:$J$3,2,FALSE),VLOOKUP(通常分様式!V156,―!$I$4:$J$5,2,FALSE)),0)</f>
        <v>0</v>
      </c>
      <c r="W156">
        <f>IFERROR(VLOOKUP(通常分様式!W156,―!$K$2:$L$3,2,FALSE),0)</f>
        <v>0</v>
      </c>
      <c r="X156">
        <f>IFERROR(VLOOKUP(通常分様式!X156,―!$M$2:$N$3,2,FALSE),0)</f>
        <v>0</v>
      </c>
      <c r="Y156">
        <f>IFERROR(VLOOKUP(通常分様式!Y156,―!$O$2:$P$3,2,FALSE),0)</f>
        <v>0</v>
      </c>
      <c r="Z156">
        <f>IFERROR(VLOOKUP(通常分様式!Z156,―!$X$2:$Y$31,2,FALSE),0)</f>
        <v>0</v>
      </c>
      <c r="AA156">
        <f>IFERROR(VLOOKUP(通常分様式!AA156,―!$X$2:$Y$31,2,FALSE),0)</f>
        <v>0</v>
      </c>
      <c r="AF156">
        <f>IFERROR(VLOOKUP(通常分様式!AG156,―!$AA$2:$AB$14,2,FALSE),0)</f>
        <v>0</v>
      </c>
      <c r="AG156">
        <f t="shared" si="14"/>
        <v>0</v>
      </c>
      <c r="AH156" s="513">
        <f t="shared" si="15"/>
        <v>0</v>
      </c>
      <c r="AI156" s="513">
        <f t="shared" si="16"/>
        <v>0</v>
      </c>
      <c r="AJ156" s="513">
        <f>IF(通常分様式!C156="",0,IF(B156=1,IF(フラグ管理用!C156=1,"事業終期_通常",IF(C156=2,IF(Y156=2,"事業終期_R3基金・R4","事業終期_通常"),0)),IF(B156=2,"事業終期_R3基金・R4",0)))</f>
        <v>0</v>
      </c>
      <c r="AK156" s="513">
        <f t="shared" si="17"/>
        <v>0</v>
      </c>
      <c r="AL156" s="513">
        <f t="shared" si="18"/>
        <v>0</v>
      </c>
      <c r="AM156" s="513">
        <f t="shared" si="19"/>
        <v>0</v>
      </c>
      <c r="AN156" s="513">
        <f t="shared" si="20"/>
        <v>0</v>
      </c>
      <c r="AO156" t="str">
        <f>IF(通常分様式!C156="","",IF(PRODUCT(B156:G156,H156:AA156,AF156)=0,"error",""))</f>
        <v/>
      </c>
      <c r="AP156">
        <f>IF(通常分様式!E156="妊娠出産子育て支援交付金",1,0)</f>
        <v>0</v>
      </c>
    </row>
    <row r="157" spans="1:42">
      <c r="A157">
        <v>136</v>
      </c>
      <c r="B157">
        <f>IFERROR(VLOOKUP(通常分様式!B157,―!$AJ$2:$AK$3,2,FALSE),0)</f>
        <v>0</v>
      </c>
      <c r="C157">
        <f>IFERROR(VLOOKUP(通常分様式!C157,―!$A$2:$B$3,2,FALSE),0)</f>
        <v>0</v>
      </c>
      <c r="D157">
        <f>IFERROR(VLOOKUP(通常分様式!D157,―!$AD$2:$AE$3,2,FALSE),0)</f>
        <v>0</v>
      </c>
      <c r="G157">
        <f>IFERROR(VLOOKUP(通常分様式!G157,―!$AF$2:$AG$3,2,FALSE),0)</f>
        <v>0</v>
      </c>
      <c r="H157">
        <f>IFERROR(VLOOKUP(通常分様式!H157,―!$C$2:$D$2,2,FALSE),0)</f>
        <v>0</v>
      </c>
      <c r="I157">
        <f>IFERROR(IF(B157=2,VLOOKUP(通常分様式!I157,―!$E$21:$F$25,2,FALSE),VLOOKUP(通常分様式!I157,―!$E$2:$F$19,2,FALSE)),0)</f>
        <v>0</v>
      </c>
      <c r="J157">
        <f>IFERROR(VLOOKUP(通常分様式!J157,―!$G$2:$H$2,2,FALSE),0)</f>
        <v>0</v>
      </c>
      <c r="K157">
        <f>IFERROR(VLOOKUP(通常分様式!K157,―!$AH$2:$AI$12,2,FALSE),0)</f>
        <v>0</v>
      </c>
      <c r="V157">
        <f>IFERROR(IF(通常分様式!C157="単",VLOOKUP(通常分様式!V157,―!$I$2:$J$3,2,FALSE),VLOOKUP(通常分様式!V157,―!$I$4:$J$5,2,FALSE)),0)</f>
        <v>0</v>
      </c>
      <c r="W157">
        <f>IFERROR(VLOOKUP(通常分様式!W157,―!$K$2:$L$3,2,FALSE),0)</f>
        <v>0</v>
      </c>
      <c r="X157">
        <f>IFERROR(VLOOKUP(通常分様式!X157,―!$M$2:$N$3,2,FALSE),0)</f>
        <v>0</v>
      </c>
      <c r="Y157">
        <f>IFERROR(VLOOKUP(通常分様式!Y157,―!$O$2:$P$3,2,FALSE),0)</f>
        <v>0</v>
      </c>
      <c r="Z157">
        <f>IFERROR(VLOOKUP(通常分様式!Z157,―!$X$2:$Y$31,2,FALSE),0)</f>
        <v>0</v>
      </c>
      <c r="AA157">
        <f>IFERROR(VLOOKUP(通常分様式!AA157,―!$X$2:$Y$31,2,FALSE),0)</f>
        <v>0</v>
      </c>
      <c r="AF157">
        <f>IFERROR(VLOOKUP(通常分様式!AG157,―!$AA$2:$AB$14,2,FALSE),0)</f>
        <v>0</v>
      </c>
      <c r="AG157">
        <f t="shared" si="14"/>
        <v>0</v>
      </c>
      <c r="AH157" s="513">
        <f t="shared" si="15"/>
        <v>0</v>
      </c>
      <c r="AI157" s="513">
        <f t="shared" si="16"/>
        <v>0</v>
      </c>
      <c r="AJ157" s="513">
        <f>IF(通常分様式!C157="",0,IF(B157=1,IF(フラグ管理用!C157=1,"事業終期_通常",IF(C157=2,IF(Y157=2,"事業終期_R3基金・R4","事業終期_通常"),0)),IF(B157=2,"事業終期_R3基金・R4",0)))</f>
        <v>0</v>
      </c>
      <c r="AK157" s="513">
        <f t="shared" si="17"/>
        <v>0</v>
      </c>
      <c r="AL157" s="513">
        <f t="shared" si="18"/>
        <v>0</v>
      </c>
      <c r="AM157" s="513">
        <f t="shared" si="19"/>
        <v>0</v>
      </c>
      <c r="AN157" s="513">
        <f t="shared" si="20"/>
        <v>0</v>
      </c>
      <c r="AO157" t="str">
        <f>IF(通常分様式!C157="","",IF(PRODUCT(B157:G157,H157:AA157,AF157)=0,"error",""))</f>
        <v/>
      </c>
      <c r="AP157">
        <f>IF(通常分様式!E157="妊娠出産子育て支援交付金",1,0)</f>
        <v>0</v>
      </c>
    </row>
    <row r="158" spans="1:42">
      <c r="A158">
        <v>137</v>
      </c>
      <c r="B158">
        <f>IFERROR(VLOOKUP(通常分様式!B158,―!$AJ$2:$AK$3,2,FALSE),0)</f>
        <v>0</v>
      </c>
      <c r="C158">
        <f>IFERROR(VLOOKUP(通常分様式!C158,―!$A$2:$B$3,2,FALSE),0)</f>
        <v>0</v>
      </c>
      <c r="D158">
        <f>IFERROR(VLOOKUP(通常分様式!D158,―!$AD$2:$AE$3,2,FALSE),0)</f>
        <v>0</v>
      </c>
      <c r="G158">
        <f>IFERROR(VLOOKUP(通常分様式!G158,―!$AF$2:$AG$3,2,FALSE),0)</f>
        <v>0</v>
      </c>
      <c r="H158">
        <f>IFERROR(VLOOKUP(通常分様式!H158,―!$C$2:$D$2,2,FALSE),0)</f>
        <v>0</v>
      </c>
      <c r="I158">
        <f>IFERROR(IF(B158=2,VLOOKUP(通常分様式!I158,―!$E$21:$F$25,2,FALSE),VLOOKUP(通常分様式!I158,―!$E$2:$F$19,2,FALSE)),0)</f>
        <v>0</v>
      </c>
      <c r="J158">
        <f>IFERROR(VLOOKUP(通常分様式!J158,―!$G$2:$H$2,2,FALSE),0)</f>
        <v>0</v>
      </c>
      <c r="K158">
        <f>IFERROR(VLOOKUP(通常分様式!K158,―!$AH$2:$AI$12,2,FALSE),0)</f>
        <v>0</v>
      </c>
      <c r="V158">
        <f>IFERROR(IF(通常分様式!C158="単",VLOOKUP(通常分様式!V158,―!$I$2:$J$3,2,FALSE),VLOOKUP(通常分様式!V158,―!$I$4:$J$5,2,FALSE)),0)</f>
        <v>0</v>
      </c>
      <c r="W158">
        <f>IFERROR(VLOOKUP(通常分様式!W158,―!$K$2:$L$3,2,FALSE),0)</f>
        <v>0</v>
      </c>
      <c r="X158">
        <f>IFERROR(VLOOKUP(通常分様式!X158,―!$M$2:$N$3,2,FALSE),0)</f>
        <v>0</v>
      </c>
      <c r="Y158">
        <f>IFERROR(VLOOKUP(通常分様式!Y158,―!$O$2:$P$3,2,FALSE),0)</f>
        <v>0</v>
      </c>
      <c r="Z158">
        <f>IFERROR(VLOOKUP(通常分様式!Z158,―!$X$2:$Y$31,2,FALSE),0)</f>
        <v>0</v>
      </c>
      <c r="AA158">
        <f>IFERROR(VLOOKUP(通常分様式!AA158,―!$X$2:$Y$31,2,FALSE),0)</f>
        <v>0</v>
      </c>
      <c r="AF158">
        <f>IFERROR(VLOOKUP(通常分様式!AG158,―!$AA$2:$AB$14,2,FALSE),0)</f>
        <v>0</v>
      </c>
      <c r="AG158">
        <f t="shared" si="14"/>
        <v>0</v>
      </c>
      <c r="AH158" s="513">
        <f t="shared" si="15"/>
        <v>0</v>
      </c>
      <c r="AI158" s="513">
        <f t="shared" si="16"/>
        <v>0</v>
      </c>
      <c r="AJ158" s="513">
        <f>IF(通常分様式!C158="",0,IF(B158=1,IF(フラグ管理用!C158=1,"事業終期_通常",IF(C158=2,IF(Y158=2,"事業終期_R3基金・R4","事業終期_通常"),0)),IF(B158=2,"事業終期_R3基金・R4",0)))</f>
        <v>0</v>
      </c>
      <c r="AK158" s="513">
        <f t="shared" si="17"/>
        <v>0</v>
      </c>
      <c r="AL158" s="513">
        <f t="shared" si="18"/>
        <v>0</v>
      </c>
      <c r="AM158" s="513">
        <f t="shared" si="19"/>
        <v>0</v>
      </c>
      <c r="AN158" s="513">
        <f t="shared" si="20"/>
        <v>0</v>
      </c>
      <c r="AO158" t="str">
        <f>IF(通常分様式!C158="","",IF(PRODUCT(B158:G158,H158:AA158,AF158)=0,"error",""))</f>
        <v/>
      </c>
      <c r="AP158">
        <f>IF(通常分様式!E158="妊娠出産子育て支援交付金",1,0)</f>
        <v>0</v>
      </c>
    </row>
    <row r="159" spans="1:42">
      <c r="A159">
        <v>138</v>
      </c>
      <c r="B159">
        <f>IFERROR(VLOOKUP(通常分様式!B159,―!$AJ$2:$AK$3,2,FALSE),0)</f>
        <v>0</v>
      </c>
      <c r="C159">
        <f>IFERROR(VLOOKUP(通常分様式!C159,―!$A$2:$B$3,2,FALSE),0)</f>
        <v>0</v>
      </c>
      <c r="D159">
        <f>IFERROR(VLOOKUP(通常分様式!D159,―!$AD$2:$AE$3,2,FALSE),0)</f>
        <v>0</v>
      </c>
      <c r="G159">
        <f>IFERROR(VLOOKUP(通常分様式!G159,―!$AF$2:$AG$3,2,FALSE),0)</f>
        <v>0</v>
      </c>
      <c r="H159">
        <f>IFERROR(VLOOKUP(通常分様式!H159,―!$C$2:$D$2,2,FALSE),0)</f>
        <v>0</v>
      </c>
      <c r="I159">
        <f>IFERROR(IF(B159=2,VLOOKUP(通常分様式!I159,―!$E$21:$F$25,2,FALSE),VLOOKUP(通常分様式!I159,―!$E$2:$F$19,2,FALSE)),0)</f>
        <v>0</v>
      </c>
      <c r="J159">
        <f>IFERROR(VLOOKUP(通常分様式!J159,―!$G$2:$H$2,2,FALSE),0)</f>
        <v>0</v>
      </c>
      <c r="K159">
        <f>IFERROR(VLOOKUP(通常分様式!K159,―!$AH$2:$AI$12,2,FALSE),0)</f>
        <v>0</v>
      </c>
      <c r="V159">
        <f>IFERROR(IF(通常分様式!C159="単",VLOOKUP(通常分様式!V159,―!$I$2:$J$3,2,FALSE),VLOOKUP(通常分様式!V159,―!$I$4:$J$5,2,FALSE)),0)</f>
        <v>0</v>
      </c>
      <c r="W159">
        <f>IFERROR(VLOOKUP(通常分様式!W159,―!$K$2:$L$3,2,FALSE),0)</f>
        <v>0</v>
      </c>
      <c r="X159">
        <f>IFERROR(VLOOKUP(通常分様式!X159,―!$M$2:$N$3,2,FALSE),0)</f>
        <v>0</v>
      </c>
      <c r="Y159">
        <f>IFERROR(VLOOKUP(通常分様式!Y159,―!$O$2:$P$3,2,FALSE),0)</f>
        <v>0</v>
      </c>
      <c r="Z159">
        <f>IFERROR(VLOOKUP(通常分様式!Z159,―!$X$2:$Y$31,2,FALSE),0)</f>
        <v>0</v>
      </c>
      <c r="AA159">
        <f>IFERROR(VLOOKUP(通常分様式!AA159,―!$X$2:$Y$31,2,FALSE),0)</f>
        <v>0</v>
      </c>
      <c r="AF159">
        <f>IFERROR(VLOOKUP(通常分様式!AG159,―!$AA$2:$AB$14,2,FALSE),0)</f>
        <v>0</v>
      </c>
      <c r="AG159">
        <f t="shared" si="14"/>
        <v>0</v>
      </c>
      <c r="AH159" s="513">
        <f t="shared" si="15"/>
        <v>0</v>
      </c>
      <c r="AI159" s="513">
        <f t="shared" si="16"/>
        <v>0</v>
      </c>
      <c r="AJ159" s="513">
        <f>IF(通常分様式!C159="",0,IF(B159=1,IF(フラグ管理用!C159=1,"事業終期_通常",IF(C159=2,IF(Y159=2,"事業終期_R3基金・R4","事業終期_通常"),0)),IF(B159=2,"事業終期_R3基金・R4",0)))</f>
        <v>0</v>
      </c>
      <c r="AK159" s="513">
        <f t="shared" si="17"/>
        <v>0</v>
      </c>
      <c r="AL159" s="513">
        <f t="shared" si="18"/>
        <v>0</v>
      </c>
      <c r="AM159" s="513">
        <f t="shared" si="19"/>
        <v>0</v>
      </c>
      <c r="AN159" s="513">
        <f t="shared" si="20"/>
        <v>0</v>
      </c>
      <c r="AO159" t="str">
        <f>IF(通常分様式!C159="","",IF(PRODUCT(B159:G159,H159:AA159,AF159)=0,"error",""))</f>
        <v/>
      </c>
      <c r="AP159">
        <f>IF(通常分様式!E159="妊娠出産子育て支援交付金",1,0)</f>
        <v>0</v>
      </c>
    </row>
    <row r="160" spans="1:42">
      <c r="A160">
        <v>139</v>
      </c>
      <c r="B160">
        <f>IFERROR(VLOOKUP(通常分様式!B160,―!$AJ$2:$AK$3,2,FALSE),0)</f>
        <v>0</v>
      </c>
      <c r="C160">
        <f>IFERROR(VLOOKUP(通常分様式!C160,―!$A$2:$B$3,2,FALSE),0)</f>
        <v>0</v>
      </c>
      <c r="D160">
        <f>IFERROR(VLOOKUP(通常分様式!D160,―!$AD$2:$AE$3,2,FALSE),0)</f>
        <v>0</v>
      </c>
      <c r="G160">
        <f>IFERROR(VLOOKUP(通常分様式!G160,―!$AF$2:$AG$3,2,FALSE),0)</f>
        <v>0</v>
      </c>
      <c r="H160">
        <f>IFERROR(VLOOKUP(通常分様式!H160,―!$C$2:$D$2,2,FALSE),0)</f>
        <v>0</v>
      </c>
      <c r="I160">
        <f>IFERROR(IF(B160=2,VLOOKUP(通常分様式!I160,―!$E$21:$F$25,2,FALSE),VLOOKUP(通常分様式!I160,―!$E$2:$F$19,2,FALSE)),0)</f>
        <v>0</v>
      </c>
      <c r="J160">
        <f>IFERROR(VLOOKUP(通常分様式!J160,―!$G$2:$H$2,2,FALSE),0)</f>
        <v>0</v>
      </c>
      <c r="K160">
        <f>IFERROR(VLOOKUP(通常分様式!K160,―!$AH$2:$AI$12,2,FALSE),0)</f>
        <v>0</v>
      </c>
      <c r="V160">
        <f>IFERROR(IF(通常分様式!C160="単",VLOOKUP(通常分様式!V160,―!$I$2:$J$3,2,FALSE),VLOOKUP(通常分様式!V160,―!$I$4:$J$5,2,FALSE)),0)</f>
        <v>0</v>
      </c>
      <c r="W160">
        <f>IFERROR(VLOOKUP(通常分様式!W160,―!$K$2:$L$3,2,FALSE),0)</f>
        <v>0</v>
      </c>
      <c r="X160">
        <f>IFERROR(VLOOKUP(通常分様式!X160,―!$M$2:$N$3,2,FALSE),0)</f>
        <v>0</v>
      </c>
      <c r="Y160">
        <f>IFERROR(VLOOKUP(通常分様式!Y160,―!$O$2:$P$3,2,FALSE),0)</f>
        <v>0</v>
      </c>
      <c r="Z160">
        <f>IFERROR(VLOOKUP(通常分様式!Z160,―!$X$2:$Y$31,2,FALSE),0)</f>
        <v>0</v>
      </c>
      <c r="AA160">
        <f>IFERROR(VLOOKUP(通常分様式!AA160,―!$X$2:$Y$31,2,FALSE),0)</f>
        <v>0</v>
      </c>
      <c r="AF160">
        <f>IFERROR(VLOOKUP(通常分様式!AG160,―!$AA$2:$AB$14,2,FALSE),0)</f>
        <v>0</v>
      </c>
      <c r="AG160">
        <f t="shared" si="14"/>
        <v>0</v>
      </c>
      <c r="AH160" s="513">
        <f t="shared" si="15"/>
        <v>0</v>
      </c>
      <c r="AI160" s="513">
        <f t="shared" si="16"/>
        <v>0</v>
      </c>
      <c r="AJ160" s="513">
        <f>IF(通常分様式!C160="",0,IF(B160=1,IF(フラグ管理用!C160=1,"事業終期_通常",IF(C160=2,IF(Y160=2,"事業終期_R3基金・R4","事業終期_通常"),0)),IF(B160=2,"事業終期_R3基金・R4",0)))</f>
        <v>0</v>
      </c>
      <c r="AK160" s="513">
        <f t="shared" si="17"/>
        <v>0</v>
      </c>
      <c r="AL160" s="513">
        <f t="shared" si="18"/>
        <v>0</v>
      </c>
      <c r="AM160" s="513">
        <f t="shared" si="19"/>
        <v>0</v>
      </c>
      <c r="AN160" s="513">
        <f t="shared" si="20"/>
        <v>0</v>
      </c>
      <c r="AO160" t="str">
        <f>IF(通常分様式!C160="","",IF(PRODUCT(B160:G160,H160:AA160,AF160)=0,"error",""))</f>
        <v/>
      </c>
      <c r="AP160">
        <f>IF(通常分様式!E160="妊娠出産子育て支援交付金",1,0)</f>
        <v>0</v>
      </c>
    </row>
    <row r="161" spans="1:42">
      <c r="A161">
        <v>140</v>
      </c>
      <c r="B161">
        <f>IFERROR(VLOOKUP(通常分様式!B161,―!$AJ$2:$AK$3,2,FALSE),0)</f>
        <v>0</v>
      </c>
      <c r="C161">
        <f>IFERROR(VLOOKUP(通常分様式!C161,―!$A$2:$B$3,2,FALSE),0)</f>
        <v>0</v>
      </c>
      <c r="D161">
        <f>IFERROR(VLOOKUP(通常分様式!D161,―!$AD$2:$AE$3,2,FALSE),0)</f>
        <v>0</v>
      </c>
      <c r="G161">
        <f>IFERROR(VLOOKUP(通常分様式!G161,―!$AF$2:$AG$3,2,FALSE),0)</f>
        <v>0</v>
      </c>
      <c r="H161">
        <f>IFERROR(VLOOKUP(通常分様式!H161,―!$C$2:$D$2,2,FALSE),0)</f>
        <v>0</v>
      </c>
      <c r="I161">
        <f>IFERROR(IF(B161=2,VLOOKUP(通常分様式!I161,―!$E$21:$F$25,2,FALSE),VLOOKUP(通常分様式!I161,―!$E$2:$F$19,2,FALSE)),0)</f>
        <v>0</v>
      </c>
      <c r="J161">
        <f>IFERROR(VLOOKUP(通常分様式!J161,―!$G$2:$H$2,2,FALSE),0)</f>
        <v>0</v>
      </c>
      <c r="K161">
        <f>IFERROR(VLOOKUP(通常分様式!K161,―!$AH$2:$AI$12,2,FALSE),0)</f>
        <v>0</v>
      </c>
      <c r="V161">
        <f>IFERROR(IF(通常分様式!C161="単",VLOOKUP(通常分様式!V161,―!$I$2:$J$3,2,FALSE),VLOOKUP(通常分様式!V161,―!$I$4:$J$5,2,FALSE)),0)</f>
        <v>0</v>
      </c>
      <c r="W161">
        <f>IFERROR(VLOOKUP(通常分様式!W161,―!$K$2:$L$3,2,FALSE),0)</f>
        <v>0</v>
      </c>
      <c r="X161">
        <f>IFERROR(VLOOKUP(通常分様式!X161,―!$M$2:$N$3,2,FALSE),0)</f>
        <v>0</v>
      </c>
      <c r="Y161">
        <f>IFERROR(VLOOKUP(通常分様式!Y161,―!$O$2:$P$3,2,FALSE),0)</f>
        <v>0</v>
      </c>
      <c r="Z161">
        <f>IFERROR(VLOOKUP(通常分様式!Z161,―!$X$2:$Y$31,2,FALSE),0)</f>
        <v>0</v>
      </c>
      <c r="AA161">
        <f>IFERROR(VLOOKUP(通常分様式!AA161,―!$X$2:$Y$31,2,FALSE),0)</f>
        <v>0</v>
      </c>
      <c r="AF161">
        <f>IFERROR(VLOOKUP(通常分様式!AG161,―!$AA$2:$AB$14,2,FALSE),0)</f>
        <v>0</v>
      </c>
      <c r="AG161">
        <f t="shared" si="14"/>
        <v>0</v>
      </c>
      <c r="AH161" s="513">
        <f t="shared" si="15"/>
        <v>0</v>
      </c>
      <c r="AI161" s="513">
        <f t="shared" si="16"/>
        <v>0</v>
      </c>
      <c r="AJ161" s="513">
        <f>IF(通常分様式!C161="",0,IF(B161=1,IF(フラグ管理用!C161=1,"事業終期_通常",IF(C161=2,IF(Y161=2,"事業終期_R3基金・R4","事業終期_通常"),0)),IF(B161=2,"事業終期_R3基金・R4",0)))</f>
        <v>0</v>
      </c>
      <c r="AK161" s="513">
        <f t="shared" si="17"/>
        <v>0</v>
      </c>
      <c r="AL161" s="513">
        <f t="shared" si="18"/>
        <v>0</v>
      </c>
      <c r="AM161" s="513">
        <f t="shared" si="19"/>
        <v>0</v>
      </c>
      <c r="AN161" s="513">
        <f t="shared" si="20"/>
        <v>0</v>
      </c>
      <c r="AO161" t="str">
        <f>IF(通常分様式!C161="","",IF(PRODUCT(B161:G161,H161:AA161,AF161)=0,"error",""))</f>
        <v/>
      </c>
      <c r="AP161">
        <f>IF(通常分様式!E161="妊娠出産子育て支援交付金",1,0)</f>
        <v>0</v>
      </c>
    </row>
    <row r="162" spans="1:42">
      <c r="A162">
        <v>141</v>
      </c>
      <c r="B162">
        <f>IFERROR(VLOOKUP(通常分様式!B162,―!$AJ$2:$AK$3,2,FALSE),0)</f>
        <v>0</v>
      </c>
      <c r="C162">
        <f>IFERROR(VLOOKUP(通常分様式!C162,―!$A$2:$B$3,2,FALSE),0)</f>
        <v>0</v>
      </c>
      <c r="D162">
        <f>IFERROR(VLOOKUP(通常分様式!D162,―!$AD$2:$AE$3,2,FALSE),0)</f>
        <v>0</v>
      </c>
      <c r="G162">
        <f>IFERROR(VLOOKUP(通常分様式!G162,―!$AF$2:$AG$3,2,FALSE),0)</f>
        <v>0</v>
      </c>
      <c r="H162">
        <f>IFERROR(VLOOKUP(通常分様式!H162,―!$C$2:$D$2,2,FALSE),0)</f>
        <v>0</v>
      </c>
      <c r="I162">
        <f>IFERROR(IF(B162=2,VLOOKUP(通常分様式!I162,―!$E$21:$F$25,2,FALSE),VLOOKUP(通常分様式!I162,―!$E$2:$F$19,2,FALSE)),0)</f>
        <v>0</v>
      </c>
      <c r="J162">
        <f>IFERROR(VLOOKUP(通常分様式!J162,―!$G$2:$H$2,2,FALSE),0)</f>
        <v>0</v>
      </c>
      <c r="K162">
        <f>IFERROR(VLOOKUP(通常分様式!K162,―!$AH$2:$AI$12,2,FALSE),0)</f>
        <v>0</v>
      </c>
      <c r="V162">
        <f>IFERROR(IF(通常分様式!C162="単",VLOOKUP(通常分様式!V162,―!$I$2:$J$3,2,FALSE),VLOOKUP(通常分様式!V162,―!$I$4:$J$5,2,FALSE)),0)</f>
        <v>0</v>
      </c>
      <c r="W162">
        <f>IFERROR(VLOOKUP(通常分様式!W162,―!$K$2:$L$3,2,FALSE),0)</f>
        <v>0</v>
      </c>
      <c r="X162">
        <f>IFERROR(VLOOKUP(通常分様式!X162,―!$M$2:$N$3,2,FALSE),0)</f>
        <v>0</v>
      </c>
      <c r="Y162">
        <f>IFERROR(VLOOKUP(通常分様式!Y162,―!$O$2:$P$3,2,FALSE),0)</f>
        <v>0</v>
      </c>
      <c r="Z162">
        <f>IFERROR(VLOOKUP(通常分様式!Z162,―!$X$2:$Y$31,2,FALSE),0)</f>
        <v>0</v>
      </c>
      <c r="AA162">
        <f>IFERROR(VLOOKUP(通常分様式!AA162,―!$X$2:$Y$31,2,FALSE),0)</f>
        <v>0</v>
      </c>
      <c r="AF162">
        <f>IFERROR(VLOOKUP(通常分様式!AG162,―!$AA$2:$AB$14,2,FALSE),0)</f>
        <v>0</v>
      </c>
      <c r="AG162">
        <f t="shared" si="14"/>
        <v>0</v>
      </c>
      <c r="AH162" s="513">
        <f t="shared" si="15"/>
        <v>0</v>
      </c>
      <c r="AI162" s="513">
        <f t="shared" si="16"/>
        <v>0</v>
      </c>
      <c r="AJ162" s="513">
        <f>IF(通常分様式!C162="",0,IF(B162=1,IF(フラグ管理用!C162=1,"事業終期_通常",IF(C162=2,IF(Y162=2,"事業終期_R3基金・R4","事業終期_通常"),0)),IF(B162=2,"事業終期_R3基金・R4",0)))</f>
        <v>0</v>
      </c>
      <c r="AK162" s="513">
        <f t="shared" si="17"/>
        <v>0</v>
      </c>
      <c r="AL162" s="513">
        <f t="shared" si="18"/>
        <v>0</v>
      </c>
      <c r="AM162" s="513">
        <f t="shared" si="19"/>
        <v>0</v>
      </c>
      <c r="AN162" s="513">
        <f t="shared" si="20"/>
        <v>0</v>
      </c>
      <c r="AO162" t="str">
        <f>IF(通常分様式!C162="","",IF(PRODUCT(B162:G162,H162:AA162,AF162)=0,"error",""))</f>
        <v/>
      </c>
      <c r="AP162">
        <f>IF(通常分様式!E162="妊娠出産子育て支援交付金",1,0)</f>
        <v>0</v>
      </c>
    </row>
    <row r="163" spans="1:42">
      <c r="A163">
        <v>142</v>
      </c>
      <c r="B163">
        <f>IFERROR(VLOOKUP(通常分様式!B163,―!$AJ$2:$AK$3,2,FALSE),0)</f>
        <v>0</v>
      </c>
      <c r="C163">
        <f>IFERROR(VLOOKUP(通常分様式!C163,―!$A$2:$B$3,2,FALSE),0)</f>
        <v>0</v>
      </c>
      <c r="D163">
        <f>IFERROR(VLOOKUP(通常分様式!D163,―!$AD$2:$AE$3,2,FALSE),0)</f>
        <v>0</v>
      </c>
      <c r="G163">
        <f>IFERROR(VLOOKUP(通常分様式!G163,―!$AF$2:$AG$3,2,FALSE),0)</f>
        <v>0</v>
      </c>
      <c r="H163">
        <f>IFERROR(VLOOKUP(通常分様式!H163,―!$C$2:$D$2,2,FALSE),0)</f>
        <v>0</v>
      </c>
      <c r="I163">
        <f>IFERROR(IF(B163=2,VLOOKUP(通常分様式!I163,―!$E$21:$F$25,2,FALSE),VLOOKUP(通常分様式!I163,―!$E$2:$F$19,2,FALSE)),0)</f>
        <v>0</v>
      </c>
      <c r="J163">
        <f>IFERROR(VLOOKUP(通常分様式!J163,―!$G$2:$H$2,2,FALSE),0)</f>
        <v>0</v>
      </c>
      <c r="K163">
        <f>IFERROR(VLOOKUP(通常分様式!K163,―!$AH$2:$AI$12,2,FALSE),0)</f>
        <v>0</v>
      </c>
      <c r="V163">
        <f>IFERROR(IF(通常分様式!C163="単",VLOOKUP(通常分様式!V163,―!$I$2:$J$3,2,FALSE),VLOOKUP(通常分様式!V163,―!$I$4:$J$5,2,FALSE)),0)</f>
        <v>0</v>
      </c>
      <c r="W163">
        <f>IFERROR(VLOOKUP(通常分様式!W163,―!$K$2:$L$3,2,FALSE),0)</f>
        <v>0</v>
      </c>
      <c r="X163">
        <f>IFERROR(VLOOKUP(通常分様式!X163,―!$M$2:$N$3,2,FALSE),0)</f>
        <v>0</v>
      </c>
      <c r="Y163">
        <f>IFERROR(VLOOKUP(通常分様式!Y163,―!$O$2:$P$3,2,FALSE),0)</f>
        <v>0</v>
      </c>
      <c r="Z163">
        <f>IFERROR(VLOOKUP(通常分様式!Z163,―!$X$2:$Y$31,2,FALSE),0)</f>
        <v>0</v>
      </c>
      <c r="AA163">
        <f>IFERROR(VLOOKUP(通常分様式!AA163,―!$X$2:$Y$31,2,FALSE),0)</f>
        <v>0</v>
      </c>
      <c r="AF163">
        <f>IFERROR(VLOOKUP(通常分様式!AG163,―!$AA$2:$AB$14,2,FALSE),0)</f>
        <v>0</v>
      </c>
      <c r="AG163">
        <f t="shared" si="14"/>
        <v>0</v>
      </c>
      <c r="AH163" s="513">
        <f t="shared" si="15"/>
        <v>0</v>
      </c>
      <c r="AI163" s="513">
        <f t="shared" si="16"/>
        <v>0</v>
      </c>
      <c r="AJ163" s="513">
        <f>IF(通常分様式!C163="",0,IF(B163=1,IF(フラグ管理用!C163=1,"事業終期_通常",IF(C163=2,IF(Y163=2,"事業終期_R3基金・R4","事業終期_通常"),0)),IF(B163=2,"事業終期_R3基金・R4",0)))</f>
        <v>0</v>
      </c>
      <c r="AK163" s="513">
        <f t="shared" si="17"/>
        <v>0</v>
      </c>
      <c r="AL163" s="513">
        <f t="shared" si="18"/>
        <v>0</v>
      </c>
      <c r="AM163" s="513">
        <f t="shared" si="19"/>
        <v>0</v>
      </c>
      <c r="AN163" s="513">
        <f t="shared" si="20"/>
        <v>0</v>
      </c>
      <c r="AO163" t="str">
        <f>IF(通常分様式!C163="","",IF(PRODUCT(B163:G163,H163:AA163,AF163)=0,"error",""))</f>
        <v/>
      </c>
      <c r="AP163">
        <f>IF(通常分様式!E163="妊娠出産子育て支援交付金",1,0)</f>
        <v>0</v>
      </c>
    </row>
    <row r="164" spans="1:42">
      <c r="A164">
        <v>143</v>
      </c>
      <c r="B164">
        <f>IFERROR(VLOOKUP(通常分様式!B164,―!$AJ$2:$AK$3,2,FALSE),0)</f>
        <v>0</v>
      </c>
      <c r="C164">
        <f>IFERROR(VLOOKUP(通常分様式!C164,―!$A$2:$B$3,2,FALSE),0)</f>
        <v>0</v>
      </c>
      <c r="D164">
        <f>IFERROR(VLOOKUP(通常分様式!D164,―!$AD$2:$AE$3,2,FALSE),0)</f>
        <v>0</v>
      </c>
      <c r="G164">
        <f>IFERROR(VLOOKUP(通常分様式!G164,―!$AF$2:$AG$3,2,FALSE),0)</f>
        <v>0</v>
      </c>
      <c r="H164">
        <f>IFERROR(VLOOKUP(通常分様式!H164,―!$C$2:$D$2,2,FALSE),0)</f>
        <v>0</v>
      </c>
      <c r="I164">
        <f>IFERROR(IF(B164=2,VLOOKUP(通常分様式!I164,―!$E$21:$F$25,2,FALSE),VLOOKUP(通常分様式!I164,―!$E$2:$F$19,2,FALSE)),0)</f>
        <v>0</v>
      </c>
      <c r="J164">
        <f>IFERROR(VLOOKUP(通常分様式!J164,―!$G$2:$H$2,2,FALSE),0)</f>
        <v>0</v>
      </c>
      <c r="K164">
        <f>IFERROR(VLOOKUP(通常分様式!K164,―!$AH$2:$AI$12,2,FALSE),0)</f>
        <v>0</v>
      </c>
      <c r="V164">
        <f>IFERROR(IF(通常分様式!C164="単",VLOOKUP(通常分様式!V164,―!$I$2:$J$3,2,FALSE),VLOOKUP(通常分様式!V164,―!$I$4:$J$5,2,FALSE)),0)</f>
        <v>0</v>
      </c>
      <c r="W164">
        <f>IFERROR(VLOOKUP(通常分様式!W164,―!$K$2:$L$3,2,FALSE),0)</f>
        <v>0</v>
      </c>
      <c r="X164">
        <f>IFERROR(VLOOKUP(通常分様式!X164,―!$M$2:$N$3,2,FALSE),0)</f>
        <v>0</v>
      </c>
      <c r="Y164">
        <f>IFERROR(VLOOKUP(通常分様式!Y164,―!$O$2:$P$3,2,FALSE),0)</f>
        <v>0</v>
      </c>
      <c r="Z164">
        <f>IFERROR(VLOOKUP(通常分様式!Z164,―!$X$2:$Y$31,2,FALSE),0)</f>
        <v>0</v>
      </c>
      <c r="AA164">
        <f>IFERROR(VLOOKUP(通常分様式!AA164,―!$X$2:$Y$31,2,FALSE),0)</f>
        <v>0</v>
      </c>
      <c r="AF164">
        <f>IFERROR(VLOOKUP(通常分様式!AG164,―!$AA$2:$AB$14,2,FALSE),0)</f>
        <v>0</v>
      </c>
      <c r="AG164">
        <f t="shared" si="14"/>
        <v>0</v>
      </c>
      <c r="AH164" s="513">
        <f t="shared" si="15"/>
        <v>0</v>
      </c>
      <c r="AI164" s="513">
        <f t="shared" si="16"/>
        <v>0</v>
      </c>
      <c r="AJ164" s="513">
        <f>IF(通常分様式!C164="",0,IF(B164=1,IF(フラグ管理用!C164=1,"事業終期_通常",IF(C164=2,IF(Y164=2,"事業終期_R3基金・R4","事業終期_通常"),0)),IF(B164=2,"事業終期_R3基金・R4",0)))</f>
        <v>0</v>
      </c>
      <c r="AK164" s="513">
        <f t="shared" si="17"/>
        <v>0</v>
      </c>
      <c r="AL164" s="513">
        <f t="shared" si="18"/>
        <v>0</v>
      </c>
      <c r="AM164" s="513">
        <f t="shared" si="19"/>
        <v>0</v>
      </c>
      <c r="AN164" s="513">
        <f t="shared" si="20"/>
        <v>0</v>
      </c>
      <c r="AO164" t="str">
        <f>IF(通常分様式!C164="","",IF(PRODUCT(B164:G164,H164:AA164,AF164)=0,"error",""))</f>
        <v/>
      </c>
      <c r="AP164">
        <f>IF(通常分様式!E164="妊娠出産子育て支援交付金",1,0)</f>
        <v>0</v>
      </c>
    </row>
    <row r="165" spans="1:42">
      <c r="A165">
        <v>144</v>
      </c>
      <c r="B165">
        <f>IFERROR(VLOOKUP(通常分様式!B165,―!$AJ$2:$AK$3,2,FALSE),0)</f>
        <v>0</v>
      </c>
      <c r="C165">
        <f>IFERROR(VLOOKUP(通常分様式!C165,―!$A$2:$B$3,2,FALSE),0)</f>
        <v>0</v>
      </c>
      <c r="D165">
        <f>IFERROR(VLOOKUP(通常分様式!D165,―!$AD$2:$AE$3,2,FALSE),0)</f>
        <v>0</v>
      </c>
      <c r="G165">
        <f>IFERROR(VLOOKUP(通常分様式!G165,―!$AF$2:$AG$3,2,FALSE),0)</f>
        <v>0</v>
      </c>
      <c r="H165">
        <f>IFERROR(VLOOKUP(通常分様式!H165,―!$C$2:$D$2,2,FALSE),0)</f>
        <v>0</v>
      </c>
      <c r="I165">
        <f>IFERROR(IF(B165=2,VLOOKUP(通常分様式!I165,―!$E$21:$F$25,2,FALSE),VLOOKUP(通常分様式!I165,―!$E$2:$F$19,2,FALSE)),0)</f>
        <v>0</v>
      </c>
      <c r="J165">
        <f>IFERROR(VLOOKUP(通常分様式!J165,―!$G$2:$H$2,2,FALSE),0)</f>
        <v>0</v>
      </c>
      <c r="K165">
        <f>IFERROR(VLOOKUP(通常分様式!K165,―!$AH$2:$AI$12,2,FALSE),0)</f>
        <v>0</v>
      </c>
      <c r="V165">
        <f>IFERROR(IF(通常分様式!C165="単",VLOOKUP(通常分様式!V165,―!$I$2:$J$3,2,FALSE),VLOOKUP(通常分様式!V165,―!$I$4:$J$5,2,FALSE)),0)</f>
        <v>0</v>
      </c>
      <c r="W165">
        <f>IFERROR(VLOOKUP(通常分様式!W165,―!$K$2:$L$3,2,FALSE),0)</f>
        <v>0</v>
      </c>
      <c r="X165">
        <f>IFERROR(VLOOKUP(通常分様式!X165,―!$M$2:$N$3,2,FALSE),0)</f>
        <v>0</v>
      </c>
      <c r="Y165">
        <f>IFERROR(VLOOKUP(通常分様式!Y165,―!$O$2:$P$3,2,FALSE),0)</f>
        <v>0</v>
      </c>
      <c r="Z165">
        <f>IFERROR(VLOOKUP(通常分様式!Z165,―!$X$2:$Y$31,2,FALSE),0)</f>
        <v>0</v>
      </c>
      <c r="AA165">
        <f>IFERROR(VLOOKUP(通常分様式!AA165,―!$X$2:$Y$31,2,FALSE),0)</f>
        <v>0</v>
      </c>
      <c r="AF165">
        <f>IFERROR(VLOOKUP(通常分様式!AG165,―!$AA$2:$AB$14,2,FALSE),0)</f>
        <v>0</v>
      </c>
      <c r="AG165">
        <f t="shared" si="14"/>
        <v>0</v>
      </c>
      <c r="AH165" s="513">
        <f t="shared" si="15"/>
        <v>0</v>
      </c>
      <c r="AI165" s="513">
        <f t="shared" si="16"/>
        <v>0</v>
      </c>
      <c r="AJ165" s="513">
        <f>IF(通常分様式!C165="",0,IF(B165=1,IF(フラグ管理用!C165=1,"事業終期_通常",IF(C165=2,IF(Y165=2,"事業終期_R3基金・R4","事業終期_通常"),0)),IF(B165=2,"事業終期_R3基金・R4",0)))</f>
        <v>0</v>
      </c>
      <c r="AK165" s="513">
        <f t="shared" si="17"/>
        <v>0</v>
      </c>
      <c r="AL165" s="513">
        <f t="shared" si="18"/>
        <v>0</v>
      </c>
      <c r="AM165" s="513">
        <f t="shared" si="19"/>
        <v>0</v>
      </c>
      <c r="AN165" s="513">
        <f t="shared" si="20"/>
        <v>0</v>
      </c>
      <c r="AO165" t="str">
        <f>IF(通常分様式!C165="","",IF(PRODUCT(B165:G165,H165:AA165,AF165)=0,"error",""))</f>
        <v/>
      </c>
      <c r="AP165">
        <f>IF(通常分様式!E165="妊娠出産子育て支援交付金",1,0)</f>
        <v>0</v>
      </c>
    </row>
    <row r="166" spans="1:42">
      <c r="A166">
        <v>145</v>
      </c>
      <c r="B166">
        <f>IFERROR(VLOOKUP(通常分様式!B166,―!$AJ$2:$AK$3,2,FALSE),0)</f>
        <v>0</v>
      </c>
      <c r="C166">
        <f>IFERROR(VLOOKUP(通常分様式!C166,―!$A$2:$B$3,2,FALSE),0)</f>
        <v>0</v>
      </c>
      <c r="D166">
        <f>IFERROR(VLOOKUP(通常分様式!D166,―!$AD$2:$AE$3,2,FALSE),0)</f>
        <v>0</v>
      </c>
      <c r="G166">
        <f>IFERROR(VLOOKUP(通常分様式!G166,―!$AF$2:$AG$3,2,FALSE),0)</f>
        <v>0</v>
      </c>
      <c r="H166">
        <f>IFERROR(VLOOKUP(通常分様式!H166,―!$C$2:$D$2,2,FALSE),0)</f>
        <v>0</v>
      </c>
      <c r="I166">
        <f>IFERROR(IF(B166=2,VLOOKUP(通常分様式!I166,―!$E$21:$F$25,2,FALSE),VLOOKUP(通常分様式!I166,―!$E$2:$F$19,2,FALSE)),0)</f>
        <v>0</v>
      </c>
      <c r="J166">
        <f>IFERROR(VLOOKUP(通常分様式!J166,―!$G$2:$H$2,2,FALSE),0)</f>
        <v>0</v>
      </c>
      <c r="K166">
        <f>IFERROR(VLOOKUP(通常分様式!K166,―!$AH$2:$AI$12,2,FALSE),0)</f>
        <v>0</v>
      </c>
      <c r="V166">
        <f>IFERROR(IF(通常分様式!C166="単",VLOOKUP(通常分様式!V166,―!$I$2:$J$3,2,FALSE),VLOOKUP(通常分様式!V166,―!$I$4:$J$5,2,FALSE)),0)</f>
        <v>0</v>
      </c>
      <c r="W166">
        <f>IFERROR(VLOOKUP(通常分様式!W166,―!$K$2:$L$3,2,FALSE),0)</f>
        <v>0</v>
      </c>
      <c r="X166">
        <f>IFERROR(VLOOKUP(通常分様式!X166,―!$M$2:$N$3,2,FALSE),0)</f>
        <v>0</v>
      </c>
      <c r="Y166">
        <f>IFERROR(VLOOKUP(通常分様式!Y166,―!$O$2:$P$3,2,FALSE),0)</f>
        <v>0</v>
      </c>
      <c r="Z166">
        <f>IFERROR(VLOOKUP(通常分様式!Z166,―!$X$2:$Y$31,2,FALSE),0)</f>
        <v>0</v>
      </c>
      <c r="AA166">
        <f>IFERROR(VLOOKUP(通常分様式!AA166,―!$X$2:$Y$31,2,FALSE),0)</f>
        <v>0</v>
      </c>
      <c r="AF166">
        <f>IFERROR(VLOOKUP(通常分様式!AG166,―!$AA$2:$AB$14,2,FALSE),0)</f>
        <v>0</v>
      </c>
      <c r="AG166">
        <f t="shared" si="14"/>
        <v>0</v>
      </c>
      <c r="AH166" s="513">
        <f t="shared" si="15"/>
        <v>0</v>
      </c>
      <c r="AI166" s="513">
        <f t="shared" si="16"/>
        <v>0</v>
      </c>
      <c r="AJ166" s="513">
        <f>IF(通常分様式!C166="",0,IF(B166=1,IF(フラグ管理用!C166=1,"事業終期_通常",IF(C166=2,IF(Y166=2,"事業終期_R3基金・R4","事業終期_通常"),0)),IF(B166=2,"事業終期_R3基金・R4",0)))</f>
        <v>0</v>
      </c>
      <c r="AK166" s="513">
        <f t="shared" si="17"/>
        <v>0</v>
      </c>
      <c r="AL166" s="513">
        <f t="shared" si="18"/>
        <v>0</v>
      </c>
      <c r="AM166" s="513">
        <f t="shared" si="19"/>
        <v>0</v>
      </c>
      <c r="AN166" s="513">
        <f t="shared" si="20"/>
        <v>0</v>
      </c>
      <c r="AO166" t="str">
        <f>IF(通常分様式!C166="","",IF(PRODUCT(B166:G166,H166:AA166,AF166)=0,"error",""))</f>
        <v/>
      </c>
      <c r="AP166">
        <f>IF(通常分様式!E166="妊娠出産子育て支援交付金",1,0)</f>
        <v>0</v>
      </c>
    </row>
    <row r="167" spans="1:42">
      <c r="A167">
        <v>146</v>
      </c>
      <c r="B167">
        <f>IFERROR(VLOOKUP(通常分様式!B167,―!$AJ$2:$AK$3,2,FALSE),0)</f>
        <v>0</v>
      </c>
      <c r="C167">
        <f>IFERROR(VLOOKUP(通常分様式!C167,―!$A$2:$B$3,2,FALSE),0)</f>
        <v>0</v>
      </c>
      <c r="D167">
        <f>IFERROR(VLOOKUP(通常分様式!D167,―!$AD$2:$AE$3,2,FALSE),0)</f>
        <v>0</v>
      </c>
      <c r="G167">
        <f>IFERROR(VLOOKUP(通常分様式!G167,―!$AF$2:$AG$3,2,FALSE),0)</f>
        <v>0</v>
      </c>
      <c r="H167">
        <f>IFERROR(VLOOKUP(通常分様式!H167,―!$C$2:$D$2,2,FALSE),0)</f>
        <v>0</v>
      </c>
      <c r="I167">
        <f>IFERROR(IF(B167=2,VLOOKUP(通常分様式!I167,―!$E$21:$F$25,2,FALSE),VLOOKUP(通常分様式!I167,―!$E$2:$F$19,2,FALSE)),0)</f>
        <v>0</v>
      </c>
      <c r="J167">
        <f>IFERROR(VLOOKUP(通常分様式!J167,―!$G$2:$H$2,2,FALSE),0)</f>
        <v>0</v>
      </c>
      <c r="K167">
        <f>IFERROR(VLOOKUP(通常分様式!K167,―!$AH$2:$AI$12,2,FALSE),0)</f>
        <v>0</v>
      </c>
      <c r="V167">
        <f>IFERROR(IF(通常分様式!C167="単",VLOOKUP(通常分様式!V167,―!$I$2:$J$3,2,FALSE),VLOOKUP(通常分様式!V167,―!$I$4:$J$5,2,FALSE)),0)</f>
        <v>0</v>
      </c>
      <c r="W167">
        <f>IFERROR(VLOOKUP(通常分様式!W167,―!$K$2:$L$3,2,FALSE),0)</f>
        <v>0</v>
      </c>
      <c r="X167">
        <f>IFERROR(VLOOKUP(通常分様式!X167,―!$M$2:$N$3,2,FALSE),0)</f>
        <v>0</v>
      </c>
      <c r="Y167">
        <f>IFERROR(VLOOKUP(通常分様式!Y167,―!$O$2:$P$3,2,FALSE),0)</f>
        <v>0</v>
      </c>
      <c r="Z167">
        <f>IFERROR(VLOOKUP(通常分様式!Z167,―!$X$2:$Y$31,2,FALSE),0)</f>
        <v>0</v>
      </c>
      <c r="AA167">
        <f>IFERROR(VLOOKUP(通常分様式!AA167,―!$X$2:$Y$31,2,FALSE),0)</f>
        <v>0</v>
      </c>
      <c r="AF167">
        <f>IFERROR(VLOOKUP(通常分様式!AG167,―!$AA$2:$AB$14,2,FALSE),0)</f>
        <v>0</v>
      </c>
      <c r="AG167">
        <f t="shared" si="14"/>
        <v>0</v>
      </c>
      <c r="AH167" s="513">
        <f t="shared" si="15"/>
        <v>0</v>
      </c>
      <c r="AI167" s="513">
        <f t="shared" si="16"/>
        <v>0</v>
      </c>
      <c r="AJ167" s="513">
        <f>IF(通常分様式!C167="",0,IF(B167=1,IF(フラグ管理用!C167=1,"事業終期_通常",IF(C167=2,IF(Y167=2,"事業終期_R3基金・R4","事業終期_通常"),0)),IF(B167=2,"事業終期_R3基金・R4",0)))</f>
        <v>0</v>
      </c>
      <c r="AK167" s="513">
        <f t="shared" si="17"/>
        <v>0</v>
      </c>
      <c r="AL167" s="513">
        <f t="shared" si="18"/>
        <v>0</v>
      </c>
      <c r="AM167" s="513">
        <f t="shared" si="19"/>
        <v>0</v>
      </c>
      <c r="AN167" s="513">
        <f t="shared" si="20"/>
        <v>0</v>
      </c>
      <c r="AO167" t="str">
        <f>IF(通常分様式!C167="","",IF(PRODUCT(B167:G167,H167:AA167,AF167)=0,"error",""))</f>
        <v/>
      </c>
      <c r="AP167">
        <f>IF(通常分様式!E167="妊娠出産子育て支援交付金",1,0)</f>
        <v>0</v>
      </c>
    </row>
    <row r="168" spans="1:42">
      <c r="A168">
        <v>147</v>
      </c>
      <c r="B168">
        <f>IFERROR(VLOOKUP(通常分様式!B168,―!$AJ$2:$AK$3,2,FALSE),0)</f>
        <v>0</v>
      </c>
      <c r="C168">
        <f>IFERROR(VLOOKUP(通常分様式!C168,―!$A$2:$B$3,2,FALSE),0)</f>
        <v>0</v>
      </c>
      <c r="D168">
        <f>IFERROR(VLOOKUP(通常分様式!D168,―!$AD$2:$AE$3,2,FALSE),0)</f>
        <v>0</v>
      </c>
      <c r="G168">
        <f>IFERROR(VLOOKUP(通常分様式!G168,―!$AF$2:$AG$3,2,FALSE),0)</f>
        <v>0</v>
      </c>
      <c r="H168">
        <f>IFERROR(VLOOKUP(通常分様式!H168,―!$C$2:$D$2,2,FALSE),0)</f>
        <v>0</v>
      </c>
      <c r="I168">
        <f>IFERROR(IF(B168=2,VLOOKUP(通常分様式!I168,―!$E$21:$F$25,2,FALSE),VLOOKUP(通常分様式!I168,―!$E$2:$F$19,2,FALSE)),0)</f>
        <v>0</v>
      </c>
      <c r="J168">
        <f>IFERROR(VLOOKUP(通常分様式!J168,―!$G$2:$H$2,2,FALSE),0)</f>
        <v>0</v>
      </c>
      <c r="K168">
        <f>IFERROR(VLOOKUP(通常分様式!K168,―!$AH$2:$AI$12,2,FALSE),0)</f>
        <v>0</v>
      </c>
      <c r="V168">
        <f>IFERROR(IF(通常分様式!C168="単",VLOOKUP(通常分様式!V168,―!$I$2:$J$3,2,FALSE),VLOOKUP(通常分様式!V168,―!$I$4:$J$5,2,FALSE)),0)</f>
        <v>0</v>
      </c>
      <c r="W168">
        <f>IFERROR(VLOOKUP(通常分様式!W168,―!$K$2:$L$3,2,FALSE),0)</f>
        <v>0</v>
      </c>
      <c r="X168">
        <f>IFERROR(VLOOKUP(通常分様式!X168,―!$M$2:$N$3,2,FALSE),0)</f>
        <v>0</v>
      </c>
      <c r="Y168">
        <f>IFERROR(VLOOKUP(通常分様式!Y168,―!$O$2:$P$3,2,FALSE),0)</f>
        <v>0</v>
      </c>
      <c r="Z168">
        <f>IFERROR(VLOOKUP(通常分様式!Z168,―!$X$2:$Y$31,2,FALSE),0)</f>
        <v>0</v>
      </c>
      <c r="AA168">
        <f>IFERROR(VLOOKUP(通常分様式!AA168,―!$X$2:$Y$31,2,FALSE),0)</f>
        <v>0</v>
      </c>
      <c r="AF168">
        <f>IFERROR(VLOOKUP(通常分様式!AG168,―!$AA$2:$AB$14,2,FALSE),0)</f>
        <v>0</v>
      </c>
      <c r="AG168">
        <f t="shared" si="14"/>
        <v>0</v>
      </c>
      <c r="AH168" s="513">
        <f t="shared" si="15"/>
        <v>0</v>
      </c>
      <c r="AI168" s="513">
        <f t="shared" si="16"/>
        <v>0</v>
      </c>
      <c r="AJ168" s="513">
        <f>IF(通常分様式!C168="",0,IF(B168=1,IF(フラグ管理用!C168=1,"事業終期_通常",IF(C168=2,IF(Y168=2,"事業終期_R3基金・R4","事業終期_通常"),0)),IF(B168=2,"事業終期_R3基金・R4",0)))</f>
        <v>0</v>
      </c>
      <c r="AK168" s="513">
        <f t="shared" si="17"/>
        <v>0</v>
      </c>
      <c r="AL168" s="513">
        <f t="shared" si="18"/>
        <v>0</v>
      </c>
      <c r="AM168" s="513">
        <f t="shared" si="19"/>
        <v>0</v>
      </c>
      <c r="AN168" s="513">
        <f t="shared" si="20"/>
        <v>0</v>
      </c>
      <c r="AO168" t="str">
        <f>IF(通常分様式!C168="","",IF(PRODUCT(B168:G168,H168:AA168,AF168)=0,"error",""))</f>
        <v/>
      </c>
      <c r="AP168">
        <f>IF(通常分様式!E168="妊娠出産子育て支援交付金",1,0)</f>
        <v>0</v>
      </c>
    </row>
    <row r="169" spans="1:42">
      <c r="A169">
        <v>148</v>
      </c>
      <c r="B169">
        <f>IFERROR(VLOOKUP(通常分様式!B169,―!$AJ$2:$AK$3,2,FALSE),0)</f>
        <v>0</v>
      </c>
      <c r="C169">
        <f>IFERROR(VLOOKUP(通常分様式!C169,―!$A$2:$B$3,2,FALSE),0)</f>
        <v>0</v>
      </c>
      <c r="D169">
        <f>IFERROR(VLOOKUP(通常分様式!D169,―!$AD$2:$AE$3,2,FALSE),0)</f>
        <v>0</v>
      </c>
      <c r="G169">
        <f>IFERROR(VLOOKUP(通常分様式!G169,―!$AF$2:$AG$3,2,FALSE),0)</f>
        <v>0</v>
      </c>
      <c r="H169">
        <f>IFERROR(VLOOKUP(通常分様式!H169,―!$C$2:$D$2,2,FALSE),0)</f>
        <v>0</v>
      </c>
      <c r="I169">
        <f>IFERROR(IF(B169=2,VLOOKUP(通常分様式!I169,―!$E$21:$F$25,2,FALSE),VLOOKUP(通常分様式!I169,―!$E$2:$F$19,2,FALSE)),0)</f>
        <v>0</v>
      </c>
      <c r="J169">
        <f>IFERROR(VLOOKUP(通常分様式!J169,―!$G$2:$H$2,2,FALSE),0)</f>
        <v>0</v>
      </c>
      <c r="K169">
        <f>IFERROR(VLOOKUP(通常分様式!K169,―!$AH$2:$AI$12,2,FALSE),0)</f>
        <v>0</v>
      </c>
      <c r="V169">
        <f>IFERROR(IF(通常分様式!C169="単",VLOOKUP(通常分様式!V169,―!$I$2:$J$3,2,FALSE),VLOOKUP(通常分様式!V169,―!$I$4:$J$5,2,FALSE)),0)</f>
        <v>0</v>
      </c>
      <c r="W169">
        <f>IFERROR(VLOOKUP(通常分様式!W169,―!$K$2:$L$3,2,FALSE),0)</f>
        <v>0</v>
      </c>
      <c r="X169">
        <f>IFERROR(VLOOKUP(通常分様式!X169,―!$M$2:$N$3,2,FALSE),0)</f>
        <v>0</v>
      </c>
      <c r="Y169">
        <f>IFERROR(VLOOKUP(通常分様式!Y169,―!$O$2:$P$3,2,FALSE),0)</f>
        <v>0</v>
      </c>
      <c r="Z169">
        <f>IFERROR(VLOOKUP(通常分様式!Z169,―!$X$2:$Y$31,2,FALSE),0)</f>
        <v>0</v>
      </c>
      <c r="AA169">
        <f>IFERROR(VLOOKUP(通常分様式!AA169,―!$X$2:$Y$31,2,FALSE),0)</f>
        <v>0</v>
      </c>
      <c r="AF169">
        <f>IFERROR(VLOOKUP(通常分様式!AG169,―!$AA$2:$AB$14,2,FALSE),0)</f>
        <v>0</v>
      </c>
      <c r="AG169">
        <f t="shared" si="14"/>
        <v>0</v>
      </c>
      <c r="AH169" s="513">
        <f t="shared" si="15"/>
        <v>0</v>
      </c>
      <c r="AI169" s="513">
        <f t="shared" si="16"/>
        <v>0</v>
      </c>
      <c r="AJ169" s="513">
        <f>IF(通常分様式!C169="",0,IF(B169=1,IF(フラグ管理用!C169=1,"事業終期_通常",IF(C169=2,IF(Y169=2,"事業終期_R3基金・R4","事業終期_通常"),0)),IF(B169=2,"事業終期_R3基金・R4",0)))</f>
        <v>0</v>
      </c>
      <c r="AK169" s="513">
        <f t="shared" si="17"/>
        <v>0</v>
      </c>
      <c r="AL169" s="513">
        <f t="shared" si="18"/>
        <v>0</v>
      </c>
      <c r="AM169" s="513">
        <f t="shared" si="19"/>
        <v>0</v>
      </c>
      <c r="AN169" s="513">
        <f t="shared" si="20"/>
        <v>0</v>
      </c>
      <c r="AO169" t="str">
        <f>IF(通常分様式!C169="","",IF(PRODUCT(B169:G169,H169:AA169,AF169)=0,"error",""))</f>
        <v/>
      </c>
      <c r="AP169">
        <f>IF(通常分様式!E169="妊娠出産子育て支援交付金",1,0)</f>
        <v>0</v>
      </c>
    </row>
    <row r="170" spans="1:42">
      <c r="A170">
        <v>149</v>
      </c>
      <c r="B170">
        <f>IFERROR(VLOOKUP(通常分様式!B170,―!$AJ$2:$AK$3,2,FALSE),0)</f>
        <v>0</v>
      </c>
      <c r="C170">
        <f>IFERROR(VLOOKUP(通常分様式!C170,―!$A$2:$B$3,2,FALSE),0)</f>
        <v>0</v>
      </c>
      <c r="D170">
        <f>IFERROR(VLOOKUP(通常分様式!D170,―!$AD$2:$AE$3,2,FALSE),0)</f>
        <v>0</v>
      </c>
      <c r="G170">
        <f>IFERROR(VLOOKUP(通常分様式!G170,―!$AF$2:$AG$3,2,FALSE),0)</f>
        <v>0</v>
      </c>
      <c r="H170">
        <f>IFERROR(VLOOKUP(通常分様式!H170,―!$C$2:$D$2,2,FALSE),0)</f>
        <v>0</v>
      </c>
      <c r="I170">
        <f>IFERROR(IF(B170=2,VLOOKUP(通常分様式!I170,―!$E$21:$F$25,2,FALSE),VLOOKUP(通常分様式!I170,―!$E$2:$F$19,2,FALSE)),0)</f>
        <v>0</v>
      </c>
      <c r="J170">
        <f>IFERROR(VLOOKUP(通常分様式!J170,―!$G$2:$H$2,2,FALSE),0)</f>
        <v>0</v>
      </c>
      <c r="K170">
        <f>IFERROR(VLOOKUP(通常分様式!K170,―!$AH$2:$AI$12,2,FALSE),0)</f>
        <v>0</v>
      </c>
      <c r="V170">
        <f>IFERROR(IF(通常分様式!C170="単",VLOOKUP(通常分様式!V170,―!$I$2:$J$3,2,FALSE),VLOOKUP(通常分様式!V170,―!$I$4:$J$5,2,FALSE)),0)</f>
        <v>0</v>
      </c>
      <c r="W170">
        <f>IFERROR(VLOOKUP(通常分様式!W170,―!$K$2:$L$3,2,FALSE),0)</f>
        <v>0</v>
      </c>
      <c r="X170">
        <f>IFERROR(VLOOKUP(通常分様式!X170,―!$M$2:$N$3,2,FALSE),0)</f>
        <v>0</v>
      </c>
      <c r="Y170">
        <f>IFERROR(VLOOKUP(通常分様式!Y170,―!$O$2:$P$3,2,FALSE),0)</f>
        <v>0</v>
      </c>
      <c r="Z170">
        <f>IFERROR(VLOOKUP(通常分様式!Z170,―!$X$2:$Y$31,2,FALSE),0)</f>
        <v>0</v>
      </c>
      <c r="AA170">
        <f>IFERROR(VLOOKUP(通常分様式!AA170,―!$X$2:$Y$31,2,FALSE),0)</f>
        <v>0</v>
      </c>
      <c r="AF170">
        <f>IFERROR(VLOOKUP(通常分様式!AG170,―!$AA$2:$AB$14,2,FALSE),0)</f>
        <v>0</v>
      </c>
      <c r="AG170">
        <f t="shared" si="14"/>
        <v>0</v>
      </c>
      <c r="AH170" s="513">
        <f t="shared" si="15"/>
        <v>0</v>
      </c>
      <c r="AI170" s="513">
        <f t="shared" si="16"/>
        <v>0</v>
      </c>
      <c r="AJ170" s="513">
        <f>IF(通常分様式!C170="",0,IF(B170=1,IF(フラグ管理用!C170=1,"事業終期_通常",IF(C170=2,IF(Y170=2,"事業終期_R3基金・R4","事業終期_通常"),0)),IF(B170=2,"事業終期_R3基金・R4",0)))</f>
        <v>0</v>
      </c>
      <c r="AK170" s="513">
        <f t="shared" si="17"/>
        <v>0</v>
      </c>
      <c r="AL170" s="513">
        <f t="shared" si="18"/>
        <v>0</v>
      </c>
      <c r="AM170" s="513">
        <f t="shared" si="19"/>
        <v>0</v>
      </c>
      <c r="AN170" s="513">
        <f t="shared" si="20"/>
        <v>0</v>
      </c>
      <c r="AO170" t="str">
        <f>IF(通常分様式!C170="","",IF(PRODUCT(B170:G170,H170:AA170,AF170)=0,"error",""))</f>
        <v/>
      </c>
      <c r="AP170">
        <f>IF(通常分様式!E170="妊娠出産子育て支援交付金",1,0)</f>
        <v>0</v>
      </c>
    </row>
    <row r="171" spans="1:42">
      <c r="A171">
        <v>150</v>
      </c>
      <c r="B171">
        <f>IFERROR(VLOOKUP(通常分様式!B171,―!$AJ$2:$AK$3,2,FALSE),0)</f>
        <v>0</v>
      </c>
      <c r="C171">
        <f>IFERROR(VLOOKUP(通常分様式!C171,―!$A$2:$B$3,2,FALSE),0)</f>
        <v>0</v>
      </c>
      <c r="D171">
        <f>IFERROR(VLOOKUP(通常分様式!D171,―!$AD$2:$AE$3,2,FALSE),0)</f>
        <v>0</v>
      </c>
      <c r="G171">
        <f>IFERROR(VLOOKUP(通常分様式!G171,―!$AF$2:$AG$3,2,FALSE),0)</f>
        <v>0</v>
      </c>
      <c r="H171">
        <f>IFERROR(VLOOKUP(通常分様式!H171,―!$C$2:$D$2,2,FALSE),0)</f>
        <v>0</v>
      </c>
      <c r="I171">
        <f>IFERROR(IF(B171=2,VLOOKUP(通常分様式!I171,―!$E$21:$F$25,2,FALSE),VLOOKUP(通常分様式!I171,―!$E$2:$F$19,2,FALSE)),0)</f>
        <v>0</v>
      </c>
      <c r="J171">
        <f>IFERROR(VLOOKUP(通常分様式!J171,―!$G$2:$H$2,2,FALSE),0)</f>
        <v>0</v>
      </c>
      <c r="K171">
        <f>IFERROR(VLOOKUP(通常分様式!K171,―!$AH$2:$AI$12,2,FALSE),0)</f>
        <v>0</v>
      </c>
      <c r="V171">
        <f>IFERROR(IF(通常分様式!C171="単",VLOOKUP(通常分様式!V171,―!$I$2:$J$3,2,FALSE),VLOOKUP(通常分様式!V171,―!$I$4:$J$5,2,FALSE)),0)</f>
        <v>0</v>
      </c>
      <c r="W171">
        <f>IFERROR(VLOOKUP(通常分様式!W171,―!$K$2:$L$3,2,FALSE),0)</f>
        <v>0</v>
      </c>
      <c r="X171">
        <f>IFERROR(VLOOKUP(通常分様式!X171,―!$M$2:$N$3,2,FALSE),0)</f>
        <v>0</v>
      </c>
      <c r="Y171">
        <f>IFERROR(VLOOKUP(通常分様式!Y171,―!$O$2:$P$3,2,FALSE),0)</f>
        <v>0</v>
      </c>
      <c r="Z171">
        <f>IFERROR(VLOOKUP(通常分様式!Z171,―!$X$2:$Y$31,2,FALSE),0)</f>
        <v>0</v>
      </c>
      <c r="AA171">
        <f>IFERROR(VLOOKUP(通常分様式!AA171,―!$X$2:$Y$31,2,FALSE),0)</f>
        <v>0</v>
      </c>
      <c r="AF171">
        <f>IFERROR(VLOOKUP(通常分様式!AG171,―!$AA$2:$AB$14,2,FALSE),0)</f>
        <v>0</v>
      </c>
      <c r="AG171">
        <f t="shared" si="14"/>
        <v>0</v>
      </c>
      <c r="AH171" s="513">
        <f t="shared" si="15"/>
        <v>0</v>
      </c>
      <c r="AI171" s="513">
        <f t="shared" si="16"/>
        <v>0</v>
      </c>
      <c r="AJ171" s="513">
        <f>IF(通常分様式!C171="",0,IF(B171=1,IF(フラグ管理用!C171=1,"事業終期_通常",IF(C171=2,IF(Y171=2,"事業終期_R3基金・R4","事業終期_通常"),0)),IF(B171=2,"事業終期_R3基金・R4",0)))</f>
        <v>0</v>
      </c>
      <c r="AK171" s="513">
        <f t="shared" si="17"/>
        <v>0</v>
      </c>
      <c r="AL171" s="513">
        <f t="shared" si="18"/>
        <v>0</v>
      </c>
      <c r="AM171" s="513">
        <f t="shared" si="19"/>
        <v>0</v>
      </c>
      <c r="AN171" s="513">
        <f t="shared" si="20"/>
        <v>0</v>
      </c>
      <c r="AO171" t="str">
        <f>IF(通常分様式!C171="","",IF(PRODUCT(B171:G171,H171:AA171,AF171)=0,"error",""))</f>
        <v/>
      </c>
      <c r="AP171">
        <f>IF(通常分様式!E171="妊娠出産子育て支援交付金",1,0)</f>
        <v>0</v>
      </c>
    </row>
    <row r="172" spans="1:42">
      <c r="A172">
        <v>151</v>
      </c>
      <c r="B172">
        <f>IFERROR(VLOOKUP(通常分様式!B172,―!$AJ$2:$AK$3,2,FALSE),0)</f>
        <v>0</v>
      </c>
      <c r="C172">
        <f>IFERROR(VLOOKUP(通常分様式!C172,―!$A$2:$B$3,2,FALSE),0)</f>
        <v>0</v>
      </c>
      <c r="D172">
        <f>IFERROR(VLOOKUP(通常分様式!D172,―!$AD$2:$AE$3,2,FALSE),0)</f>
        <v>0</v>
      </c>
      <c r="G172">
        <f>IFERROR(VLOOKUP(通常分様式!G172,―!$AF$2:$AG$3,2,FALSE),0)</f>
        <v>0</v>
      </c>
      <c r="H172">
        <f>IFERROR(VLOOKUP(通常分様式!H172,―!$C$2:$D$2,2,FALSE),0)</f>
        <v>0</v>
      </c>
      <c r="I172">
        <f>IFERROR(IF(B172=2,VLOOKUP(通常分様式!I172,―!$E$21:$F$25,2,FALSE),VLOOKUP(通常分様式!I172,―!$E$2:$F$19,2,FALSE)),0)</f>
        <v>0</v>
      </c>
      <c r="J172">
        <f>IFERROR(VLOOKUP(通常分様式!J172,―!$G$2:$H$2,2,FALSE),0)</f>
        <v>0</v>
      </c>
      <c r="K172">
        <f>IFERROR(VLOOKUP(通常分様式!K172,―!$AH$2:$AI$12,2,FALSE),0)</f>
        <v>0</v>
      </c>
      <c r="V172">
        <f>IFERROR(IF(通常分様式!C172="単",VLOOKUP(通常分様式!V172,―!$I$2:$J$3,2,FALSE),VLOOKUP(通常分様式!V172,―!$I$4:$J$5,2,FALSE)),0)</f>
        <v>0</v>
      </c>
      <c r="W172">
        <f>IFERROR(VLOOKUP(通常分様式!W172,―!$K$2:$L$3,2,FALSE),0)</f>
        <v>0</v>
      </c>
      <c r="X172">
        <f>IFERROR(VLOOKUP(通常分様式!X172,―!$M$2:$N$3,2,FALSE),0)</f>
        <v>0</v>
      </c>
      <c r="Y172">
        <f>IFERROR(VLOOKUP(通常分様式!Y172,―!$O$2:$P$3,2,FALSE),0)</f>
        <v>0</v>
      </c>
      <c r="Z172">
        <f>IFERROR(VLOOKUP(通常分様式!Z172,―!$X$2:$Y$31,2,FALSE),0)</f>
        <v>0</v>
      </c>
      <c r="AA172">
        <f>IFERROR(VLOOKUP(通常分様式!AA172,―!$X$2:$Y$31,2,FALSE),0)</f>
        <v>0</v>
      </c>
      <c r="AF172">
        <f>IFERROR(VLOOKUP(通常分様式!AG172,―!$AA$2:$AB$14,2,FALSE),0)</f>
        <v>0</v>
      </c>
      <c r="AG172">
        <f t="shared" si="14"/>
        <v>0</v>
      </c>
      <c r="AH172" s="513">
        <f t="shared" si="15"/>
        <v>0</v>
      </c>
      <c r="AI172" s="513">
        <f t="shared" si="16"/>
        <v>0</v>
      </c>
      <c r="AJ172" s="513">
        <f>IF(通常分様式!C172="",0,IF(B172=1,IF(フラグ管理用!C172=1,"事業終期_通常",IF(C172=2,IF(Y172=2,"事業終期_R3基金・R4","事業終期_通常"),0)),IF(B172=2,"事業終期_R3基金・R4",0)))</f>
        <v>0</v>
      </c>
      <c r="AK172" s="513">
        <f t="shared" si="17"/>
        <v>0</v>
      </c>
      <c r="AL172" s="513">
        <f t="shared" si="18"/>
        <v>0</v>
      </c>
      <c r="AM172" s="513">
        <f t="shared" si="19"/>
        <v>0</v>
      </c>
      <c r="AN172" s="513">
        <f t="shared" si="20"/>
        <v>0</v>
      </c>
      <c r="AO172" t="str">
        <f>IF(通常分様式!C172="","",IF(PRODUCT(B172:G172,H172:AA172,AF172)=0,"error",""))</f>
        <v/>
      </c>
      <c r="AP172">
        <f>IF(通常分様式!E172="妊娠出産子育て支援交付金",1,0)</f>
        <v>0</v>
      </c>
    </row>
    <row r="173" spans="1:42">
      <c r="A173">
        <v>152</v>
      </c>
      <c r="B173">
        <f>IFERROR(VLOOKUP(通常分様式!B173,―!$AJ$2:$AK$3,2,FALSE),0)</f>
        <v>0</v>
      </c>
      <c r="C173">
        <f>IFERROR(VLOOKUP(通常分様式!C173,―!$A$2:$B$3,2,FALSE),0)</f>
        <v>0</v>
      </c>
      <c r="D173">
        <f>IFERROR(VLOOKUP(通常分様式!D173,―!$AD$2:$AE$3,2,FALSE),0)</f>
        <v>0</v>
      </c>
      <c r="G173">
        <f>IFERROR(VLOOKUP(通常分様式!G173,―!$AF$2:$AG$3,2,FALSE),0)</f>
        <v>0</v>
      </c>
      <c r="H173">
        <f>IFERROR(VLOOKUP(通常分様式!H173,―!$C$2:$D$2,2,FALSE),0)</f>
        <v>0</v>
      </c>
      <c r="I173">
        <f>IFERROR(IF(B173=2,VLOOKUP(通常分様式!I173,―!$E$21:$F$25,2,FALSE),VLOOKUP(通常分様式!I173,―!$E$2:$F$19,2,FALSE)),0)</f>
        <v>0</v>
      </c>
      <c r="J173">
        <f>IFERROR(VLOOKUP(通常分様式!J173,―!$G$2:$H$2,2,FALSE),0)</f>
        <v>0</v>
      </c>
      <c r="K173">
        <f>IFERROR(VLOOKUP(通常分様式!K173,―!$AH$2:$AI$12,2,FALSE),0)</f>
        <v>0</v>
      </c>
      <c r="V173">
        <f>IFERROR(IF(通常分様式!C173="単",VLOOKUP(通常分様式!V173,―!$I$2:$J$3,2,FALSE),VLOOKUP(通常分様式!V173,―!$I$4:$J$5,2,FALSE)),0)</f>
        <v>0</v>
      </c>
      <c r="W173">
        <f>IFERROR(VLOOKUP(通常分様式!W173,―!$K$2:$L$3,2,FALSE),0)</f>
        <v>0</v>
      </c>
      <c r="X173">
        <f>IFERROR(VLOOKUP(通常分様式!X173,―!$M$2:$N$3,2,FALSE),0)</f>
        <v>0</v>
      </c>
      <c r="Y173">
        <f>IFERROR(VLOOKUP(通常分様式!Y173,―!$O$2:$P$3,2,FALSE),0)</f>
        <v>0</v>
      </c>
      <c r="Z173">
        <f>IFERROR(VLOOKUP(通常分様式!Z173,―!$X$2:$Y$31,2,FALSE),0)</f>
        <v>0</v>
      </c>
      <c r="AA173">
        <f>IFERROR(VLOOKUP(通常分様式!AA173,―!$X$2:$Y$31,2,FALSE),0)</f>
        <v>0</v>
      </c>
      <c r="AF173">
        <f>IFERROR(VLOOKUP(通常分様式!AG173,―!$AA$2:$AB$14,2,FALSE),0)</f>
        <v>0</v>
      </c>
      <c r="AG173">
        <f t="shared" si="14"/>
        <v>0</v>
      </c>
      <c r="AH173" s="513">
        <f t="shared" si="15"/>
        <v>0</v>
      </c>
      <c r="AI173" s="513">
        <f t="shared" si="16"/>
        <v>0</v>
      </c>
      <c r="AJ173" s="513">
        <f>IF(通常分様式!C173="",0,IF(B173=1,IF(フラグ管理用!C173=1,"事業終期_通常",IF(C173=2,IF(Y173=2,"事業終期_R3基金・R4","事業終期_通常"),0)),IF(B173=2,"事業終期_R3基金・R4",0)))</f>
        <v>0</v>
      </c>
      <c r="AK173" s="513">
        <f t="shared" si="17"/>
        <v>0</v>
      </c>
      <c r="AL173" s="513">
        <f t="shared" si="18"/>
        <v>0</v>
      </c>
      <c r="AM173" s="513">
        <f t="shared" si="19"/>
        <v>0</v>
      </c>
      <c r="AN173" s="513">
        <f t="shared" si="20"/>
        <v>0</v>
      </c>
      <c r="AO173" t="str">
        <f>IF(通常分様式!C173="","",IF(PRODUCT(B173:G173,H173:AA173,AF173)=0,"error",""))</f>
        <v/>
      </c>
      <c r="AP173">
        <f>IF(通常分様式!E173="妊娠出産子育て支援交付金",1,0)</f>
        <v>0</v>
      </c>
    </row>
    <row r="174" spans="1:42">
      <c r="A174">
        <v>153</v>
      </c>
      <c r="B174">
        <f>IFERROR(VLOOKUP(通常分様式!B174,―!$AJ$2:$AK$3,2,FALSE),0)</f>
        <v>0</v>
      </c>
      <c r="C174">
        <f>IFERROR(VLOOKUP(通常分様式!C174,―!$A$2:$B$3,2,FALSE),0)</f>
        <v>0</v>
      </c>
      <c r="D174">
        <f>IFERROR(VLOOKUP(通常分様式!D174,―!$AD$2:$AE$3,2,FALSE),0)</f>
        <v>0</v>
      </c>
      <c r="G174">
        <f>IFERROR(VLOOKUP(通常分様式!G174,―!$AF$2:$AG$3,2,FALSE),0)</f>
        <v>0</v>
      </c>
      <c r="H174">
        <f>IFERROR(VLOOKUP(通常分様式!H174,―!$C$2:$D$2,2,FALSE),0)</f>
        <v>0</v>
      </c>
      <c r="I174">
        <f>IFERROR(IF(B174=2,VLOOKUP(通常分様式!I174,―!$E$21:$F$25,2,FALSE),VLOOKUP(通常分様式!I174,―!$E$2:$F$19,2,FALSE)),0)</f>
        <v>0</v>
      </c>
      <c r="J174">
        <f>IFERROR(VLOOKUP(通常分様式!J174,―!$G$2:$H$2,2,FALSE),0)</f>
        <v>0</v>
      </c>
      <c r="K174">
        <f>IFERROR(VLOOKUP(通常分様式!K174,―!$AH$2:$AI$12,2,FALSE),0)</f>
        <v>0</v>
      </c>
      <c r="V174">
        <f>IFERROR(IF(通常分様式!C174="単",VLOOKUP(通常分様式!V174,―!$I$2:$J$3,2,FALSE),VLOOKUP(通常分様式!V174,―!$I$4:$J$5,2,FALSE)),0)</f>
        <v>0</v>
      </c>
      <c r="W174">
        <f>IFERROR(VLOOKUP(通常分様式!W174,―!$K$2:$L$3,2,FALSE),0)</f>
        <v>0</v>
      </c>
      <c r="X174">
        <f>IFERROR(VLOOKUP(通常分様式!X174,―!$M$2:$N$3,2,FALSE),0)</f>
        <v>0</v>
      </c>
      <c r="Y174">
        <f>IFERROR(VLOOKUP(通常分様式!Y174,―!$O$2:$P$3,2,FALSE),0)</f>
        <v>0</v>
      </c>
      <c r="Z174">
        <f>IFERROR(VLOOKUP(通常分様式!Z174,―!$X$2:$Y$31,2,FALSE),0)</f>
        <v>0</v>
      </c>
      <c r="AA174">
        <f>IFERROR(VLOOKUP(通常分様式!AA174,―!$X$2:$Y$31,2,FALSE),0)</f>
        <v>0</v>
      </c>
      <c r="AF174">
        <f>IFERROR(VLOOKUP(通常分様式!AG174,―!$AA$2:$AB$14,2,FALSE),0)</f>
        <v>0</v>
      </c>
      <c r="AG174">
        <f t="shared" si="14"/>
        <v>0</v>
      </c>
      <c r="AH174" s="513">
        <f t="shared" si="15"/>
        <v>0</v>
      </c>
      <c r="AI174" s="513">
        <f t="shared" si="16"/>
        <v>0</v>
      </c>
      <c r="AJ174" s="513">
        <f>IF(通常分様式!C174="",0,IF(B174=1,IF(フラグ管理用!C174=1,"事業終期_通常",IF(C174=2,IF(Y174=2,"事業終期_R3基金・R4","事業終期_通常"),0)),IF(B174=2,"事業終期_R3基金・R4",0)))</f>
        <v>0</v>
      </c>
      <c r="AK174" s="513">
        <f t="shared" si="17"/>
        <v>0</v>
      </c>
      <c r="AL174" s="513">
        <f t="shared" si="18"/>
        <v>0</v>
      </c>
      <c r="AM174" s="513">
        <f t="shared" si="19"/>
        <v>0</v>
      </c>
      <c r="AN174" s="513">
        <f t="shared" si="20"/>
        <v>0</v>
      </c>
      <c r="AO174" t="str">
        <f>IF(通常分様式!C174="","",IF(PRODUCT(B174:G174,H174:AA174,AF174)=0,"error",""))</f>
        <v/>
      </c>
      <c r="AP174">
        <f>IF(通常分様式!E174="妊娠出産子育て支援交付金",1,0)</f>
        <v>0</v>
      </c>
    </row>
    <row r="175" spans="1:42">
      <c r="A175">
        <v>154</v>
      </c>
      <c r="B175">
        <f>IFERROR(VLOOKUP(通常分様式!B175,―!$AJ$2:$AK$3,2,FALSE),0)</f>
        <v>0</v>
      </c>
      <c r="C175">
        <f>IFERROR(VLOOKUP(通常分様式!C175,―!$A$2:$B$3,2,FALSE),0)</f>
        <v>0</v>
      </c>
      <c r="D175">
        <f>IFERROR(VLOOKUP(通常分様式!D175,―!$AD$2:$AE$3,2,FALSE),0)</f>
        <v>0</v>
      </c>
      <c r="G175">
        <f>IFERROR(VLOOKUP(通常分様式!G175,―!$AF$2:$AG$3,2,FALSE),0)</f>
        <v>0</v>
      </c>
      <c r="H175">
        <f>IFERROR(VLOOKUP(通常分様式!H175,―!$C$2:$D$2,2,FALSE),0)</f>
        <v>0</v>
      </c>
      <c r="I175">
        <f>IFERROR(IF(B175=2,VLOOKUP(通常分様式!I175,―!$E$21:$F$25,2,FALSE),VLOOKUP(通常分様式!I175,―!$E$2:$F$19,2,FALSE)),0)</f>
        <v>0</v>
      </c>
      <c r="J175">
        <f>IFERROR(VLOOKUP(通常分様式!J175,―!$G$2:$H$2,2,FALSE),0)</f>
        <v>0</v>
      </c>
      <c r="K175">
        <f>IFERROR(VLOOKUP(通常分様式!K175,―!$AH$2:$AI$12,2,FALSE),0)</f>
        <v>0</v>
      </c>
      <c r="V175">
        <f>IFERROR(IF(通常分様式!C175="単",VLOOKUP(通常分様式!V175,―!$I$2:$J$3,2,FALSE),VLOOKUP(通常分様式!V175,―!$I$4:$J$5,2,FALSE)),0)</f>
        <v>0</v>
      </c>
      <c r="W175">
        <f>IFERROR(VLOOKUP(通常分様式!W175,―!$K$2:$L$3,2,FALSE),0)</f>
        <v>0</v>
      </c>
      <c r="X175">
        <f>IFERROR(VLOOKUP(通常分様式!X175,―!$M$2:$N$3,2,FALSE),0)</f>
        <v>0</v>
      </c>
      <c r="Y175">
        <f>IFERROR(VLOOKUP(通常分様式!Y175,―!$O$2:$P$3,2,FALSE),0)</f>
        <v>0</v>
      </c>
      <c r="Z175">
        <f>IFERROR(VLOOKUP(通常分様式!Z175,―!$X$2:$Y$31,2,FALSE),0)</f>
        <v>0</v>
      </c>
      <c r="AA175">
        <f>IFERROR(VLOOKUP(通常分様式!AA175,―!$X$2:$Y$31,2,FALSE),0)</f>
        <v>0</v>
      </c>
      <c r="AF175">
        <f>IFERROR(VLOOKUP(通常分様式!AG175,―!$AA$2:$AB$14,2,FALSE),0)</f>
        <v>0</v>
      </c>
      <c r="AG175">
        <f t="shared" si="14"/>
        <v>0</v>
      </c>
      <c r="AH175" s="513">
        <f t="shared" si="15"/>
        <v>0</v>
      </c>
      <c r="AI175" s="513">
        <f t="shared" si="16"/>
        <v>0</v>
      </c>
      <c r="AJ175" s="513">
        <f>IF(通常分様式!C175="",0,IF(B175=1,IF(フラグ管理用!C175=1,"事業終期_通常",IF(C175=2,IF(Y175=2,"事業終期_R3基金・R4","事業終期_通常"),0)),IF(B175=2,"事業終期_R3基金・R4",0)))</f>
        <v>0</v>
      </c>
      <c r="AK175" s="513">
        <f t="shared" si="17"/>
        <v>0</v>
      </c>
      <c r="AL175" s="513">
        <f t="shared" si="18"/>
        <v>0</v>
      </c>
      <c r="AM175" s="513">
        <f t="shared" si="19"/>
        <v>0</v>
      </c>
      <c r="AN175" s="513">
        <f t="shared" si="20"/>
        <v>0</v>
      </c>
      <c r="AO175" t="str">
        <f>IF(通常分様式!C175="","",IF(PRODUCT(B175:G175,H175:AA175,AF175)=0,"error",""))</f>
        <v/>
      </c>
      <c r="AP175">
        <f>IF(通常分様式!E175="妊娠出産子育て支援交付金",1,0)</f>
        <v>0</v>
      </c>
    </row>
    <row r="176" spans="1:42">
      <c r="A176">
        <v>155</v>
      </c>
      <c r="B176">
        <f>IFERROR(VLOOKUP(通常分様式!B176,―!$AJ$2:$AK$3,2,FALSE),0)</f>
        <v>0</v>
      </c>
      <c r="C176">
        <f>IFERROR(VLOOKUP(通常分様式!C176,―!$A$2:$B$3,2,FALSE),0)</f>
        <v>0</v>
      </c>
      <c r="D176">
        <f>IFERROR(VLOOKUP(通常分様式!D176,―!$AD$2:$AE$3,2,FALSE),0)</f>
        <v>0</v>
      </c>
      <c r="G176">
        <f>IFERROR(VLOOKUP(通常分様式!G176,―!$AF$2:$AG$3,2,FALSE),0)</f>
        <v>0</v>
      </c>
      <c r="H176">
        <f>IFERROR(VLOOKUP(通常分様式!H176,―!$C$2:$D$2,2,FALSE),0)</f>
        <v>0</v>
      </c>
      <c r="I176">
        <f>IFERROR(IF(B176=2,VLOOKUP(通常分様式!I176,―!$E$21:$F$25,2,FALSE),VLOOKUP(通常分様式!I176,―!$E$2:$F$19,2,FALSE)),0)</f>
        <v>0</v>
      </c>
      <c r="J176">
        <f>IFERROR(VLOOKUP(通常分様式!J176,―!$G$2:$H$2,2,FALSE),0)</f>
        <v>0</v>
      </c>
      <c r="K176">
        <f>IFERROR(VLOOKUP(通常分様式!K176,―!$AH$2:$AI$12,2,FALSE),0)</f>
        <v>0</v>
      </c>
      <c r="V176">
        <f>IFERROR(IF(通常分様式!C176="単",VLOOKUP(通常分様式!V176,―!$I$2:$J$3,2,FALSE),VLOOKUP(通常分様式!V176,―!$I$4:$J$5,2,FALSE)),0)</f>
        <v>0</v>
      </c>
      <c r="W176">
        <f>IFERROR(VLOOKUP(通常分様式!W176,―!$K$2:$L$3,2,FALSE),0)</f>
        <v>0</v>
      </c>
      <c r="X176">
        <f>IFERROR(VLOOKUP(通常分様式!X176,―!$M$2:$N$3,2,FALSE),0)</f>
        <v>0</v>
      </c>
      <c r="Y176">
        <f>IFERROR(VLOOKUP(通常分様式!Y176,―!$O$2:$P$3,2,FALSE),0)</f>
        <v>0</v>
      </c>
      <c r="Z176">
        <f>IFERROR(VLOOKUP(通常分様式!Z176,―!$X$2:$Y$31,2,FALSE),0)</f>
        <v>0</v>
      </c>
      <c r="AA176">
        <f>IFERROR(VLOOKUP(通常分様式!AA176,―!$X$2:$Y$31,2,FALSE),0)</f>
        <v>0</v>
      </c>
      <c r="AF176">
        <f>IFERROR(VLOOKUP(通常分様式!AG176,―!$AA$2:$AB$14,2,FALSE),0)</f>
        <v>0</v>
      </c>
      <c r="AG176">
        <f t="shared" si="14"/>
        <v>0</v>
      </c>
      <c r="AH176" s="513">
        <f t="shared" si="15"/>
        <v>0</v>
      </c>
      <c r="AI176" s="513">
        <f t="shared" si="16"/>
        <v>0</v>
      </c>
      <c r="AJ176" s="513">
        <f>IF(通常分様式!C176="",0,IF(B176=1,IF(フラグ管理用!C176=1,"事業終期_通常",IF(C176=2,IF(Y176=2,"事業終期_R3基金・R4","事業終期_通常"),0)),IF(B176=2,"事業終期_R3基金・R4",0)))</f>
        <v>0</v>
      </c>
      <c r="AK176" s="513">
        <f t="shared" si="17"/>
        <v>0</v>
      </c>
      <c r="AL176" s="513">
        <f t="shared" si="18"/>
        <v>0</v>
      </c>
      <c r="AM176" s="513">
        <f t="shared" si="19"/>
        <v>0</v>
      </c>
      <c r="AN176" s="513">
        <f t="shared" si="20"/>
        <v>0</v>
      </c>
      <c r="AO176" t="str">
        <f>IF(通常分様式!C176="","",IF(PRODUCT(B176:G176,H176:AA176,AF176)=0,"error",""))</f>
        <v/>
      </c>
      <c r="AP176">
        <f>IF(通常分様式!E176="妊娠出産子育て支援交付金",1,0)</f>
        <v>0</v>
      </c>
    </row>
    <row r="177" spans="1:42">
      <c r="A177">
        <v>156</v>
      </c>
      <c r="B177">
        <f>IFERROR(VLOOKUP(通常分様式!B177,―!$AJ$2:$AK$3,2,FALSE),0)</f>
        <v>0</v>
      </c>
      <c r="C177">
        <f>IFERROR(VLOOKUP(通常分様式!C177,―!$A$2:$B$3,2,FALSE),0)</f>
        <v>0</v>
      </c>
      <c r="D177">
        <f>IFERROR(VLOOKUP(通常分様式!D177,―!$AD$2:$AE$3,2,FALSE),0)</f>
        <v>0</v>
      </c>
      <c r="G177">
        <f>IFERROR(VLOOKUP(通常分様式!G177,―!$AF$2:$AG$3,2,FALSE),0)</f>
        <v>0</v>
      </c>
      <c r="H177">
        <f>IFERROR(VLOOKUP(通常分様式!H177,―!$C$2:$D$2,2,FALSE),0)</f>
        <v>0</v>
      </c>
      <c r="I177">
        <f>IFERROR(IF(B177=2,VLOOKUP(通常分様式!I177,―!$E$21:$F$25,2,FALSE),VLOOKUP(通常分様式!I177,―!$E$2:$F$19,2,FALSE)),0)</f>
        <v>0</v>
      </c>
      <c r="J177">
        <f>IFERROR(VLOOKUP(通常分様式!J177,―!$G$2:$H$2,2,FALSE),0)</f>
        <v>0</v>
      </c>
      <c r="K177">
        <f>IFERROR(VLOOKUP(通常分様式!K177,―!$AH$2:$AI$12,2,FALSE),0)</f>
        <v>0</v>
      </c>
      <c r="V177">
        <f>IFERROR(IF(通常分様式!C177="単",VLOOKUP(通常分様式!V177,―!$I$2:$J$3,2,FALSE),VLOOKUP(通常分様式!V177,―!$I$4:$J$5,2,FALSE)),0)</f>
        <v>0</v>
      </c>
      <c r="W177">
        <f>IFERROR(VLOOKUP(通常分様式!W177,―!$K$2:$L$3,2,FALSE),0)</f>
        <v>0</v>
      </c>
      <c r="X177">
        <f>IFERROR(VLOOKUP(通常分様式!X177,―!$M$2:$N$3,2,FALSE),0)</f>
        <v>0</v>
      </c>
      <c r="Y177">
        <f>IFERROR(VLOOKUP(通常分様式!Y177,―!$O$2:$P$3,2,FALSE),0)</f>
        <v>0</v>
      </c>
      <c r="Z177">
        <f>IFERROR(VLOOKUP(通常分様式!Z177,―!$X$2:$Y$31,2,FALSE),0)</f>
        <v>0</v>
      </c>
      <c r="AA177">
        <f>IFERROR(VLOOKUP(通常分様式!AA177,―!$X$2:$Y$31,2,FALSE),0)</f>
        <v>0</v>
      </c>
      <c r="AF177">
        <f>IFERROR(VLOOKUP(通常分様式!AG177,―!$AA$2:$AB$14,2,FALSE),0)</f>
        <v>0</v>
      </c>
      <c r="AG177">
        <f t="shared" si="14"/>
        <v>0</v>
      </c>
      <c r="AH177" s="513">
        <f t="shared" si="15"/>
        <v>0</v>
      </c>
      <c r="AI177" s="513">
        <f t="shared" si="16"/>
        <v>0</v>
      </c>
      <c r="AJ177" s="513">
        <f>IF(通常分様式!C177="",0,IF(B177=1,IF(フラグ管理用!C177=1,"事業終期_通常",IF(C177=2,IF(Y177=2,"事業終期_R3基金・R4","事業終期_通常"),0)),IF(B177=2,"事業終期_R3基金・R4",0)))</f>
        <v>0</v>
      </c>
      <c r="AK177" s="513">
        <f t="shared" si="17"/>
        <v>0</v>
      </c>
      <c r="AL177" s="513">
        <f t="shared" si="18"/>
        <v>0</v>
      </c>
      <c r="AM177" s="513">
        <f t="shared" si="19"/>
        <v>0</v>
      </c>
      <c r="AN177" s="513">
        <f t="shared" si="20"/>
        <v>0</v>
      </c>
      <c r="AO177" t="str">
        <f>IF(通常分様式!C177="","",IF(PRODUCT(B177:G177,H177:AA177,AF177)=0,"error",""))</f>
        <v/>
      </c>
      <c r="AP177">
        <f>IF(通常分様式!E177="妊娠出産子育て支援交付金",1,0)</f>
        <v>0</v>
      </c>
    </row>
    <row r="178" spans="1:42">
      <c r="A178">
        <v>157</v>
      </c>
      <c r="B178">
        <f>IFERROR(VLOOKUP(通常分様式!B178,―!$AJ$2:$AK$3,2,FALSE),0)</f>
        <v>0</v>
      </c>
      <c r="C178">
        <f>IFERROR(VLOOKUP(通常分様式!C178,―!$A$2:$B$3,2,FALSE),0)</f>
        <v>0</v>
      </c>
      <c r="D178">
        <f>IFERROR(VLOOKUP(通常分様式!D178,―!$AD$2:$AE$3,2,FALSE),0)</f>
        <v>0</v>
      </c>
      <c r="G178">
        <f>IFERROR(VLOOKUP(通常分様式!G178,―!$AF$2:$AG$3,2,FALSE),0)</f>
        <v>0</v>
      </c>
      <c r="H178">
        <f>IFERROR(VLOOKUP(通常分様式!H178,―!$C$2:$D$2,2,FALSE),0)</f>
        <v>0</v>
      </c>
      <c r="I178">
        <f>IFERROR(IF(B178=2,VLOOKUP(通常分様式!I178,―!$E$21:$F$25,2,FALSE),VLOOKUP(通常分様式!I178,―!$E$2:$F$19,2,FALSE)),0)</f>
        <v>0</v>
      </c>
      <c r="J178">
        <f>IFERROR(VLOOKUP(通常分様式!J178,―!$G$2:$H$2,2,FALSE),0)</f>
        <v>0</v>
      </c>
      <c r="K178">
        <f>IFERROR(VLOOKUP(通常分様式!K178,―!$AH$2:$AI$12,2,FALSE),0)</f>
        <v>0</v>
      </c>
      <c r="V178">
        <f>IFERROR(IF(通常分様式!C178="単",VLOOKUP(通常分様式!V178,―!$I$2:$J$3,2,FALSE),VLOOKUP(通常分様式!V178,―!$I$4:$J$5,2,FALSE)),0)</f>
        <v>0</v>
      </c>
      <c r="W178">
        <f>IFERROR(VLOOKUP(通常分様式!W178,―!$K$2:$L$3,2,FALSE),0)</f>
        <v>0</v>
      </c>
      <c r="X178">
        <f>IFERROR(VLOOKUP(通常分様式!X178,―!$M$2:$N$3,2,FALSE),0)</f>
        <v>0</v>
      </c>
      <c r="Y178">
        <f>IFERROR(VLOOKUP(通常分様式!Y178,―!$O$2:$P$3,2,FALSE),0)</f>
        <v>0</v>
      </c>
      <c r="Z178">
        <f>IFERROR(VLOOKUP(通常分様式!Z178,―!$X$2:$Y$31,2,FALSE),0)</f>
        <v>0</v>
      </c>
      <c r="AA178">
        <f>IFERROR(VLOOKUP(通常分様式!AA178,―!$X$2:$Y$31,2,FALSE),0)</f>
        <v>0</v>
      </c>
      <c r="AF178">
        <f>IFERROR(VLOOKUP(通常分様式!AG178,―!$AA$2:$AB$14,2,FALSE),0)</f>
        <v>0</v>
      </c>
      <c r="AG178">
        <f t="shared" si="14"/>
        <v>0</v>
      </c>
      <c r="AH178" s="513">
        <f t="shared" si="15"/>
        <v>0</v>
      </c>
      <c r="AI178" s="513">
        <f t="shared" si="16"/>
        <v>0</v>
      </c>
      <c r="AJ178" s="513">
        <f>IF(通常分様式!C178="",0,IF(B178=1,IF(フラグ管理用!C178=1,"事業終期_通常",IF(C178=2,IF(Y178=2,"事業終期_R3基金・R4","事業終期_通常"),0)),IF(B178=2,"事業終期_R3基金・R4",0)))</f>
        <v>0</v>
      </c>
      <c r="AK178" s="513">
        <f t="shared" si="17"/>
        <v>0</v>
      </c>
      <c r="AL178" s="513">
        <f t="shared" si="18"/>
        <v>0</v>
      </c>
      <c r="AM178" s="513">
        <f t="shared" si="19"/>
        <v>0</v>
      </c>
      <c r="AN178" s="513">
        <f t="shared" si="20"/>
        <v>0</v>
      </c>
      <c r="AO178" t="str">
        <f>IF(通常分様式!C178="","",IF(PRODUCT(B178:G178,H178:AA178,AF178)=0,"error",""))</f>
        <v/>
      </c>
      <c r="AP178">
        <f>IF(通常分様式!E178="妊娠出産子育て支援交付金",1,0)</f>
        <v>0</v>
      </c>
    </row>
    <row r="179" spans="1:42">
      <c r="A179">
        <v>158</v>
      </c>
      <c r="B179">
        <f>IFERROR(VLOOKUP(通常分様式!B179,―!$AJ$2:$AK$3,2,FALSE),0)</f>
        <v>0</v>
      </c>
      <c r="C179">
        <f>IFERROR(VLOOKUP(通常分様式!C179,―!$A$2:$B$3,2,FALSE),0)</f>
        <v>0</v>
      </c>
      <c r="D179">
        <f>IFERROR(VLOOKUP(通常分様式!D179,―!$AD$2:$AE$3,2,FALSE),0)</f>
        <v>0</v>
      </c>
      <c r="G179">
        <f>IFERROR(VLOOKUP(通常分様式!G179,―!$AF$2:$AG$3,2,FALSE),0)</f>
        <v>0</v>
      </c>
      <c r="H179">
        <f>IFERROR(VLOOKUP(通常分様式!H179,―!$C$2:$D$2,2,FALSE),0)</f>
        <v>0</v>
      </c>
      <c r="I179">
        <f>IFERROR(IF(B179=2,VLOOKUP(通常分様式!I179,―!$E$21:$F$25,2,FALSE),VLOOKUP(通常分様式!I179,―!$E$2:$F$19,2,FALSE)),0)</f>
        <v>0</v>
      </c>
      <c r="J179">
        <f>IFERROR(VLOOKUP(通常分様式!J179,―!$G$2:$H$2,2,FALSE),0)</f>
        <v>0</v>
      </c>
      <c r="K179">
        <f>IFERROR(VLOOKUP(通常分様式!K179,―!$AH$2:$AI$12,2,FALSE),0)</f>
        <v>0</v>
      </c>
      <c r="V179">
        <f>IFERROR(IF(通常分様式!C179="単",VLOOKUP(通常分様式!V179,―!$I$2:$J$3,2,FALSE),VLOOKUP(通常分様式!V179,―!$I$4:$J$5,2,FALSE)),0)</f>
        <v>0</v>
      </c>
      <c r="W179">
        <f>IFERROR(VLOOKUP(通常分様式!W179,―!$K$2:$L$3,2,FALSE),0)</f>
        <v>0</v>
      </c>
      <c r="X179">
        <f>IFERROR(VLOOKUP(通常分様式!X179,―!$M$2:$N$3,2,FALSE),0)</f>
        <v>0</v>
      </c>
      <c r="Y179">
        <f>IFERROR(VLOOKUP(通常分様式!Y179,―!$O$2:$P$3,2,FALSE),0)</f>
        <v>0</v>
      </c>
      <c r="Z179">
        <f>IFERROR(VLOOKUP(通常分様式!Z179,―!$X$2:$Y$31,2,FALSE),0)</f>
        <v>0</v>
      </c>
      <c r="AA179">
        <f>IFERROR(VLOOKUP(通常分様式!AA179,―!$X$2:$Y$31,2,FALSE),0)</f>
        <v>0</v>
      </c>
      <c r="AF179">
        <f>IFERROR(VLOOKUP(通常分様式!AG179,―!$AA$2:$AB$14,2,FALSE),0)</f>
        <v>0</v>
      </c>
      <c r="AG179">
        <f t="shared" si="14"/>
        <v>0</v>
      </c>
      <c r="AH179" s="513">
        <f t="shared" si="15"/>
        <v>0</v>
      </c>
      <c r="AI179" s="513">
        <f t="shared" si="16"/>
        <v>0</v>
      </c>
      <c r="AJ179" s="513">
        <f>IF(通常分様式!C179="",0,IF(B179=1,IF(フラグ管理用!C179=1,"事業終期_通常",IF(C179=2,IF(Y179=2,"事業終期_R3基金・R4","事業終期_通常"),0)),IF(B179=2,"事業終期_R3基金・R4",0)))</f>
        <v>0</v>
      </c>
      <c r="AK179" s="513">
        <f t="shared" si="17"/>
        <v>0</v>
      </c>
      <c r="AL179" s="513">
        <f t="shared" si="18"/>
        <v>0</v>
      </c>
      <c r="AM179" s="513">
        <f t="shared" si="19"/>
        <v>0</v>
      </c>
      <c r="AN179" s="513">
        <f t="shared" si="20"/>
        <v>0</v>
      </c>
      <c r="AO179" t="str">
        <f>IF(通常分様式!C179="","",IF(PRODUCT(B179:G179,H179:AA179,AF179)=0,"error",""))</f>
        <v/>
      </c>
      <c r="AP179">
        <f>IF(通常分様式!E179="妊娠出産子育て支援交付金",1,0)</f>
        <v>0</v>
      </c>
    </row>
    <row r="180" spans="1:42">
      <c r="A180">
        <v>159</v>
      </c>
      <c r="B180">
        <f>IFERROR(VLOOKUP(通常分様式!B180,―!$AJ$2:$AK$3,2,FALSE),0)</f>
        <v>0</v>
      </c>
      <c r="C180">
        <f>IFERROR(VLOOKUP(通常分様式!C180,―!$A$2:$B$3,2,FALSE),0)</f>
        <v>0</v>
      </c>
      <c r="D180">
        <f>IFERROR(VLOOKUP(通常分様式!D180,―!$AD$2:$AE$3,2,FALSE),0)</f>
        <v>0</v>
      </c>
      <c r="G180">
        <f>IFERROR(VLOOKUP(通常分様式!G180,―!$AF$2:$AG$3,2,FALSE),0)</f>
        <v>0</v>
      </c>
      <c r="H180">
        <f>IFERROR(VLOOKUP(通常分様式!H180,―!$C$2:$D$2,2,FALSE),0)</f>
        <v>0</v>
      </c>
      <c r="I180">
        <f>IFERROR(IF(B180=2,VLOOKUP(通常分様式!I180,―!$E$21:$F$25,2,FALSE),VLOOKUP(通常分様式!I180,―!$E$2:$F$19,2,FALSE)),0)</f>
        <v>0</v>
      </c>
      <c r="J180">
        <f>IFERROR(VLOOKUP(通常分様式!J180,―!$G$2:$H$2,2,FALSE),0)</f>
        <v>0</v>
      </c>
      <c r="K180">
        <f>IFERROR(VLOOKUP(通常分様式!K180,―!$AH$2:$AI$12,2,FALSE),0)</f>
        <v>0</v>
      </c>
      <c r="V180">
        <f>IFERROR(IF(通常分様式!C180="単",VLOOKUP(通常分様式!V180,―!$I$2:$J$3,2,FALSE),VLOOKUP(通常分様式!V180,―!$I$4:$J$5,2,FALSE)),0)</f>
        <v>0</v>
      </c>
      <c r="W180">
        <f>IFERROR(VLOOKUP(通常分様式!W180,―!$K$2:$L$3,2,FALSE),0)</f>
        <v>0</v>
      </c>
      <c r="X180">
        <f>IFERROR(VLOOKUP(通常分様式!X180,―!$M$2:$N$3,2,FALSE),0)</f>
        <v>0</v>
      </c>
      <c r="Y180">
        <f>IFERROR(VLOOKUP(通常分様式!Y180,―!$O$2:$P$3,2,FALSE),0)</f>
        <v>0</v>
      </c>
      <c r="Z180">
        <f>IFERROR(VLOOKUP(通常分様式!Z180,―!$X$2:$Y$31,2,FALSE),0)</f>
        <v>0</v>
      </c>
      <c r="AA180">
        <f>IFERROR(VLOOKUP(通常分様式!AA180,―!$X$2:$Y$31,2,FALSE),0)</f>
        <v>0</v>
      </c>
      <c r="AF180">
        <f>IFERROR(VLOOKUP(通常分様式!AG180,―!$AA$2:$AB$14,2,FALSE),0)</f>
        <v>0</v>
      </c>
      <c r="AG180">
        <f t="shared" si="14"/>
        <v>0</v>
      </c>
      <c r="AH180" s="513">
        <f t="shared" si="15"/>
        <v>0</v>
      </c>
      <c r="AI180" s="513">
        <f t="shared" si="16"/>
        <v>0</v>
      </c>
      <c r="AJ180" s="513">
        <f>IF(通常分様式!C180="",0,IF(B180=1,IF(フラグ管理用!C180=1,"事業終期_通常",IF(C180=2,IF(Y180=2,"事業終期_R3基金・R4","事業終期_通常"),0)),IF(B180=2,"事業終期_R3基金・R4",0)))</f>
        <v>0</v>
      </c>
      <c r="AK180" s="513">
        <f t="shared" si="17"/>
        <v>0</v>
      </c>
      <c r="AL180" s="513">
        <f t="shared" si="18"/>
        <v>0</v>
      </c>
      <c r="AM180" s="513">
        <f t="shared" si="19"/>
        <v>0</v>
      </c>
      <c r="AN180" s="513">
        <f t="shared" si="20"/>
        <v>0</v>
      </c>
      <c r="AO180" t="str">
        <f>IF(通常分様式!C180="","",IF(PRODUCT(B180:G180,H180:AA180,AF180)=0,"error",""))</f>
        <v/>
      </c>
      <c r="AP180">
        <f>IF(通常分様式!E180="妊娠出産子育て支援交付金",1,0)</f>
        <v>0</v>
      </c>
    </row>
    <row r="181" spans="1:42">
      <c r="A181">
        <v>160</v>
      </c>
      <c r="B181">
        <f>IFERROR(VLOOKUP(通常分様式!B181,―!$AJ$2:$AK$3,2,FALSE),0)</f>
        <v>0</v>
      </c>
      <c r="C181">
        <f>IFERROR(VLOOKUP(通常分様式!C181,―!$A$2:$B$3,2,FALSE),0)</f>
        <v>0</v>
      </c>
      <c r="D181">
        <f>IFERROR(VLOOKUP(通常分様式!D181,―!$AD$2:$AE$3,2,FALSE),0)</f>
        <v>0</v>
      </c>
      <c r="G181">
        <f>IFERROR(VLOOKUP(通常分様式!G181,―!$AF$2:$AG$3,2,FALSE),0)</f>
        <v>0</v>
      </c>
      <c r="H181">
        <f>IFERROR(VLOOKUP(通常分様式!H181,―!$C$2:$D$2,2,FALSE),0)</f>
        <v>0</v>
      </c>
      <c r="I181">
        <f>IFERROR(IF(B181=2,VLOOKUP(通常分様式!I181,―!$E$21:$F$25,2,FALSE),VLOOKUP(通常分様式!I181,―!$E$2:$F$19,2,FALSE)),0)</f>
        <v>0</v>
      </c>
      <c r="J181">
        <f>IFERROR(VLOOKUP(通常分様式!J181,―!$G$2:$H$2,2,FALSE),0)</f>
        <v>0</v>
      </c>
      <c r="K181">
        <f>IFERROR(VLOOKUP(通常分様式!K181,―!$AH$2:$AI$12,2,FALSE),0)</f>
        <v>0</v>
      </c>
      <c r="V181">
        <f>IFERROR(IF(通常分様式!C181="単",VLOOKUP(通常分様式!V181,―!$I$2:$J$3,2,FALSE),VLOOKUP(通常分様式!V181,―!$I$4:$J$5,2,FALSE)),0)</f>
        <v>0</v>
      </c>
      <c r="W181">
        <f>IFERROR(VLOOKUP(通常分様式!W181,―!$K$2:$L$3,2,FALSE),0)</f>
        <v>0</v>
      </c>
      <c r="X181">
        <f>IFERROR(VLOOKUP(通常分様式!X181,―!$M$2:$N$3,2,FALSE),0)</f>
        <v>0</v>
      </c>
      <c r="Y181">
        <f>IFERROR(VLOOKUP(通常分様式!Y181,―!$O$2:$P$3,2,FALSE),0)</f>
        <v>0</v>
      </c>
      <c r="Z181">
        <f>IFERROR(VLOOKUP(通常分様式!Z181,―!$X$2:$Y$31,2,FALSE),0)</f>
        <v>0</v>
      </c>
      <c r="AA181">
        <f>IFERROR(VLOOKUP(通常分様式!AA181,―!$X$2:$Y$31,2,FALSE),0)</f>
        <v>0</v>
      </c>
      <c r="AF181">
        <f>IFERROR(VLOOKUP(通常分様式!AG181,―!$AA$2:$AB$14,2,FALSE),0)</f>
        <v>0</v>
      </c>
      <c r="AG181">
        <f t="shared" si="14"/>
        <v>0</v>
      </c>
      <c r="AH181" s="513">
        <f t="shared" si="15"/>
        <v>0</v>
      </c>
      <c r="AI181" s="513">
        <f t="shared" si="16"/>
        <v>0</v>
      </c>
      <c r="AJ181" s="513">
        <f>IF(通常分様式!C181="",0,IF(B181=1,IF(フラグ管理用!C181=1,"事業終期_通常",IF(C181=2,IF(Y181=2,"事業終期_R3基金・R4","事業終期_通常"),0)),IF(B181=2,"事業終期_R3基金・R4",0)))</f>
        <v>0</v>
      </c>
      <c r="AK181" s="513">
        <f t="shared" si="17"/>
        <v>0</v>
      </c>
      <c r="AL181" s="513">
        <f t="shared" si="18"/>
        <v>0</v>
      </c>
      <c r="AM181" s="513">
        <f t="shared" si="19"/>
        <v>0</v>
      </c>
      <c r="AN181" s="513">
        <f t="shared" si="20"/>
        <v>0</v>
      </c>
      <c r="AO181" t="str">
        <f>IF(通常分様式!C181="","",IF(PRODUCT(B181:G181,H181:AA181,AF181)=0,"error",""))</f>
        <v/>
      </c>
      <c r="AP181">
        <f>IF(通常分様式!E181="妊娠出産子育て支援交付金",1,0)</f>
        <v>0</v>
      </c>
    </row>
    <row r="182" spans="1:42">
      <c r="A182">
        <v>161</v>
      </c>
      <c r="B182">
        <f>IFERROR(VLOOKUP(通常分様式!B182,―!$AJ$2:$AK$3,2,FALSE),0)</f>
        <v>0</v>
      </c>
      <c r="C182">
        <f>IFERROR(VLOOKUP(通常分様式!C182,―!$A$2:$B$3,2,FALSE),0)</f>
        <v>0</v>
      </c>
      <c r="D182">
        <f>IFERROR(VLOOKUP(通常分様式!D182,―!$AD$2:$AE$3,2,FALSE),0)</f>
        <v>0</v>
      </c>
      <c r="G182">
        <f>IFERROR(VLOOKUP(通常分様式!G182,―!$AF$2:$AG$3,2,FALSE),0)</f>
        <v>0</v>
      </c>
      <c r="H182">
        <f>IFERROR(VLOOKUP(通常分様式!H182,―!$C$2:$D$2,2,FALSE),0)</f>
        <v>0</v>
      </c>
      <c r="I182">
        <f>IFERROR(IF(B182=2,VLOOKUP(通常分様式!I182,―!$E$21:$F$25,2,FALSE),VLOOKUP(通常分様式!I182,―!$E$2:$F$19,2,FALSE)),0)</f>
        <v>0</v>
      </c>
      <c r="J182">
        <f>IFERROR(VLOOKUP(通常分様式!J182,―!$G$2:$H$2,2,FALSE),0)</f>
        <v>0</v>
      </c>
      <c r="K182">
        <f>IFERROR(VLOOKUP(通常分様式!K182,―!$AH$2:$AI$12,2,FALSE),0)</f>
        <v>0</v>
      </c>
      <c r="V182">
        <f>IFERROR(IF(通常分様式!C182="単",VLOOKUP(通常分様式!V182,―!$I$2:$J$3,2,FALSE),VLOOKUP(通常分様式!V182,―!$I$4:$J$5,2,FALSE)),0)</f>
        <v>0</v>
      </c>
      <c r="W182">
        <f>IFERROR(VLOOKUP(通常分様式!W182,―!$K$2:$L$3,2,FALSE),0)</f>
        <v>0</v>
      </c>
      <c r="X182">
        <f>IFERROR(VLOOKUP(通常分様式!X182,―!$M$2:$N$3,2,FALSE),0)</f>
        <v>0</v>
      </c>
      <c r="Y182">
        <f>IFERROR(VLOOKUP(通常分様式!Y182,―!$O$2:$P$3,2,FALSE),0)</f>
        <v>0</v>
      </c>
      <c r="Z182">
        <f>IFERROR(VLOOKUP(通常分様式!Z182,―!$X$2:$Y$31,2,FALSE),0)</f>
        <v>0</v>
      </c>
      <c r="AA182">
        <f>IFERROR(VLOOKUP(通常分様式!AA182,―!$X$2:$Y$31,2,FALSE),0)</f>
        <v>0</v>
      </c>
      <c r="AF182">
        <f>IFERROR(VLOOKUP(通常分様式!AG182,―!$AA$2:$AB$14,2,FALSE),0)</f>
        <v>0</v>
      </c>
      <c r="AG182">
        <f t="shared" si="14"/>
        <v>0</v>
      </c>
      <c r="AH182" s="513">
        <f t="shared" si="15"/>
        <v>0</v>
      </c>
      <c r="AI182" s="513">
        <f t="shared" si="16"/>
        <v>0</v>
      </c>
      <c r="AJ182" s="513">
        <f>IF(通常分様式!C182="",0,IF(B182=1,IF(フラグ管理用!C182=1,"事業終期_通常",IF(C182=2,IF(Y182=2,"事業終期_R3基金・R4","事業終期_通常"),0)),IF(B182=2,"事業終期_R3基金・R4",0)))</f>
        <v>0</v>
      </c>
      <c r="AK182" s="513">
        <f t="shared" si="17"/>
        <v>0</v>
      </c>
      <c r="AL182" s="513">
        <f t="shared" si="18"/>
        <v>0</v>
      </c>
      <c r="AM182" s="513">
        <f t="shared" si="19"/>
        <v>0</v>
      </c>
      <c r="AN182" s="513">
        <f t="shared" si="20"/>
        <v>0</v>
      </c>
      <c r="AO182" t="str">
        <f>IF(通常分様式!C182="","",IF(PRODUCT(B182:G182,H182:AA182,AF182)=0,"error",""))</f>
        <v/>
      </c>
      <c r="AP182">
        <f>IF(通常分様式!E182="妊娠出産子育て支援交付金",1,0)</f>
        <v>0</v>
      </c>
    </row>
    <row r="183" spans="1:42">
      <c r="A183">
        <v>162</v>
      </c>
      <c r="B183">
        <f>IFERROR(VLOOKUP(通常分様式!B183,―!$AJ$2:$AK$3,2,FALSE),0)</f>
        <v>0</v>
      </c>
      <c r="C183">
        <f>IFERROR(VLOOKUP(通常分様式!C183,―!$A$2:$B$3,2,FALSE),0)</f>
        <v>0</v>
      </c>
      <c r="D183">
        <f>IFERROR(VLOOKUP(通常分様式!D183,―!$AD$2:$AE$3,2,FALSE),0)</f>
        <v>0</v>
      </c>
      <c r="G183">
        <f>IFERROR(VLOOKUP(通常分様式!G183,―!$AF$2:$AG$3,2,FALSE),0)</f>
        <v>0</v>
      </c>
      <c r="H183">
        <f>IFERROR(VLOOKUP(通常分様式!H183,―!$C$2:$D$2,2,FALSE),0)</f>
        <v>0</v>
      </c>
      <c r="I183">
        <f>IFERROR(IF(B183=2,VLOOKUP(通常分様式!I183,―!$E$21:$F$25,2,FALSE),VLOOKUP(通常分様式!I183,―!$E$2:$F$19,2,FALSE)),0)</f>
        <v>0</v>
      </c>
      <c r="J183">
        <f>IFERROR(VLOOKUP(通常分様式!J183,―!$G$2:$H$2,2,FALSE),0)</f>
        <v>0</v>
      </c>
      <c r="K183">
        <f>IFERROR(VLOOKUP(通常分様式!K183,―!$AH$2:$AI$12,2,FALSE),0)</f>
        <v>0</v>
      </c>
      <c r="V183">
        <f>IFERROR(IF(通常分様式!C183="単",VLOOKUP(通常分様式!V183,―!$I$2:$J$3,2,FALSE),VLOOKUP(通常分様式!V183,―!$I$4:$J$5,2,FALSE)),0)</f>
        <v>0</v>
      </c>
      <c r="W183">
        <f>IFERROR(VLOOKUP(通常分様式!W183,―!$K$2:$L$3,2,FALSE),0)</f>
        <v>0</v>
      </c>
      <c r="X183">
        <f>IFERROR(VLOOKUP(通常分様式!X183,―!$M$2:$N$3,2,FALSE),0)</f>
        <v>0</v>
      </c>
      <c r="Y183">
        <f>IFERROR(VLOOKUP(通常分様式!Y183,―!$O$2:$P$3,2,FALSE),0)</f>
        <v>0</v>
      </c>
      <c r="Z183">
        <f>IFERROR(VLOOKUP(通常分様式!Z183,―!$X$2:$Y$31,2,FALSE),0)</f>
        <v>0</v>
      </c>
      <c r="AA183">
        <f>IFERROR(VLOOKUP(通常分様式!AA183,―!$X$2:$Y$31,2,FALSE),0)</f>
        <v>0</v>
      </c>
      <c r="AF183">
        <f>IFERROR(VLOOKUP(通常分様式!AG183,―!$AA$2:$AB$14,2,FALSE),0)</f>
        <v>0</v>
      </c>
      <c r="AG183">
        <f t="shared" si="14"/>
        <v>0</v>
      </c>
      <c r="AH183" s="513">
        <f t="shared" si="15"/>
        <v>0</v>
      </c>
      <c r="AI183" s="513">
        <f t="shared" si="16"/>
        <v>0</v>
      </c>
      <c r="AJ183" s="513">
        <f>IF(通常分様式!C183="",0,IF(B183=1,IF(フラグ管理用!C183=1,"事業終期_通常",IF(C183=2,IF(Y183=2,"事業終期_R3基金・R4","事業終期_通常"),0)),IF(B183=2,"事業終期_R3基金・R4",0)))</f>
        <v>0</v>
      </c>
      <c r="AK183" s="513">
        <f t="shared" si="17"/>
        <v>0</v>
      </c>
      <c r="AL183" s="513">
        <f t="shared" si="18"/>
        <v>0</v>
      </c>
      <c r="AM183" s="513">
        <f t="shared" si="19"/>
        <v>0</v>
      </c>
      <c r="AN183" s="513">
        <f t="shared" si="20"/>
        <v>0</v>
      </c>
      <c r="AO183" t="str">
        <f>IF(通常分様式!C183="","",IF(PRODUCT(B183:G183,H183:AA183,AF183)=0,"error",""))</f>
        <v/>
      </c>
      <c r="AP183">
        <f>IF(通常分様式!E183="妊娠出産子育て支援交付金",1,0)</f>
        <v>0</v>
      </c>
    </row>
    <row r="184" spans="1:42">
      <c r="A184">
        <v>163</v>
      </c>
      <c r="B184">
        <f>IFERROR(VLOOKUP(通常分様式!B184,―!$AJ$2:$AK$3,2,FALSE),0)</f>
        <v>0</v>
      </c>
      <c r="C184">
        <f>IFERROR(VLOOKUP(通常分様式!C184,―!$A$2:$B$3,2,FALSE),0)</f>
        <v>0</v>
      </c>
      <c r="D184">
        <f>IFERROR(VLOOKUP(通常分様式!D184,―!$AD$2:$AE$3,2,FALSE),0)</f>
        <v>0</v>
      </c>
      <c r="G184">
        <f>IFERROR(VLOOKUP(通常分様式!G184,―!$AF$2:$AG$3,2,FALSE),0)</f>
        <v>0</v>
      </c>
      <c r="H184">
        <f>IFERROR(VLOOKUP(通常分様式!H184,―!$C$2:$D$2,2,FALSE),0)</f>
        <v>0</v>
      </c>
      <c r="I184">
        <f>IFERROR(IF(B184=2,VLOOKUP(通常分様式!I184,―!$E$21:$F$25,2,FALSE),VLOOKUP(通常分様式!I184,―!$E$2:$F$19,2,FALSE)),0)</f>
        <v>0</v>
      </c>
      <c r="J184">
        <f>IFERROR(VLOOKUP(通常分様式!J184,―!$G$2:$H$2,2,FALSE),0)</f>
        <v>0</v>
      </c>
      <c r="K184">
        <f>IFERROR(VLOOKUP(通常分様式!K184,―!$AH$2:$AI$12,2,FALSE),0)</f>
        <v>0</v>
      </c>
      <c r="V184">
        <f>IFERROR(IF(通常分様式!C184="単",VLOOKUP(通常分様式!V184,―!$I$2:$J$3,2,FALSE),VLOOKUP(通常分様式!V184,―!$I$4:$J$5,2,FALSE)),0)</f>
        <v>0</v>
      </c>
      <c r="W184">
        <f>IFERROR(VLOOKUP(通常分様式!W184,―!$K$2:$L$3,2,FALSE),0)</f>
        <v>0</v>
      </c>
      <c r="X184">
        <f>IFERROR(VLOOKUP(通常分様式!X184,―!$M$2:$N$3,2,FALSE),0)</f>
        <v>0</v>
      </c>
      <c r="Y184">
        <f>IFERROR(VLOOKUP(通常分様式!Y184,―!$O$2:$P$3,2,FALSE),0)</f>
        <v>0</v>
      </c>
      <c r="Z184">
        <f>IFERROR(VLOOKUP(通常分様式!Z184,―!$X$2:$Y$31,2,FALSE),0)</f>
        <v>0</v>
      </c>
      <c r="AA184">
        <f>IFERROR(VLOOKUP(通常分様式!AA184,―!$X$2:$Y$31,2,FALSE),0)</f>
        <v>0</v>
      </c>
      <c r="AF184">
        <f>IFERROR(VLOOKUP(通常分様式!AG184,―!$AA$2:$AB$14,2,FALSE),0)</f>
        <v>0</v>
      </c>
      <c r="AG184">
        <f t="shared" si="14"/>
        <v>0</v>
      </c>
      <c r="AH184" s="513">
        <f t="shared" si="15"/>
        <v>0</v>
      </c>
      <c r="AI184" s="513">
        <f t="shared" si="16"/>
        <v>0</v>
      </c>
      <c r="AJ184" s="513">
        <f>IF(通常分様式!C184="",0,IF(B184=1,IF(フラグ管理用!C184=1,"事業終期_通常",IF(C184=2,IF(Y184=2,"事業終期_R3基金・R4","事業終期_通常"),0)),IF(B184=2,"事業終期_R3基金・R4",0)))</f>
        <v>0</v>
      </c>
      <c r="AK184" s="513">
        <f t="shared" si="17"/>
        <v>0</v>
      </c>
      <c r="AL184" s="513">
        <f t="shared" si="18"/>
        <v>0</v>
      </c>
      <c r="AM184" s="513">
        <f t="shared" si="19"/>
        <v>0</v>
      </c>
      <c r="AN184" s="513">
        <f t="shared" si="20"/>
        <v>0</v>
      </c>
      <c r="AO184" t="str">
        <f>IF(通常分様式!C184="","",IF(PRODUCT(B184:G184,H184:AA184,AF184)=0,"error",""))</f>
        <v/>
      </c>
      <c r="AP184">
        <f>IF(通常分様式!E184="妊娠出産子育て支援交付金",1,0)</f>
        <v>0</v>
      </c>
    </row>
    <row r="185" spans="1:42">
      <c r="A185">
        <v>164</v>
      </c>
      <c r="B185">
        <f>IFERROR(VLOOKUP(通常分様式!B185,―!$AJ$2:$AK$3,2,FALSE),0)</f>
        <v>0</v>
      </c>
      <c r="C185">
        <f>IFERROR(VLOOKUP(通常分様式!C185,―!$A$2:$B$3,2,FALSE),0)</f>
        <v>0</v>
      </c>
      <c r="D185">
        <f>IFERROR(VLOOKUP(通常分様式!D185,―!$AD$2:$AE$3,2,FALSE),0)</f>
        <v>0</v>
      </c>
      <c r="G185">
        <f>IFERROR(VLOOKUP(通常分様式!G185,―!$AF$2:$AG$3,2,FALSE),0)</f>
        <v>0</v>
      </c>
      <c r="H185">
        <f>IFERROR(VLOOKUP(通常分様式!H185,―!$C$2:$D$2,2,FALSE),0)</f>
        <v>0</v>
      </c>
      <c r="I185">
        <f>IFERROR(IF(B185=2,VLOOKUP(通常分様式!I185,―!$E$21:$F$25,2,FALSE),VLOOKUP(通常分様式!I185,―!$E$2:$F$19,2,FALSE)),0)</f>
        <v>0</v>
      </c>
      <c r="J185">
        <f>IFERROR(VLOOKUP(通常分様式!J185,―!$G$2:$H$2,2,FALSE),0)</f>
        <v>0</v>
      </c>
      <c r="K185">
        <f>IFERROR(VLOOKUP(通常分様式!K185,―!$AH$2:$AI$12,2,FALSE),0)</f>
        <v>0</v>
      </c>
      <c r="V185">
        <f>IFERROR(IF(通常分様式!C185="単",VLOOKUP(通常分様式!V185,―!$I$2:$J$3,2,FALSE),VLOOKUP(通常分様式!V185,―!$I$4:$J$5,2,FALSE)),0)</f>
        <v>0</v>
      </c>
      <c r="W185">
        <f>IFERROR(VLOOKUP(通常分様式!W185,―!$K$2:$L$3,2,FALSE),0)</f>
        <v>0</v>
      </c>
      <c r="X185">
        <f>IFERROR(VLOOKUP(通常分様式!X185,―!$M$2:$N$3,2,FALSE),0)</f>
        <v>0</v>
      </c>
      <c r="Y185">
        <f>IFERROR(VLOOKUP(通常分様式!Y185,―!$O$2:$P$3,2,FALSE),0)</f>
        <v>0</v>
      </c>
      <c r="Z185">
        <f>IFERROR(VLOOKUP(通常分様式!Z185,―!$X$2:$Y$31,2,FALSE),0)</f>
        <v>0</v>
      </c>
      <c r="AA185">
        <f>IFERROR(VLOOKUP(通常分様式!AA185,―!$X$2:$Y$31,2,FALSE),0)</f>
        <v>0</v>
      </c>
      <c r="AF185">
        <f>IFERROR(VLOOKUP(通常分様式!AG185,―!$AA$2:$AB$14,2,FALSE),0)</f>
        <v>0</v>
      </c>
      <c r="AG185">
        <f t="shared" si="14"/>
        <v>0</v>
      </c>
      <c r="AH185" s="513">
        <f t="shared" si="15"/>
        <v>0</v>
      </c>
      <c r="AI185" s="513">
        <f t="shared" si="16"/>
        <v>0</v>
      </c>
      <c r="AJ185" s="513">
        <f>IF(通常分様式!C185="",0,IF(B185=1,IF(フラグ管理用!C185=1,"事業終期_通常",IF(C185=2,IF(Y185=2,"事業終期_R3基金・R4","事業終期_通常"),0)),IF(B185=2,"事業終期_R3基金・R4",0)))</f>
        <v>0</v>
      </c>
      <c r="AK185" s="513">
        <f t="shared" si="17"/>
        <v>0</v>
      </c>
      <c r="AL185" s="513">
        <f t="shared" si="18"/>
        <v>0</v>
      </c>
      <c r="AM185" s="513">
        <f t="shared" si="19"/>
        <v>0</v>
      </c>
      <c r="AN185" s="513">
        <f t="shared" si="20"/>
        <v>0</v>
      </c>
      <c r="AO185" t="str">
        <f>IF(通常分様式!C185="","",IF(PRODUCT(B185:G185,H185:AA185,AF185)=0,"error",""))</f>
        <v/>
      </c>
      <c r="AP185">
        <f>IF(通常分様式!E185="妊娠出産子育て支援交付金",1,0)</f>
        <v>0</v>
      </c>
    </row>
    <row r="186" spans="1:42">
      <c r="A186">
        <v>165</v>
      </c>
      <c r="B186">
        <f>IFERROR(VLOOKUP(通常分様式!B186,―!$AJ$2:$AK$3,2,FALSE),0)</f>
        <v>0</v>
      </c>
      <c r="C186">
        <f>IFERROR(VLOOKUP(通常分様式!C186,―!$A$2:$B$3,2,FALSE),0)</f>
        <v>0</v>
      </c>
      <c r="D186">
        <f>IFERROR(VLOOKUP(通常分様式!D186,―!$AD$2:$AE$3,2,FALSE),0)</f>
        <v>0</v>
      </c>
      <c r="G186">
        <f>IFERROR(VLOOKUP(通常分様式!G186,―!$AF$2:$AG$3,2,FALSE),0)</f>
        <v>0</v>
      </c>
      <c r="H186">
        <f>IFERROR(VLOOKUP(通常分様式!H186,―!$C$2:$D$2,2,FALSE),0)</f>
        <v>0</v>
      </c>
      <c r="I186">
        <f>IFERROR(IF(B186=2,VLOOKUP(通常分様式!I186,―!$E$21:$F$25,2,FALSE),VLOOKUP(通常分様式!I186,―!$E$2:$F$19,2,FALSE)),0)</f>
        <v>0</v>
      </c>
      <c r="J186">
        <f>IFERROR(VLOOKUP(通常分様式!J186,―!$G$2:$H$2,2,FALSE),0)</f>
        <v>0</v>
      </c>
      <c r="K186">
        <f>IFERROR(VLOOKUP(通常分様式!K186,―!$AH$2:$AI$12,2,FALSE),0)</f>
        <v>0</v>
      </c>
      <c r="V186">
        <f>IFERROR(IF(通常分様式!C186="単",VLOOKUP(通常分様式!V186,―!$I$2:$J$3,2,FALSE),VLOOKUP(通常分様式!V186,―!$I$4:$J$5,2,FALSE)),0)</f>
        <v>0</v>
      </c>
      <c r="W186">
        <f>IFERROR(VLOOKUP(通常分様式!W186,―!$K$2:$L$3,2,FALSE),0)</f>
        <v>0</v>
      </c>
      <c r="X186">
        <f>IFERROR(VLOOKUP(通常分様式!X186,―!$M$2:$N$3,2,FALSE),0)</f>
        <v>0</v>
      </c>
      <c r="Y186">
        <f>IFERROR(VLOOKUP(通常分様式!Y186,―!$O$2:$P$3,2,FALSE),0)</f>
        <v>0</v>
      </c>
      <c r="Z186">
        <f>IFERROR(VLOOKUP(通常分様式!Z186,―!$X$2:$Y$31,2,FALSE),0)</f>
        <v>0</v>
      </c>
      <c r="AA186">
        <f>IFERROR(VLOOKUP(通常分様式!AA186,―!$X$2:$Y$31,2,FALSE),0)</f>
        <v>0</v>
      </c>
      <c r="AF186">
        <f>IFERROR(VLOOKUP(通常分様式!AG186,―!$AA$2:$AB$14,2,FALSE),0)</f>
        <v>0</v>
      </c>
      <c r="AG186">
        <f t="shared" si="14"/>
        <v>0</v>
      </c>
      <c r="AH186" s="513">
        <f t="shared" si="15"/>
        <v>0</v>
      </c>
      <c r="AI186" s="513">
        <f t="shared" si="16"/>
        <v>0</v>
      </c>
      <c r="AJ186" s="513">
        <f>IF(通常分様式!C186="",0,IF(B186=1,IF(フラグ管理用!C186=1,"事業終期_通常",IF(C186=2,IF(Y186=2,"事業終期_R3基金・R4","事業終期_通常"),0)),IF(B186=2,"事業終期_R3基金・R4",0)))</f>
        <v>0</v>
      </c>
      <c r="AK186" s="513">
        <f t="shared" si="17"/>
        <v>0</v>
      </c>
      <c r="AL186" s="513">
        <f t="shared" si="18"/>
        <v>0</v>
      </c>
      <c r="AM186" s="513">
        <f t="shared" si="19"/>
        <v>0</v>
      </c>
      <c r="AN186" s="513">
        <f t="shared" si="20"/>
        <v>0</v>
      </c>
      <c r="AO186" t="str">
        <f>IF(通常分様式!C186="","",IF(PRODUCT(B186:G186,H186:AA186,AF186)=0,"error",""))</f>
        <v/>
      </c>
      <c r="AP186">
        <f>IF(通常分様式!E186="妊娠出産子育て支援交付金",1,0)</f>
        <v>0</v>
      </c>
    </row>
    <row r="187" spans="1:42">
      <c r="A187">
        <v>166</v>
      </c>
      <c r="B187">
        <f>IFERROR(VLOOKUP(通常分様式!B187,―!$AJ$2:$AK$3,2,FALSE),0)</f>
        <v>0</v>
      </c>
      <c r="C187">
        <f>IFERROR(VLOOKUP(通常分様式!C187,―!$A$2:$B$3,2,FALSE),0)</f>
        <v>0</v>
      </c>
      <c r="D187">
        <f>IFERROR(VLOOKUP(通常分様式!D187,―!$AD$2:$AE$3,2,FALSE),0)</f>
        <v>0</v>
      </c>
      <c r="G187">
        <f>IFERROR(VLOOKUP(通常分様式!G187,―!$AF$2:$AG$3,2,FALSE),0)</f>
        <v>0</v>
      </c>
      <c r="H187">
        <f>IFERROR(VLOOKUP(通常分様式!H187,―!$C$2:$D$2,2,FALSE),0)</f>
        <v>0</v>
      </c>
      <c r="I187">
        <f>IFERROR(IF(B187=2,VLOOKUP(通常分様式!I187,―!$E$21:$F$25,2,FALSE),VLOOKUP(通常分様式!I187,―!$E$2:$F$19,2,FALSE)),0)</f>
        <v>0</v>
      </c>
      <c r="J187">
        <f>IFERROR(VLOOKUP(通常分様式!J187,―!$G$2:$H$2,2,FALSE),0)</f>
        <v>0</v>
      </c>
      <c r="K187">
        <f>IFERROR(VLOOKUP(通常分様式!K187,―!$AH$2:$AI$12,2,FALSE),0)</f>
        <v>0</v>
      </c>
      <c r="V187">
        <f>IFERROR(IF(通常分様式!C187="単",VLOOKUP(通常分様式!V187,―!$I$2:$J$3,2,FALSE),VLOOKUP(通常分様式!V187,―!$I$4:$J$5,2,FALSE)),0)</f>
        <v>0</v>
      </c>
      <c r="W187">
        <f>IFERROR(VLOOKUP(通常分様式!W187,―!$K$2:$L$3,2,FALSE),0)</f>
        <v>0</v>
      </c>
      <c r="X187">
        <f>IFERROR(VLOOKUP(通常分様式!X187,―!$M$2:$N$3,2,FALSE),0)</f>
        <v>0</v>
      </c>
      <c r="Y187">
        <f>IFERROR(VLOOKUP(通常分様式!Y187,―!$O$2:$P$3,2,FALSE),0)</f>
        <v>0</v>
      </c>
      <c r="Z187">
        <f>IFERROR(VLOOKUP(通常分様式!Z187,―!$X$2:$Y$31,2,FALSE),0)</f>
        <v>0</v>
      </c>
      <c r="AA187">
        <f>IFERROR(VLOOKUP(通常分様式!AA187,―!$X$2:$Y$31,2,FALSE),0)</f>
        <v>0</v>
      </c>
      <c r="AF187">
        <f>IFERROR(VLOOKUP(通常分様式!AG187,―!$AA$2:$AB$14,2,FALSE),0)</f>
        <v>0</v>
      </c>
      <c r="AG187">
        <f t="shared" si="14"/>
        <v>0</v>
      </c>
      <c r="AH187" s="513">
        <f t="shared" si="15"/>
        <v>0</v>
      </c>
      <c r="AI187" s="513">
        <f t="shared" si="16"/>
        <v>0</v>
      </c>
      <c r="AJ187" s="513">
        <f>IF(通常分様式!C187="",0,IF(B187=1,IF(フラグ管理用!C187=1,"事業終期_通常",IF(C187=2,IF(Y187=2,"事業終期_R3基金・R4","事業終期_通常"),0)),IF(B187=2,"事業終期_R3基金・R4",0)))</f>
        <v>0</v>
      </c>
      <c r="AK187" s="513">
        <f t="shared" si="17"/>
        <v>0</v>
      </c>
      <c r="AL187" s="513">
        <f t="shared" si="18"/>
        <v>0</v>
      </c>
      <c r="AM187" s="513">
        <f t="shared" si="19"/>
        <v>0</v>
      </c>
      <c r="AN187" s="513">
        <f t="shared" si="20"/>
        <v>0</v>
      </c>
      <c r="AO187" t="str">
        <f>IF(通常分様式!C187="","",IF(PRODUCT(B187:G187,H187:AA187,AF187)=0,"error",""))</f>
        <v/>
      </c>
      <c r="AP187">
        <f>IF(通常分様式!E187="妊娠出産子育て支援交付金",1,0)</f>
        <v>0</v>
      </c>
    </row>
    <row r="188" spans="1:42">
      <c r="A188">
        <v>167</v>
      </c>
      <c r="B188">
        <f>IFERROR(VLOOKUP(通常分様式!B188,―!$AJ$2:$AK$3,2,FALSE),0)</f>
        <v>0</v>
      </c>
      <c r="C188">
        <f>IFERROR(VLOOKUP(通常分様式!C188,―!$A$2:$B$3,2,FALSE),0)</f>
        <v>0</v>
      </c>
      <c r="D188">
        <f>IFERROR(VLOOKUP(通常分様式!D188,―!$AD$2:$AE$3,2,FALSE),0)</f>
        <v>0</v>
      </c>
      <c r="G188">
        <f>IFERROR(VLOOKUP(通常分様式!G188,―!$AF$2:$AG$3,2,FALSE),0)</f>
        <v>0</v>
      </c>
      <c r="H188">
        <f>IFERROR(VLOOKUP(通常分様式!H188,―!$C$2:$D$2,2,FALSE),0)</f>
        <v>0</v>
      </c>
      <c r="I188">
        <f>IFERROR(IF(B188=2,VLOOKUP(通常分様式!I188,―!$E$21:$F$25,2,FALSE),VLOOKUP(通常分様式!I188,―!$E$2:$F$19,2,FALSE)),0)</f>
        <v>0</v>
      </c>
      <c r="J188">
        <f>IFERROR(VLOOKUP(通常分様式!J188,―!$G$2:$H$2,2,FALSE),0)</f>
        <v>0</v>
      </c>
      <c r="K188">
        <f>IFERROR(VLOOKUP(通常分様式!K188,―!$AH$2:$AI$12,2,FALSE),0)</f>
        <v>0</v>
      </c>
      <c r="V188">
        <f>IFERROR(IF(通常分様式!C188="単",VLOOKUP(通常分様式!V188,―!$I$2:$J$3,2,FALSE),VLOOKUP(通常分様式!V188,―!$I$4:$J$5,2,FALSE)),0)</f>
        <v>0</v>
      </c>
      <c r="W188">
        <f>IFERROR(VLOOKUP(通常分様式!W188,―!$K$2:$L$3,2,FALSE),0)</f>
        <v>0</v>
      </c>
      <c r="X188">
        <f>IFERROR(VLOOKUP(通常分様式!X188,―!$M$2:$N$3,2,FALSE),0)</f>
        <v>0</v>
      </c>
      <c r="Y188">
        <f>IFERROR(VLOOKUP(通常分様式!Y188,―!$O$2:$P$3,2,FALSE),0)</f>
        <v>0</v>
      </c>
      <c r="Z188">
        <f>IFERROR(VLOOKUP(通常分様式!Z188,―!$X$2:$Y$31,2,FALSE),0)</f>
        <v>0</v>
      </c>
      <c r="AA188">
        <f>IFERROR(VLOOKUP(通常分様式!AA188,―!$X$2:$Y$31,2,FALSE),0)</f>
        <v>0</v>
      </c>
      <c r="AF188">
        <f>IFERROR(VLOOKUP(通常分様式!AG188,―!$AA$2:$AB$14,2,FALSE),0)</f>
        <v>0</v>
      </c>
      <c r="AG188">
        <f t="shared" si="14"/>
        <v>0</v>
      </c>
      <c r="AH188" s="513">
        <f t="shared" si="15"/>
        <v>0</v>
      </c>
      <c r="AI188" s="513">
        <f t="shared" si="16"/>
        <v>0</v>
      </c>
      <c r="AJ188" s="513">
        <f>IF(通常分様式!C188="",0,IF(B188=1,IF(フラグ管理用!C188=1,"事業終期_通常",IF(C188=2,IF(Y188=2,"事業終期_R3基金・R4","事業終期_通常"),0)),IF(B188=2,"事業終期_R3基金・R4",0)))</f>
        <v>0</v>
      </c>
      <c r="AK188" s="513">
        <f t="shared" si="17"/>
        <v>0</v>
      </c>
      <c r="AL188" s="513">
        <f t="shared" si="18"/>
        <v>0</v>
      </c>
      <c r="AM188" s="513">
        <f t="shared" si="19"/>
        <v>0</v>
      </c>
      <c r="AN188" s="513">
        <f t="shared" si="20"/>
        <v>0</v>
      </c>
      <c r="AO188" t="str">
        <f>IF(通常分様式!C188="","",IF(PRODUCT(B188:G188,H188:AA188,AF188)=0,"error",""))</f>
        <v/>
      </c>
      <c r="AP188">
        <f>IF(通常分様式!E188="妊娠出産子育て支援交付金",1,0)</f>
        <v>0</v>
      </c>
    </row>
    <row r="189" spans="1:42">
      <c r="A189">
        <v>168</v>
      </c>
      <c r="B189">
        <f>IFERROR(VLOOKUP(通常分様式!B189,―!$AJ$2:$AK$3,2,FALSE),0)</f>
        <v>0</v>
      </c>
      <c r="C189">
        <f>IFERROR(VLOOKUP(通常分様式!C189,―!$A$2:$B$3,2,FALSE),0)</f>
        <v>0</v>
      </c>
      <c r="D189">
        <f>IFERROR(VLOOKUP(通常分様式!D189,―!$AD$2:$AE$3,2,FALSE),0)</f>
        <v>0</v>
      </c>
      <c r="G189">
        <f>IFERROR(VLOOKUP(通常分様式!G189,―!$AF$2:$AG$3,2,FALSE),0)</f>
        <v>0</v>
      </c>
      <c r="H189">
        <f>IFERROR(VLOOKUP(通常分様式!H189,―!$C$2:$D$2,2,FALSE),0)</f>
        <v>0</v>
      </c>
      <c r="I189">
        <f>IFERROR(IF(B189=2,VLOOKUP(通常分様式!I189,―!$E$21:$F$25,2,FALSE),VLOOKUP(通常分様式!I189,―!$E$2:$F$19,2,FALSE)),0)</f>
        <v>0</v>
      </c>
      <c r="J189">
        <f>IFERROR(VLOOKUP(通常分様式!J189,―!$G$2:$H$2,2,FALSE),0)</f>
        <v>0</v>
      </c>
      <c r="K189">
        <f>IFERROR(VLOOKUP(通常分様式!K189,―!$AH$2:$AI$12,2,FALSE),0)</f>
        <v>0</v>
      </c>
      <c r="V189">
        <f>IFERROR(IF(通常分様式!C189="単",VLOOKUP(通常分様式!V189,―!$I$2:$J$3,2,FALSE),VLOOKUP(通常分様式!V189,―!$I$4:$J$5,2,FALSE)),0)</f>
        <v>0</v>
      </c>
      <c r="W189">
        <f>IFERROR(VLOOKUP(通常分様式!W189,―!$K$2:$L$3,2,FALSE),0)</f>
        <v>0</v>
      </c>
      <c r="X189">
        <f>IFERROR(VLOOKUP(通常分様式!X189,―!$M$2:$N$3,2,FALSE),0)</f>
        <v>0</v>
      </c>
      <c r="Y189">
        <f>IFERROR(VLOOKUP(通常分様式!Y189,―!$O$2:$P$3,2,FALSE),0)</f>
        <v>0</v>
      </c>
      <c r="Z189">
        <f>IFERROR(VLOOKUP(通常分様式!Z189,―!$X$2:$Y$31,2,FALSE),0)</f>
        <v>0</v>
      </c>
      <c r="AA189">
        <f>IFERROR(VLOOKUP(通常分様式!AA189,―!$X$2:$Y$31,2,FALSE),0)</f>
        <v>0</v>
      </c>
      <c r="AF189">
        <f>IFERROR(VLOOKUP(通常分様式!AG189,―!$AA$2:$AB$14,2,FALSE),0)</f>
        <v>0</v>
      </c>
      <c r="AG189">
        <f t="shared" si="14"/>
        <v>0</v>
      </c>
      <c r="AH189" s="513">
        <f t="shared" si="15"/>
        <v>0</v>
      </c>
      <c r="AI189" s="513">
        <f t="shared" si="16"/>
        <v>0</v>
      </c>
      <c r="AJ189" s="513">
        <f>IF(通常分様式!C189="",0,IF(B189=1,IF(フラグ管理用!C189=1,"事業終期_通常",IF(C189=2,IF(Y189=2,"事業終期_R3基金・R4","事業終期_通常"),0)),IF(B189=2,"事業終期_R3基金・R4",0)))</f>
        <v>0</v>
      </c>
      <c r="AK189" s="513">
        <f t="shared" si="17"/>
        <v>0</v>
      </c>
      <c r="AL189" s="513">
        <f t="shared" si="18"/>
        <v>0</v>
      </c>
      <c r="AM189" s="513">
        <f t="shared" si="19"/>
        <v>0</v>
      </c>
      <c r="AN189" s="513">
        <f t="shared" si="20"/>
        <v>0</v>
      </c>
      <c r="AO189" t="str">
        <f>IF(通常分様式!C189="","",IF(PRODUCT(B189:G189,H189:AA189,AF189)=0,"error",""))</f>
        <v/>
      </c>
      <c r="AP189">
        <f>IF(通常分様式!E189="妊娠出産子育て支援交付金",1,0)</f>
        <v>0</v>
      </c>
    </row>
    <row r="190" spans="1:42">
      <c r="A190">
        <v>169</v>
      </c>
      <c r="B190">
        <f>IFERROR(VLOOKUP(通常分様式!B190,―!$AJ$2:$AK$3,2,FALSE),0)</f>
        <v>0</v>
      </c>
      <c r="C190">
        <f>IFERROR(VLOOKUP(通常分様式!C190,―!$A$2:$B$3,2,FALSE),0)</f>
        <v>0</v>
      </c>
      <c r="D190">
        <f>IFERROR(VLOOKUP(通常分様式!D190,―!$AD$2:$AE$3,2,FALSE),0)</f>
        <v>0</v>
      </c>
      <c r="G190">
        <f>IFERROR(VLOOKUP(通常分様式!G190,―!$AF$2:$AG$3,2,FALSE),0)</f>
        <v>0</v>
      </c>
      <c r="H190">
        <f>IFERROR(VLOOKUP(通常分様式!H190,―!$C$2:$D$2,2,FALSE),0)</f>
        <v>0</v>
      </c>
      <c r="I190">
        <f>IFERROR(IF(B190=2,VLOOKUP(通常分様式!I190,―!$E$21:$F$25,2,FALSE),VLOOKUP(通常分様式!I190,―!$E$2:$F$19,2,FALSE)),0)</f>
        <v>0</v>
      </c>
      <c r="J190">
        <f>IFERROR(VLOOKUP(通常分様式!J190,―!$G$2:$H$2,2,FALSE),0)</f>
        <v>0</v>
      </c>
      <c r="K190">
        <f>IFERROR(VLOOKUP(通常分様式!K190,―!$AH$2:$AI$12,2,FALSE),0)</f>
        <v>0</v>
      </c>
      <c r="V190">
        <f>IFERROR(IF(通常分様式!C190="単",VLOOKUP(通常分様式!V190,―!$I$2:$J$3,2,FALSE),VLOOKUP(通常分様式!V190,―!$I$4:$J$5,2,FALSE)),0)</f>
        <v>0</v>
      </c>
      <c r="W190">
        <f>IFERROR(VLOOKUP(通常分様式!W190,―!$K$2:$L$3,2,FALSE),0)</f>
        <v>0</v>
      </c>
      <c r="X190">
        <f>IFERROR(VLOOKUP(通常分様式!X190,―!$M$2:$N$3,2,FALSE),0)</f>
        <v>0</v>
      </c>
      <c r="Y190">
        <f>IFERROR(VLOOKUP(通常分様式!Y190,―!$O$2:$P$3,2,FALSE),0)</f>
        <v>0</v>
      </c>
      <c r="Z190">
        <f>IFERROR(VLOOKUP(通常分様式!Z190,―!$X$2:$Y$31,2,FALSE),0)</f>
        <v>0</v>
      </c>
      <c r="AA190">
        <f>IFERROR(VLOOKUP(通常分様式!AA190,―!$X$2:$Y$31,2,FALSE),0)</f>
        <v>0</v>
      </c>
      <c r="AF190">
        <f>IFERROR(VLOOKUP(通常分様式!AG190,―!$AA$2:$AB$14,2,FALSE),0)</f>
        <v>0</v>
      </c>
      <c r="AG190">
        <f t="shared" si="14"/>
        <v>0</v>
      </c>
      <c r="AH190" s="513">
        <f t="shared" si="15"/>
        <v>0</v>
      </c>
      <c r="AI190" s="513">
        <f t="shared" si="16"/>
        <v>0</v>
      </c>
      <c r="AJ190" s="513">
        <f>IF(通常分様式!C190="",0,IF(B190=1,IF(フラグ管理用!C190=1,"事業終期_通常",IF(C190=2,IF(Y190=2,"事業終期_R3基金・R4","事業終期_通常"),0)),IF(B190=2,"事業終期_R3基金・R4",0)))</f>
        <v>0</v>
      </c>
      <c r="AK190" s="513">
        <f t="shared" si="17"/>
        <v>0</v>
      </c>
      <c r="AL190" s="513">
        <f t="shared" si="18"/>
        <v>0</v>
      </c>
      <c r="AM190" s="513">
        <f t="shared" si="19"/>
        <v>0</v>
      </c>
      <c r="AN190" s="513">
        <f t="shared" si="20"/>
        <v>0</v>
      </c>
      <c r="AO190" t="str">
        <f>IF(通常分様式!C190="","",IF(PRODUCT(B190:G190,H190:AA190,AF190)=0,"error",""))</f>
        <v/>
      </c>
      <c r="AP190">
        <f>IF(通常分様式!E190="妊娠出産子育て支援交付金",1,0)</f>
        <v>0</v>
      </c>
    </row>
    <row r="191" spans="1:42">
      <c r="A191">
        <v>170</v>
      </c>
      <c r="B191">
        <f>IFERROR(VLOOKUP(通常分様式!B191,―!$AJ$2:$AK$3,2,FALSE),0)</f>
        <v>0</v>
      </c>
      <c r="C191">
        <f>IFERROR(VLOOKUP(通常分様式!C191,―!$A$2:$B$3,2,FALSE),0)</f>
        <v>0</v>
      </c>
      <c r="D191">
        <f>IFERROR(VLOOKUP(通常分様式!D191,―!$AD$2:$AE$3,2,FALSE),0)</f>
        <v>0</v>
      </c>
      <c r="G191">
        <f>IFERROR(VLOOKUP(通常分様式!G191,―!$AF$2:$AG$3,2,FALSE),0)</f>
        <v>0</v>
      </c>
      <c r="H191">
        <f>IFERROR(VLOOKUP(通常分様式!H191,―!$C$2:$D$2,2,FALSE),0)</f>
        <v>0</v>
      </c>
      <c r="I191">
        <f>IFERROR(IF(B191=2,VLOOKUP(通常分様式!I191,―!$E$21:$F$25,2,FALSE),VLOOKUP(通常分様式!I191,―!$E$2:$F$19,2,FALSE)),0)</f>
        <v>0</v>
      </c>
      <c r="J191">
        <f>IFERROR(VLOOKUP(通常分様式!J191,―!$G$2:$H$2,2,FALSE),0)</f>
        <v>0</v>
      </c>
      <c r="K191">
        <f>IFERROR(VLOOKUP(通常分様式!K191,―!$AH$2:$AI$12,2,FALSE),0)</f>
        <v>0</v>
      </c>
      <c r="V191">
        <f>IFERROR(IF(通常分様式!C191="単",VLOOKUP(通常分様式!V191,―!$I$2:$J$3,2,FALSE),VLOOKUP(通常分様式!V191,―!$I$4:$J$5,2,FALSE)),0)</f>
        <v>0</v>
      </c>
      <c r="W191">
        <f>IFERROR(VLOOKUP(通常分様式!W191,―!$K$2:$L$3,2,FALSE),0)</f>
        <v>0</v>
      </c>
      <c r="X191">
        <f>IFERROR(VLOOKUP(通常分様式!X191,―!$M$2:$N$3,2,FALSE),0)</f>
        <v>0</v>
      </c>
      <c r="Y191">
        <f>IFERROR(VLOOKUP(通常分様式!Y191,―!$O$2:$P$3,2,FALSE),0)</f>
        <v>0</v>
      </c>
      <c r="Z191">
        <f>IFERROR(VLOOKUP(通常分様式!Z191,―!$X$2:$Y$31,2,FALSE),0)</f>
        <v>0</v>
      </c>
      <c r="AA191">
        <f>IFERROR(VLOOKUP(通常分様式!AA191,―!$X$2:$Y$31,2,FALSE),0)</f>
        <v>0</v>
      </c>
      <c r="AF191">
        <f>IFERROR(VLOOKUP(通常分様式!AG191,―!$AA$2:$AB$14,2,FALSE),0)</f>
        <v>0</v>
      </c>
      <c r="AG191">
        <f t="shared" si="14"/>
        <v>0</v>
      </c>
      <c r="AH191" s="513">
        <f t="shared" si="15"/>
        <v>0</v>
      </c>
      <c r="AI191" s="513">
        <f t="shared" si="16"/>
        <v>0</v>
      </c>
      <c r="AJ191" s="513">
        <f>IF(通常分様式!C191="",0,IF(B191=1,IF(フラグ管理用!C191=1,"事業終期_通常",IF(C191=2,IF(Y191=2,"事業終期_R3基金・R4","事業終期_通常"),0)),IF(B191=2,"事業終期_R3基金・R4",0)))</f>
        <v>0</v>
      </c>
      <c r="AK191" s="513">
        <f t="shared" si="17"/>
        <v>0</v>
      </c>
      <c r="AL191" s="513">
        <f t="shared" si="18"/>
        <v>0</v>
      </c>
      <c r="AM191" s="513">
        <f t="shared" si="19"/>
        <v>0</v>
      </c>
      <c r="AN191" s="513">
        <f t="shared" si="20"/>
        <v>0</v>
      </c>
      <c r="AO191" t="str">
        <f>IF(通常分様式!C191="","",IF(PRODUCT(B191:G191,H191:AA191,AF191)=0,"error",""))</f>
        <v/>
      </c>
      <c r="AP191">
        <f>IF(通常分様式!E191="妊娠出産子育て支援交付金",1,0)</f>
        <v>0</v>
      </c>
    </row>
    <row r="192" spans="1:42">
      <c r="A192">
        <v>171</v>
      </c>
      <c r="B192">
        <f>IFERROR(VLOOKUP(通常分様式!B192,―!$AJ$2:$AK$3,2,FALSE),0)</f>
        <v>0</v>
      </c>
      <c r="C192">
        <f>IFERROR(VLOOKUP(通常分様式!C192,―!$A$2:$B$3,2,FALSE),0)</f>
        <v>0</v>
      </c>
      <c r="D192">
        <f>IFERROR(VLOOKUP(通常分様式!D192,―!$AD$2:$AE$3,2,FALSE),0)</f>
        <v>0</v>
      </c>
      <c r="G192">
        <f>IFERROR(VLOOKUP(通常分様式!G192,―!$AF$2:$AG$3,2,FALSE),0)</f>
        <v>0</v>
      </c>
      <c r="H192">
        <f>IFERROR(VLOOKUP(通常分様式!H192,―!$C$2:$D$2,2,FALSE),0)</f>
        <v>0</v>
      </c>
      <c r="I192">
        <f>IFERROR(IF(B192=2,VLOOKUP(通常分様式!I192,―!$E$21:$F$25,2,FALSE),VLOOKUP(通常分様式!I192,―!$E$2:$F$19,2,FALSE)),0)</f>
        <v>0</v>
      </c>
      <c r="J192">
        <f>IFERROR(VLOOKUP(通常分様式!J192,―!$G$2:$H$2,2,FALSE),0)</f>
        <v>0</v>
      </c>
      <c r="K192">
        <f>IFERROR(VLOOKUP(通常分様式!K192,―!$AH$2:$AI$12,2,FALSE),0)</f>
        <v>0</v>
      </c>
      <c r="V192">
        <f>IFERROR(IF(通常分様式!C192="単",VLOOKUP(通常分様式!V192,―!$I$2:$J$3,2,FALSE),VLOOKUP(通常分様式!V192,―!$I$4:$J$5,2,FALSE)),0)</f>
        <v>0</v>
      </c>
      <c r="W192">
        <f>IFERROR(VLOOKUP(通常分様式!W192,―!$K$2:$L$3,2,FALSE),0)</f>
        <v>0</v>
      </c>
      <c r="X192">
        <f>IFERROR(VLOOKUP(通常分様式!X192,―!$M$2:$N$3,2,FALSE),0)</f>
        <v>0</v>
      </c>
      <c r="Y192">
        <f>IFERROR(VLOOKUP(通常分様式!Y192,―!$O$2:$P$3,2,FALSE),0)</f>
        <v>0</v>
      </c>
      <c r="Z192">
        <f>IFERROR(VLOOKUP(通常分様式!Z192,―!$X$2:$Y$31,2,FALSE),0)</f>
        <v>0</v>
      </c>
      <c r="AA192">
        <f>IFERROR(VLOOKUP(通常分様式!AA192,―!$X$2:$Y$31,2,FALSE),0)</f>
        <v>0</v>
      </c>
      <c r="AF192">
        <f>IFERROR(VLOOKUP(通常分様式!AG192,―!$AA$2:$AB$14,2,FALSE),0)</f>
        <v>0</v>
      </c>
      <c r="AG192">
        <f t="shared" si="14"/>
        <v>0</v>
      </c>
      <c r="AH192" s="513">
        <f t="shared" si="15"/>
        <v>0</v>
      </c>
      <c r="AI192" s="513">
        <f t="shared" si="16"/>
        <v>0</v>
      </c>
      <c r="AJ192" s="513">
        <f>IF(通常分様式!C192="",0,IF(B192=1,IF(フラグ管理用!C192=1,"事業終期_通常",IF(C192=2,IF(Y192=2,"事業終期_R3基金・R4","事業終期_通常"),0)),IF(B192=2,"事業終期_R3基金・R4",0)))</f>
        <v>0</v>
      </c>
      <c r="AK192" s="513">
        <f t="shared" si="17"/>
        <v>0</v>
      </c>
      <c r="AL192" s="513">
        <f t="shared" si="18"/>
        <v>0</v>
      </c>
      <c r="AM192" s="513">
        <f t="shared" si="19"/>
        <v>0</v>
      </c>
      <c r="AN192" s="513">
        <f t="shared" si="20"/>
        <v>0</v>
      </c>
      <c r="AO192" t="str">
        <f>IF(通常分様式!C192="","",IF(PRODUCT(B192:G192,H192:AA192,AF192)=0,"error",""))</f>
        <v/>
      </c>
      <c r="AP192">
        <f>IF(通常分様式!E192="妊娠出産子育て支援交付金",1,0)</f>
        <v>0</v>
      </c>
    </row>
    <row r="193" spans="1:42">
      <c r="A193">
        <v>172</v>
      </c>
      <c r="B193">
        <f>IFERROR(VLOOKUP(通常分様式!B193,―!$AJ$2:$AK$3,2,FALSE),0)</f>
        <v>0</v>
      </c>
      <c r="C193">
        <f>IFERROR(VLOOKUP(通常分様式!C193,―!$A$2:$B$3,2,FALSE),0)</f>
        <v>0</v>
      </c>
      <c r="D193">
        <f>IFERROR(VLOOKUP(通常分様式!D193,―!$AD$2:$AE$3,2,FALSE),0)</f>
        <v>0</v>
      </c>
      <c r="G193">
        <f>IFERROR(VLOOKUP(通常分様式!G193,―!$AF$2:$AG$3,2,FALSE),0)</f>
        <v>0</v>
      </c>
      <c r="H193">
        <f>IFERROR(VLOOKUP(通常分様式!H193,―!$C$2:$D$2,2,FALSE),0)</f>
        <v>0</v>
      </c>
      <c r="I193">
        <f>IFERROR(IF(B193=2,VLOOKUP(通常分様式!I193,―!$E$21:$F$25,2,FALSE),VLOOKUP(通常分様式!I193,―!$E$2:$F$19,2,FALSE)),0)</f>
        <v>0</v>
      </c>
      <c r="J193">
        <f>IFERROR(VLOOKUP(通常分様式!J193,―!$G$2:$H$2,2,FALSE),0)</f>
        <v>0</v>
      </c>
      <c r="K193">
        <f>IFERROR(VLOOKUP(通常分様式!K193,―!$AH$2:$AI$12,2,FALSE),0)</f>
        <v>0</v>
      </c>
      <c r="V193">
        <f>IFERROR(IF(通常分様式!C193="単",VLOOKUP(通常分様式!V193,―!$I$2:$J$3,2,FALSE),VLOOKUP(通常分様式!V193,―!$I$4:$J$5,2,FALSE)),0)</f>
        <v>0</v>
      </c>
      <c r="W193">
        <f>IFERROR(VLOOKUP(通常分様式!W193,―!$K$2:$L$3,2,FALSE),0)</f>
        <v>0</v>
      </c>
      <c r="X193">
        <f>IFERROR(VLOOKUP(通常分様式!X193,―!$M$2:$N$3,2,FALSE),0)</f>
        <v>0</v>
      </c>
      <c r="Y193">
        <f>IFERROR(VLOOKUP(通常分様式!Y193,―!$O$2:$P$3,2,FALSE),0)</f>
        <v>0</v>
      </c>
      <c r="Z193">
        <f>IFERROR(VLOOKUP(通常分様式!Z193,―!$X$2:$Y$31,2,FALSE),0)</f>
        <v>0</v>
      </c>
      <c r="AA193">
        <f>IFERROR(VLOOKUP(通常分様式!AA193,―!$X$2:$Y$31,2,FALSE),0)</f>
        <v>0</v>
      </c>
      <c r="AF193">
        <f>IFERROR(VLOOKUP(通常分様式!AG193,―!$AA$2:$AB$14,2,FALSE),0)</f>
        <v>0</v>
      </c>
      <c r="AG193">
        <f t="shared" si="14"/>
        <v>0</v>
      </c>
      <c r="AH193" s="513">
        <f t="shared" si="15"/>
        <v>0</v>
      </c>
      <c r="AI193" s="513">
        <f t="shared" si="16"/>
        <v>0</v>
      </c>
      <c r="AJ193" s="513">
        <f>IF(通常分様式!C193="",0,IF(B193=1,IF(フラグ管理用!C193=1,"事業終期_通常",IF(C193=2,IF(Y193=2,"事業終期_R3基金・R4","事業終期_通常"),0)),IF(B193=2,"事業終期_R3基金・R4",0)))</f>
        <v>0</v>
      </c>
      <c r="AK193" s="513">
        <f t="shared" si="17"/>
        <v>0</v>
      </c>
      <c r="AL193" s="513">
        <f t="shared" si="18"/>
        <v>0</v>
      </c>
      <c r="AM193" s="513">
        <f t="shared" si="19"/>
        <v>0</v>
      </c>
      <c r="AN193" s="513">
        <f t="shared" si="20"/>
        <v>0</v>
      </c>
      <c r="AO193" t="str">
        <f>IF(通常分様式!C193="","",IF(PRODUCT(B193:G193,H193:AA193,AF193)=0,"error",""))</f>
        <v/>
      </c>
      <c r="AP193">
        <f>IF(通常分様式!E193="妊娠出産子育て支援交付金",1,0)</f>
        <v>0</v>
      </c>
    </row>
    <row r="194" spans="1:42">
      <c r="A194">
        <v>173</v>
      </c>
      <c r="B194">
        <f>IFERROR(VLOOKUP(通常分様式!B194,―!$AJ$2:$AK$3,2,FALSE),0)</f>
        <v>0</v>
      </c>
      <c r="C194">
        <f>IFERROR(VLOOKUP(通常分様式!C194,―!$A$2:$B$3,2,FALSE),0)</f>
        <v>0</v>
      </c>
      <c r="D194">
        <f>IFERROR(VLOOKUP(通常分様式!D194,―!$AD$2:$AE$3,2,FALSE),0)</f>
        <v>0</v>
      </c>
      <c r="G194">
        <f>IFERROR(VLOOKUP(通常分様式!G194,―!$AF$2:$AG$3,2,FALSE),0)</f>
        <v>0</v>
      </c>
      <c r="H194">
        <f>IFERROR(VLOOKUP(通常分様式!H194,―!$C$2:$D$2,2,FALSE),0)</f>
        <v>0</v>
      </c>
      <c r="I194">
        <f>IFERROR(IF(B194=2,VLOOKUP(通常分様式!I194,―!$E$21:$F$25,2,FALSE),VLOOKUP(通常分様式!I194,―!$E$2:$F$19,2,FALSE)),0)</f>
        <v>0</v>
      </c>
      <c r="J194">
        <f>IFERROR(VLOOKUP(通常分様式!J194,―!$G$2:$H$2,2,FALSE),0)</f>
        <v>0</v>
      </c>
      <c r="K194">
        <f>IFERROR(VLOOKUP(通常分様式!K194,―!$AH$2:$AI$12,2,FALSE),0)</f>
        <v>0</v>
      </c>
      <c r="V194">
        <f>IFERROR(IF(通常分様式!C194="単",VLOOKUP(通常分様式!V194,―!$I$2:$J$3,2,FALSE),VLOOKUP(通常分様式!V194,―!$I$4:$J$5,2,FALSE)),0)</f>
        <v>0</v>
      </c>
      <c r="W194">
        <f>IFERROR(VLOOKUP(通常分様式!W194,―!$K$2:$L$3,2,FALSE),0)</f>
        <v>0</v>
      </c>
      <c r="X194">
        <f>IFERROR(VLOOKUP(通常分様式!X194,―!$M$2:$N$3,2,FALSE),0)</f>
        <v>0</v>
      </c>
      <c r="Y194">
        <f>IFERROR(VLOOKUP(通常分様式!Y194,―!$O$2:$P$3,2,FALSE),0)</f>
        <v>0</v>
      </c>
      <c r="Z194">
        <f>IFERROR(VLOOKUP(通常分様式!Z194,―!$X$2:$Y$31,2,FALSE),0)</f>
        <v>0</v>
      </c>
      <c r="AA194">
        <f>IFERROR(VLOOKUP(通常分様式!AA194,―!$X$2:$Y$31,2,FALSE),0)</f>
        <v>0</v>
      </c>
      <c r="AF194">
        <f>IFERROR(VLOOKUP(通常分様式!AG194,―!$AA$2:$AB$14,2,FALSE),0)</f>
        <v>0</v>
      </c>
      <c r="AG194">
        <f t="shared" si="14"/>
        <v>0</v>
      </c>
      <c r="AH194" s="513">
        <f t="shared" si="15"/>
        <v>0</v>
      </c>
      <c r="AI194" s="513">
        <f t="shared" si="16"/>
        <v>0</v>
      </c>
      <c r="AJ194" s="513">
        <f>IF(通常分様式!C194="",0,IF(B194=1,IF(フラグ管理用!C194=1,"事業終期_通常",IF(C194=2,IF(Y194=2,"事業終期_R3基金・R4","事業終期_通常"),0)),IF(B194=2,"事業終期_R3基金・R4",0)))</f>
        <v>0</v>
      </c>
      <c r="AK194" s="513">
        <f t="shared" si="17"/>
        <v>0</v>
      </c>
      <c r="AL194" s="513">
        <f t="shared" si="18"/>
        <v>0</v>
      </c>
      <c r="AM194" s="513">
        <f t="shared" si="19"/>
        <v>0</v>
      </c>
      <c r="AN194" s="513">
        <f t="shared" si="20"/>
        <v>0</v>
      </c>
      <c r="AO194" t="str">
        <f>IF(通常分様式!C194="","",IF(PRODUCT(B194:G194,H194:AA194,AF194)=0,"error",""))</f>
        <v/>
      </c>
      <c r="AP194">
        <f>IF(通常分様式!E194="妊娠出産子育て支援交付金",1,0)</f>
        <v>0</v>
      </c>
    </row>
    <row r="195" spans="1:42">
      <c r="A195">
        <v>174</v>
      </c>
      <c r="B195">
        <f>IFERROR(VLOOKUP(通常分様式!B195,―!$AJ$2:$AK$3,2,FALSE),0)</f>
        <v>0</v>
      </c>
      <c r="C195">
        <f>IFERROR(VLOOKUP(通常分様式!C195,―!$A$2:$B$3,2,FALSE),0)</f>
        <v>0</v>
      </c>
      <c r="D195">
        <f>IFERROR(VLOOKUP(通常分様式!D195,―!$AD$2:$AE$3,2,FALSE),0)</f>
        <v>0</v>
      </c>
      <c r="G195">
        <f>IFERROR(VLOOKUP(通常分様式!G195,―!$AF$2:$AG$3,2,FALSE),0)</f>
        <v>0</v>
      </c>
      <c r="H195">
        <f>IFERROR(VLOOKUP(通常分様式!H195,―!$C$2:$D$2,2,FALSE),0)</f>
        <v>0</v>
      </c>
      <c r="I195">
        <f>IFERROR(IF(B195=2,VLOOKUP(通常分様式!I195,―!$E$21:$F$25,2,FALSE),VLOOKUP(通常分様式!I195,―!$E$2:$F$19,2,FALSE)),0)</f>
        <v>0</v>
      </c>
      <c r="J195">
        <f>IFERROR(VLOOKUP(通常分様式!J195,―!$G$2:$H$2,2,FALSE),0)</f>
        <v>0</v>
      </c>
      <c r="K195">
        <f>IFERROR(VLOOKUP(通常分様式!K195,―!$AH$2:$AI$12,2,FALSE),0)</f>
        <v>0</v>
      </c>
      <c r="V195">
        <f>IFERROR(IF(通常分様式!C195="単",VLOOKUP(通常分様式!V195,―!$I$2:$J$3,2,FALSE),VLOOKUP(通常分様式!V195,―!$I$4:$J$5,2,FALSE)),0)</f>
        <v>0</v>
      </c>
      <c r="W195">
        <f>IFERROR(VLOOKUP(通常分様式!W195,―!$K$2:$L$3,2,FALSE),0)</f>
        <v>0</v>
      </c>
      <c r="X195">
        <f>IFERROR(VLOOKUP(通常分様式!X195,―!$M$2:$N$3,2,FALSE),0)</f>
        <v>0</v>
      </c>
      <c r="Y195">
        <f>IFERROR(VLOOKUP(通常分様式!Y195,―!$O$2:$P$3,2,FALSE),0)</f>
        <v>0</v>
      </c>
      <c r="Z195">
        <f>IFERROR(VLOOKUP(通常分様式!Z195,―!$X$2:$Y$31,2,FALSE),0)</f>
        <v>0</v>
      </c>
      <c r="AA195">
        <f>IFERROR(VLOOKUP(通常分様式!AA195,―!$X$2:$Y$31,2,FALSE),0)</f>
        <v>0</v>
      </c>
      <c r="AF195">
        <f>IFERROR(VLOOKUP(通常分様式!AG195,―!$AA$2:$AB$14,2,FALSE),0)</f>
        <v>0</v>
      </c>
      <c r="AG195">
        <f t="shared" si="14"/>
        <v>0</v>
      </c>
      <c r="AH195" s="513">
        <f t="shared" si="15"/>
        <v>0</v>
      </c>
      <c r="AI195" s="513">
        <f t="shared" si="16"/>
        <v>0</v>
      </c>
      <c r="AJ195" s="513">
        <f>IF(通常分様式!C195="",0,IF(B195=1,IF(フラグ管理用!C195=1,"事業終期_通常",IF(C195=2,IF(Y195=2,"事業終期_R3基金・R4","事業終期_通常"),0)),IF(B195=2,"事業終期_R3基金・R4",0)))</f>
        <v>0</v>
      </c>
      <c r="AK195" s="513">
        <f t="shared" si="17"/>
        <v>0</v>
      </c>
      <c r="AL195" s="513">
        <f t="shared" si="18"/>
        <v>0</v>
      </c>
      <c r="AM195" s="513">
        <f t="shared" si="19"/>
        <v>0</v>
      </c>
      <c r="AN195" s="513">
        <f t="shared" si="20"/>
        <v>0</v>
      </c>
      <c r="AO195" t="str">
        <f>IF(通常分様式!C195="","",IF(PRODUCT(B195:G195,H195:AA195,AF195)=0,"error",""))</f>
        <v/>
      </c>
      <c r="AP195">
        <f>IF(通常分様式!E195="妊娠出産子育て支援交付金",1,0)</f>
        <v>0</v>
      </c>
    </row>
    <row r="196" spans="1:42">
      <c r="A196">
        <v>175</v>
      </c>
      <c r="B196">
        <f>IFERROR(VLOOKUP(通常分様式!B196,―!$AJ$2:$AK$3,2,FALSE),0)</f>
        <v>0</v>
      </c>
      <c r="C196">
        <f>IFERROR(VLOOKUP(通常分様式!C196,―!$A$2:$B$3,2,FALSE),0)</f>
        <v>0</v>
      </c>
      <c r="D196">
        <f>IFERROR(VLOOKUP(通常分様式!D196,―!$AD$2:$AE$3,2,FALSE),0)</f>
        <v>0</v>
      </c>
      <c r="G196">
        <f>IFERROR(VLOOKUP(通常分様式!G196,―!$AF$2:$AG$3,2,FALSE),0)</f>
        <v>0</v>
      </c>
      <c r="H196">
        <f>IFERROR(VLOOKUP(通常分様式!H196,―!$C$2:$D$2,2,FALSE),0)</f>
        <v>0</v>
      </c>
      <c r="I196">
        <f>IFERROR(IF(B196=2,VLOOKUP(通常分様式!I196,―!$E$21:$F$25,2,FALSE),VLOOKUP(通常分様式!I196,―!$E$2:$F$19,2,FALSE)),0)</f>
        <v>0</v>
      </c>
      <c r="J196">
        <f>IFERROR(VLOOKUP(通常分様式!J196,―!$G$2:$H$2,2,FALSE),0)</f>
        <v>0</v>
      </c>
      <c r="K196">
        <f>IFERROR(VLOOKUP(通常分様式!K196,―!$AH$2:$AI$12,2,FALSE),0)</f>
        <v>0</v>
      </c>
      <c r="V196">
        <f>IFERROR(IF(通常分様式!C196="単",VLOOKUP(通常分様式!V196,―!$I$2:$J$3,2,FALSE),VLOOKUP(通常分様式!V196,―!$I$4:$J$5,2,FALSE)),0)</f>
        <v>0</v>
      </c>
      <c r="W196">
        <f>IFERROR(VLOOKUP(通常分様式!W196,―!$K$2:$L$3,2,FALSE),0)</f>
        <v>0</v>
      </c>
      <c r="X196">
        <f>IFERROR(VLOOKUP(通常分様式!X196,―!$M$2:$N$3,2,FALSE),0)</f>
        <v>0</v>
      </c>
      <c r="Y196">
        <f>IFERROR(VLOOKUP(通常分様式!Y196,―!$O$2:$P$3,2,FALSE),0)</f>
        <v>0</v>
      </c>
      <c r="Z196">
        <f>IFERROR(VLOOKUP(通常分様式!Z196,―!$X$2:$Y$31,2,FALSE),0)</f>
        <v>0</v>
      </c>
      <c r="AA196">
        <f>IFERROR(VLOOKUP(通常分様式!AA196,―!$X$2:$Y$31,2,FALSE),0)</f>
        <v>0</v>
      </c>
      <c r="AF196">
        <f>IFERROR(VLOOKUP(通常分様式!AG196,―!$AA$2:$AB$14,2,FALSE),0)</f>
        <v>0</v>
      </c>
      <c r="AG196">
        <f t="shared" si="14"/>
        <v>0</v>
      </c>
      <c r="AH196" s="513">
        <f t="shared" si="15"/>
        <v>0</v>
      </c>
      <c r="AI196" s="513">
        <f t="shared" si="16"/>
        <v>0</v>
      </c>
      <c r="AJ196" s="513">
        <f>IF(通常分様式!C196="",0,IF(B196=1,IF(フラグ管理用!C196=1,"事業終期_通常",IF(C196=2,IF(Y196=2,"事業終期_R3基金・R4","事業終期_通常"),0)),IF(B196=2,"事業終期_R3基金・R4",0)))</f>
        <v>0</v>
      </c>
      <c r="AK196" s="513">
        <f t="shared" si="17"/>
        <v>0</v>
      </c>
      <c r="AL196" s="513">
        <f t="shared" si="18"/>
        <v>0</v>
      </c>
      <c r="AM196" s="513">
        <f t="shared" si="19"/>
        <v>0</v>
      </c>
      <c r="AN196" s="513">
        <f t="shared" si="20"/>
        <v>0</v>
      </c>
      <c r="AO196" t="str">
        <f>IF(通常分様式!C196="","",IF(PRODUCT(B196:G196,H196:AA196,AF196)=0,"error",""))</f>
        <v/>
      </c>
      <c r="AP196">
        <f>IF(通常分様式!E196="妊娠出産子育て支援交付金",1,0)</f>
        <v>0</v>
      </c>
    </row>
    <row r="197" spans="1:42">
      <c r="A197">
        <v>176</v>
      </c>
      <c r="B197">
        <f>IFERROR(VLOOKUP(通常分様式!B197,―!$AJ$2:$AK$3,2,FALSE),0)</f>
        <v>0</v>
      </c>
      <c r="C197">
        <f>IFERROR(VLOOKUP(通常分様式!C197,―!$A$2:$B$3,2,FALSE),0)</f>
        <v>0</v>
      </c>
      <c r="D197">
        <f>IFERROR(VLOOKUP(通常分様式!D197,―!$AD$2:$AE$3,2,FALSE),0)</f>
        <v>0</v>
      </c>
      <c r="G197">
        <f>IFERROR(VLOOKUP(通常分様式!G197,―!$AF$2:$AG$3,2,FALSE),0)</f>
        <v>0</v>
      </c>
      <c r="H197">
        <f>IFERROR(VLOOKUP(通常分様式!H197,―!$C$2:$D$2,2,FALSE),0)</f>
        <v>0</v>
      </c>
      <c r="I197">
        <f>IFERROR(IF(B197=2,VLOOKUP(通常分様式!I197,―!$E$21:$F$25,2,FALSE),VLOOKUP(通常分様式!I197,―!$E$2:$F$19,2,FALSE)),0)</f>
        <v>0</v>
      </c>
      <c r="J197">
        <f>IFERROR(VLOOKUP(通常分様式!J197,―!$G$2:$H$2,2,FALSE),0)</f>
        <v>0</v>
      </c>
      <c r="K197">
        <f>IFERROR(VLOOKUP(通常分様式!K197,―!$AH$2:$AI$12,2,FALSE),0)</f>
        <v>0</v>
      </c>
      <c r="V197">
        <f>IFERROR(IF(通常分様式!C197="単",VLOOKUP(通常分様式!V197,―!$I$2:$J$3,2,FALSE),VLOOKUP(通常分様式!V197,―!$I$4:$J$5,2,FALSE)),0)</f>
        <v>0</v>
      </c>
      <c r="W197">
        <f>IFERROR(VLOOKUP(通常分様式!W197,―!$K$2:$L$3,2,FALSE),0)</f>
        <v>0</v>
      </c>
      <c r="X197">
        <f>IFERROR(VLOOKUP(通常分様式!X197,―!$M$2:$N$3,2,FALSE),0)</f>
        <v>0</v>
      </c>
      <c r="Y197">
        <f>IFERROR(VLOOKUP(通常分様式!Y197,―!$O$2:$P$3,2,FALSE),0)</f>
        <v>0</v>
      </c>
      <c r="Z197">
        <f>IFERROR(VLOOKUP(通常分様式!Z197,―!$X$2:$Y$31,2,FALSE),0)</f>
        <v>0</v>
      </c>
      <c r="AA197">
        <f>IFERROR(VLOOKUP(通常分様式!AA197,―!$X$2:$Y$31,2,FALSE),0)</f>
        <v>0</v>
      </c>
      <c r="AF197">
        <f>IFERROR(VLOOKUP(通常分様式!AG197,―!$AA$2:$AB$14,2,FALSE),0)</f>
        <v>0</v>
      </c>
      <c r="AG197">
        <f t="shared" si="14"/>
        <v>0</v>
      </c>
      <c r="AH197" s="513">
        <f t="shared" si="15"/>
        <v>0</v>
      </c>
      <c r="AI197" s="513">
        <f t="shared" si="16"/>
        <v>0</v>
      </c>
      <c r="AJ197" s="513">
        <f>IF(通常分様式!C197="",0,IF(B197=1,IF(フラグ管理用!C197=1,"事業終期_通常",IF(C197=2,IF(Y197=2,"事業終期_R3基金・R4","事業終期_通常"),0)),IF(B197=2,"事業終期_R3基金・R4",0)))</f>
        <v>0</v>
      </c>
      <c r="AK197" s="513">
        <f t="shared" si="17"/>
        <v>0</v>
      </c>
      <c r="AL197" s="513">
        <f t="shared" si="18"/>
        <v>0</v>
      </c>
      <c r="AM197" s="513">
        <f t="shared" si="19"/>
        <v>0</v>
      </c>
      <c r="AN197" s="513">
        <f t="shared" si="20"/>
        <v>0</v>
      </c>
      <c r="AO197" t="str">
        <f>IF(通常分様式!C197="","",IF(PRODUCT(B197:G197,H197:AA197,AF197)=0,"error",""))</f>
        <v/>
      </c>
      <c r="AP197">
        <f>IF(通常分様式!E197="妊娠出産子育て支援交付金",1,0)</f>
        <v>0</v>
      </c>
    </row>
    <row r="198" spans="1:42">
      <c r="A198">
        <v>177</v>
      </c>
      <c r="B198">
        <f>IFERROR(VLOOKUP(通常分様式!B198,―!$AJ$2:$AK$3,2,FALSE),0)</f>
        <v>0</v>
      </c>
      <c r="C198">
        <f>IFERROR(VLOOKUP(通常分様式!C198,―!$A$2:$B$3,2,FALSE),0)</f>
        <v>0</v>
      </c>
      <c r="D198">
        <f>IFERROR(VLOOKUP(通常分様式!D198,―!$AD$2:$AE$3,2,FALSE),0)</f>
        <v>0</v>
      </c>
      <c r="G198">
        <f>IFERROR(VLOOKUP(通常分様式!G198,―!$AF$2:$AG$3,2,FALSE),0)</f>
        <v>0</v>
      </c>
      <c r="H198">
        <f>IFERROR(VLOOKUP(通常分様式!H198,―!$C$2:$D$2,2,FALSE),0)</f>
        <v>0</v>
      </c>
      <c r="I198">
        <f>IFERROR(IF(B198=2,VLOOKUP(通常分様式!I198,―!$E$21:$F$25,2,FALSE),VLOOKUP(通常分様式!I198,―!$E$2:$F$19,2,FALSE)),0)</f>
        <v>0</v>
      </c>
      <c r="J198">
        <f>IFERROR(VLOOKUP(通常分様式!J198,―!$G$2:$H$2,2,FALSE),0)</f>
        <v>0</v>
      </c>
      <c r="K198">
        <f>IFERROR(VLOOKUP(通常分様式!K198,―!$AH$2:$AI$12,2,FALSE),0)</f>
        <v>0</v>
      </c>
      <c r="V198">
        <f>IFERROR(IF(通常分様式!C198="単",VLOOKUP(通常分様式!V198,―!$I$2:$J$3,2,FALSE),VLOOKUP(通常分様式!V198,―!$I$4:$J$5,2,FALSE)),0)</f>
        <v>0</v>
      </c>
      <c r="W198">
        <f>IFERROR(VLOOKUP(通常分様式!W198,―!$K$2:$L$3,2,FALSE),0)</f>
        <v>0</v>
      </c>
      <c r="X198">
        <f>IFERROR(VLOOKUP(通常分様式!X198,―!$M$2:$N$3,2,FALSE),0)</f>
        <v>0</v>
      </c>
      <c r="Y198">
        <f>IFERROR(VLOOKUP(通常分様式!Y198,―!$O$2:$P$3,2,FALSE),0)</f>
        <v>0</v>
      </c>
      <c r="Z198">
        <f>IFERROR(VLOOKUP(通常分様式!Z198,―!$X$2:$Y$31,2,FALSE),0)</f>
        <v>0</v>
      </c>
      <c r="AA198">
        <f>IFERROR(VLOOKUP(通常分様式!AA198,―!$X$2:$Y$31,2,FALSE),0)</f>
        <v>0</v>
      </c>
      <c r="AF198">
        <f>IFERROR(VLOOKUP(通常分様式!AG198,―!$AA$2:$AB$14,2,FALSE),0)</f>
        <v>0</v>
      </c>
      <c r="AG198">
        <f t="shared" si="14"/>
        <v>0</v>
      </c>
      <c r="AH198" s="513">
        <f t="shared" si="15"/>
        <v>0</v>
      </c>
      <c r="AI198" s="513">
        <f t="shared" si="16"/>
        <v>0</v>
      </c>
      <c r="AJ198" s="513">
        <f>IF(通常分様式!C198="",0,IF(B198=1,IF(フラグ管理用!C198=1,"事業終期_通常",IF(C198=2,IF(Y198=2,"事業終期_R3基金・R4","事業終期_通常"),0)),IF(B198=2,"事業終期_R3基金・R4",0)))</f>
        <v>0</v>
      </c>
      <c r="AK198" s="513">
        <f t="shared" si="17"/>
        <v>0</v>
      </c>
      <c r="AL198" s="513">
        <f t="shared" si="18"/>
        <v>0</v>
      </c>
      <c r="AM198" s="513">
        <f t="shared" si="19"/>
        <v>0</v>
      </c>
      <c r="AN198" s="513">
        <f t="shared" si="20"/>
        <v>0</v>
      </c>
      <c r="AO198" t="str">
        <f>IF(通常分様式!C198="","",IF(PRODUCT(B198:G198,H198:AA198,AF198)=0,"error",""))</f>
        <v/>
      </c>
      <c r="AP198">
        <f>IF(通常分様式!E198="妊娠出産子育て支援交付金",1,0)</f>
        <v>0</v>
      </c>
    </row>
    <row r="199" spans="1:42">
      <c r="A199">
        <v>178</v>
      </c>
      <c r="B199">
        <f>IFERROR(VLOOKUP(通常分様式!B199,―!$AJ$2:$AK$3,2,FALSE),0)</f>
        <v>0</v>
      </c>
      <c r="C199">
        <f>IFERROR(VLOOKUP(通常分様式!C199,―!$A$2:$B$3,2,FALSE),0)</f>
        <v>0</v>
      </c>
      <c r="D199">
        <f>IFERROR(VLOOKUP(通常分様式!D199,―!$AD$2:$AE$3,2,FALSE),0)</f>
        <v>0</v>
      </c>
      <c r="G199">
        <f>IFERROR(VLOOKUP(通常分様式!G199,―!$AF$2:$AG$3,2,FALSE),0)</f>
        <v>0</v>
      </c>
      <c r="H199">
        <f>IFERROR(VLOOKUP(通常分様式!H199,―!$C$2:$D$2,2,FALSE),0)</f>
        <v>0</v>
      </c>
      <c r="I199">
        <f>IFERROR(IF(B199=2,VLOOKUP(通常分様式!I199,―!$E$21:$F$25,2,FALSE),VLOOKUP(通常分様式!I199,―!$E$2:$F$19,2,FALSE)),0)</f>
        <v>0</v>
      </c>
      <c r="J199">
        <f>IFERROR(VLOOKUP(通常分様式!J199,―!$G$2:$H$2,2,FALSE),0)</f>
        <v>0</v>
      </c>
      <c r="K199">
        <f>IFERROR(VLOOKUP(通常分様式!K199,―!$AH$2:$AI$12,2,FALSE),0)</f>
        <v>0</v>
      </c>
      <c r="V199">
        <f>IFERROR(IF(通常分様式!C199="単",VLOOKUP(通常分様式!V199,―!$I$2:$J$3,2,FALSE),VLOOKUP(通常分様式!V199,―!$I$4:$J$5,2,FALSE)),0)</f>
        <v>0</v>
      </c>
      <c r="W199">
        <f>IFERROR(VLOOKUP(通常分様式!W199,―!$K$2:$L$3,2,FALSE),0)</f>
        <v>0</v>
      </c>
      <c r="X199">
        <f>IFERROR(VLOOKUP(通常分様式!X199,―!$M$2:$N$3,2,FALSE),0)</f>
        <v>0</v>
      </c>
      <c r="Y199">
        <f>IFERROR(VLOOKUP(通常分様式!Y199,―!$O$2:$P$3,2,FALSE),0)</f>
        <v>0</v>
      </c>
      <c r="Z199">
        <f>IFERROR(VLOOKUP(通常分様式!Z199,―!$X$2:$Y$31,2,FALSE),0)</f>
        <v>0</v>
      </c>
      <c r="AA199">
        <f>IFERROR(VLOOKUP(通常分様式!AA199,―!$X$2:$Y$31,2,FALSE),0)</f>
        <v>0</v>
      </c>
      <c r="AF199">
        <f>IFERROR(VLOOKUP(通常分様式!AG199,―!$AA$2:$AB$14,2,FALSE),0)</f>
        <v>0</v>
      </c>
      <c r="AG199">
        <f t="shared" si="14"/>
        <v>0</v>
      </c>
      <c r="AH199" s="513">
        <f t="shared" si="15"/>
        <v>0</v>
      </c>
      <c r="AI199" s="513">
        <f t="shared" si="16"/>
        <v>0</v>
      </c>
      <c r="AJ199" s="513">
        <f>IF(通常分様式!C199="",0,IF(B199=1,IF(フラグ管理用!C199=1,"事業終期_通常",IF(C199=2,IF(Y199=2,"事業終期_R3基金・R4","事業終期_通常"),0)),IF(B199=2,"事業終期_R3基金・R4",0)))</f>
        <v>0</v>
      </c>
      <c r="AK199" s="513">
        <f t="shared" si="17"/>
        <v>0</v>
      </c>
      <c r="AL199" s="513">
        <f t="shared" si="18"/>
        <v>0</v>
      </c>
      <c r="AM199" s="513">
        <f t="shared" si="19"/>
        <v>0</v>
      </c>
      <c r="AN199" s="513">
        <f t="shared" si="20"/>
        <v>0</v>
      </c>
      <c r="AO199" t="str">
        <f>IF(通常分様式!C199="","",IF(PRODUCT(B199:G199,H199:AA199,AF199)=0,"error",""))</f>
        <v/>
      </c>
      <c r="AP199">
        <f>IF(通常分様式!E199="妊娠出産子育て支援交付金",1,0)</f>
        <v>0</v>
      </c>
    </row>
    <row r="200" spans="1:42">
      <c r="A200">
        <v>179</v>
      </c>
      <c r="B200">
        <f>IFERROR(VLOOKUP(通常分様式!B200,―!$AJ$2:$AK$3,2,FALSE),0)</f>
        <v>0</v>
      </c>
      <c r="C200">
        <f>IFERROR(VLOOKUP(通常分様式!C200,―!$A$2:$B$3,2,FALSE),0)</f>
        <v>0</v>
      </c>
      <c r="D200">
        <f>IFERROR(VLOOKUP(通常分様式!D200,―!$AD$2:$AE$3,2,FALSE),0)</f>
        <v>0</v>
      </c>
      <c r="G200">
        <f>IFERROR(VLOOKUP(通常分様式!G200,―!$AF$2:$AG$3,2,FALSE),0)</f>
        <v>0</v>
      </c>
      <c r="H200">
        <f>IFERROR(VLOOKUP(通常分様式!H200,―!$C$2:$D$2,2,FALSE),0)</f>
        <v>0</v>
      </c>
      <c r="I200">
        <f>IFERROR(IF(B200=2,VLOOKUP(通常分様式!I200,―!$E$21:$F$25,2,FALSE),VLOOKUP(通常分様式!I200,―!$E$2:$F$19,2,FALSE)),0)</f>
        <v>0</v>
      </c>
      <c r="J200">
        <f>IFERROR(VLOOKUP(通常分様式!J200,―!$G$2:$H$2,2,FALSE),0)</f>
        <v>0</v>
      </c>
      <c r="K200">
        <f>IFERROR(VLOOKUP(通常分様式!K200,―!$AH$2:$AI$12,2,FALSE),0)</f>
        <v>0</v>
      </c>
      <c r="V200">
        <f>IFERROR(IF(通常分様式!C200="単",VLOOKUP(通常分様式!V200,―!$I$2:$J$3,2,FALSE),VLOOKUP(通常分様式!V200,―!$I$4:$J$5,2,FALSE)),0)</f>
        <v>0</v>
      </c>
      <c r="W200">
        <f>IFERROR(VLOOKUP(通常分様式!W200,―!$K$2:$L$3,2,FALSE),0)</f>
        <v>0</v>
      </c>
      <c r="X200">
        <f>IFERROR(VLOOKUP(通常分様式!X200,―!$M$2:$N$3,2,FALSE),0)</f>
        <v>0</v>
      </c>
      <c r="Y200">
        <f>IFERROR(VLOOKUP(通常分様式!Y200,―!$O$2:$P$3,2,FALSE),0)</f>
        <v>0</v>
      </c>
      <c r="Z200">
        <f>IFERROR(VLOOKUP(通常分様式!Z200,―!$X$2:$Y$31,2,FALSE),0)</f>
        <v>0</v>
      </c>
      <c r="AA200">
        <f>IFERROR(VLOOKUP(通常分様式!AA200,―!$X$2:$Y$31,2,FALSE),0)</f>
        <v>0</v>
      </c>
      <c r="AF200">
        <f>IFERROR(VLOOKUP(通常分様式!AG200,―!$AA$2:$AB$14,2,FALSE),0)</f>
        <v>0</v>
      </c>
      <c r="AG200">
        <f t="shared" si="14"/>
        <v>0</v>
      </c>
      <c r="AH200" s="513">
        <f t="shared" si="15"/>
        <v>0</v>
      </c>
      <c r="AI200" s="513">
        <f t="shared" si="16"/>
        <v>0</v>
      </c>
      <c r="AJ200" s="513">
        <f>IF(通常分様式!C200="",0,IF(B200=1,IF(フラグ管理用!C200=1,"事業終期_通常",IF(C200=2,IF(Y200=2,"事業終期_R3基金・R4","事業終期_通常"),0)),IF(B200=2,"事業終期_R3基金・R4",0)))</f>
        <v>0</v>
      </c>
      <c r="AK200" s="513">
        <f t="shared" si="17"/>
        <v>0</v>
      </c>
      <c r="AL200" s="513">
        <f t="shared" si="18"/>
        <v>0</v>
      </c>
      <c r="AM200" s="513">
        <f t="shared" si="19"/>
        <v>0</v>
      </c>
      <c r="AN200" s="513">
        <f t="shared" si="20"/>
        <v>0</v>
      </c>
      <c r="AO200" t="str">
        <f>IF(通常分様式!C200="","",IF(PRODUCT(B200:G200,H200:AA200,AF200)=0,"error",""))</f>
        <v/>
      </c>
      <c r="AP200">
        <f>IF(通常分様式!E200="妊娠出産子育て支援交付金",1,0)</f>
        <v>0</v>
      </c>
    </row>
    <row r="201" spans="1:42">
      <c r="A201">
        <v>180</v>
      </c>
      <c r="B201">
        <f>IFERROR(VLOOKUP(通常分様式!B201,―!$AJ$2:$AK$3,2,FALSE),0)</f>
        <v>0</v>
      </c>
      <c r="C201">
        <f>IFERROR(VLOOKUP(通常分様式!C201,―!$A$2:$B$3,2,FALSE),0)</f>
        <v>0</v>
      </c>
      <c r="D201">
        <f>IFERROR(VLOOKUP(通常分様式!D201,―!$AD$2:$AE$3,2,FALSE),0)</f>
        <v>0</v>
      </c>
      <c r="G201">
        <f>IFERROR(VLOOKUP(通常分様式!G201,―!$AF$2:$AG$3,2,FALSE),0)</f>
        <v>0</v>
      </c>
      <c r="H201">
        <f>IFERROR(VLOOKUP(通常分様式!H201,―!$C$2:$D$2,2,FALSE),0)</f>
        <v>0</v>
      </c>
      <c r="I201">
        <f>IFERROR(IF(B201=2,VLOOKUP(通常分様式!I201,―!$E$21:$F$25,2,FALSE),VLOOKUP(通常分様式!I201,―!$E$2:$F$19,2,FALSE)),0)</f>
        <v>0</v>
      </c>
      <c r="J201">
        <f>IFERROR(VLOOKUP(通常分様式!J201,―!$G$2:$H$2,2,FALSE),0)</f>
        <v>0</v>
      </c>
      <c r="K201">
        <f>IFERROR(VLOOKUP(通常分様式!K201,―!$AH$2:$AI$12,2,FALSE),0)</f>
        <v>0</v>
      </c>
      <c r="V201">
        <f>IFERROR(IF(通常分様式!C201="単",VLOOKUP(通常分様式!V201,―!$I$2:$J$3,2,FALSE),VLOOKUP(通常分様式!V201,―!$I$4:$J$5,2,FALSE)),0)</f>
        <v>0</v>
      </c>
      <c r="W201">
        <f>IFERROR(VLOOKUP(通常分様式!W201,―!$K$2:$L$3,2,FALSE),0)</f>
        <v>0</v>
      </c>
      <c r="X201">
        <f>IFERROR(VLOOKUP(通常分様式!X201,―!$M$2:$N$3,2,FALSE),0)</f>
        <v>0</v>
      </c>
      <c r="Y201">
        <f>IFERROR(VLOOKUP(通常分様式!Y201,―!$O$2:$P$3,2,FALSE),0)</f>
        <v>0</v>
      </c>
      <c r="Z201">
        <f>IFERROR(VLOOKUP(通常分様式!Z201,―!$X$2:$Y$31,2,FALSE),0)</f>
        <v>0</v>
      </c>
      <c r="AA201">
        <f>IFERROR(VLOOKUP(通常分様式!AA201,―!$X$2:$Y$31,2,FALSE),0)</f>
        <v>0</v>
      </c>
      <c r="AF201">
        <f>IFERROR(VLOOKUP(通常分様式!AG201,―!$AA$2:$AB$14,2,FALSE),0)</f>
        <v>0</v>
      </c>
      <c r="AG201">
        <f t="shared" si="14"/>
        <v>0</v>
      </c>
      <c r="AH201" s="513">
        <f t="shared" si="15"/>
        <v>0</v>
      </c>
      <c r="AI201" s="513">
        <f t="shared" si="16"/>
        <v>0</v>
      </c>
      <c r="AJ201" s="513">
        <f>IF(通常分様式!C201="",0,IF(B201=1,IF(フラグ管理用!C201=1,"事業終期_通常",IF(C201=2,IF(Y201=2,"事業終期_R3基金・R4","事業終期_通常"),0)),IF(B201=2,"事業終期_R3基金・R4",0)))</f>
        <v>0</v>
      </c>
      <c r="AK201" s="513">
        <f t="shared" si="17"/>
        <v>0</v>
      </c>
      <c r="AL201" s="513">
        <f t="shared" si="18"/>
        <v>0</v>
      </c>
      <c r="AM201" s="513">
        <f t="shared" si="19"/>
        <v>0</v>
      </c>
      <c r="AN201" s="513">
        <f t="shared" si="20"/>
        <v>0</v>
      </c>
      <c r="AO201" t="str">
        <f>IF(通常分様式!C201="","",IF(PRODUCT(B201:G201,H201:AA201,AF201)=0,"error",""))</f>
        <v/>
      </c>
      <c r="AP201">
        <f>IF(通常分様式!E201="妊娠出産子育て支援交付金",1,0)</f>
        <v>0</v>
      </c>
    </row>
    <row r="202" spans="1:42">
      <c r="A202">
        <v>181</v>
      </c>
      <c r="B202">
        <f>IFERROR(VLOOKUP(通常分様式!B202,―!$AJ$2:$AK$3,2,FALSE),0)</f>
        <v>0</v>
      </c>
      <c r="C202">
        <f>IFERROR(VLOOKUP(通常分様式!C202,―!$A$2:$B$3,2,FALSE),0)</f>
        <v>0</v>
      </c>
      <c r="D202">
        <f>IFERROR(VLOOKUP(通常分様式!D202,―!$AD$2:$AE$3,2,FALSE),0)</f>
        <v>0</v>
      </c>
      <c r="G202">
        <f>IFERROR(VLOOKUP(通常分様式!G202,―!$AF$2:$AG$3,2,FALSE),0)</f>
        <v>0</v>
      </c>
      <c r="H202">
        <f>IFERROR(VLOOKUP(通常分様式!H202,―!$C$2:$D$2,2,FALSE),0)</f>
        <v>0</v>
      </c>
      <c r="I202">
        <f>IFERROR(IF(B202=2,VLOOKUP(通常分様式!I202,―!$E$21:$F$25,2,FALSE),VLOOKUP(通常分様式!I202,―!$E$2:$F$19,2,FALSE)),0)</f>
        <v>0</v>
      </c>
      <c r="J202">
        <f>IFERROR(VLOOKUP(通常分様式!J202,―!$G$2:$H$2,2,FALSE),0)</f>
        <v>0</v>
      </c>
      <c r="K202">
        <f>IFERROR(VLOOKUP(通常分様式!K202,―!$AH$2:$AI$12,2,FALSE),0)</f>
        <v>0</v>
      </c>
      <c r="V202">
        <f>IFERROR(IF(通常分様式!C202="単",VLOOKUP(通常分様式!V202,―!$I$2:$J$3,2,FALSE),VLOOKUP(通常分様式!V202,―!$I$4:$J$5,2,FALSE)),0)</f>
        <v>0</v>
      </c>
      <c r="W202">
        <f>IFERROR(VLOOKUP(通常分様式!W202,―!$K$2:$L$3,2,FALSE),0)</f>
        <v>0</v>
      </c>
      <c r="X202">
        <f>IFERROR(VLOOKUP(通常分様式!X202,―!$M$2:$N$3,2,FALSE),0)</f>
        <v>0</v>
      </c>
      <c r="Y202">
        <f>IFERROR(VLOOKUP(通常分様式!Y202,―!$O$2:$P$3,2,FALSE),0)</f>
        <v>0</v>
      </c>
      <c r="Z202">
        <f>IFERROR(VLOOKUP(通常分様式!Z202,―!$X$2:$Y$31,2,FALSE),0)</f>
        <v>0</v>
      </c>
      <c r="AA202">
        <f>IFERROR(VLOOKUP(通常分様式!AA202,―!$X$2:$Y$31,2,FALSE),0)</f>
        <v>0</v>
      </c>
      <c r="AF202">
        <f>IFERROR(VLOOKUP(通常分様式!AG202,―!$AA$2:$AB$14,2,FALSE),0)</f>
        <v>0</v>
      </c>
      <c r="AG202">
        <f t="shared" si="14"/>
        <v>0</v>
      </c>
      <c r="AH202" s="513">
        <f t="shared" si="15"/>
        <v>0</v>
      </c>
      <c r="AI202" s="513">
        <f t="shared" si="16"/>
        <v>0</v>
      </c>
      <c r="AJ202" s="513">
        <f>IF(通常分様式!C202="",0,IF(B202=1,IF(フラグ管理用!C202=1,"事業終期_通常",IF(C202=2,IF(Y202=2,"事業終期_R3基金・R4","事業終期_通常"),0)),IF(B202=2,"事業終期_R3基金・R4",0)))</f>
        <v>0</v>
      </c>
      <c r="AK202" s="513">
        <f t="shared" si="17"/>
        <v>0</v>
      </c>
      <c r="AL202" s="513">
        <f t="shared" si="18"/>
        <v>0</v>
      </c>
      <c r="AM202" s="513">
        <f t="shared" si="19"/>
        <v>0</v>
      </c>
      <c r="AN202" s="513">
        <f t="shared" si="20"/>
        <v>0</v>
      </c>
      <c r="AO202" t="str">
        <f>IF(通常分様式!C202="","",IF(PRODUCT(B202:G202,H202:AA202,AF202)=0,"error",""))</f>
        <v/>
      </c>
      <c r="AP202">
        <f>IF(通常分様式!E202="妊娠出産子育て支援交付金",1,0)</f>
        <v>0</v>
      </c>
    </row>
    <row r="203" spans="1:42">
      <c r="A203">
        <v>182</v>
      </c>
      <c r="B203">
        <f>IFERROR(VLOOKUP(通常分様式!B203,―!$AJ$2:$AK$3,2,FALSE),0)</f>
        <v>0</v>
      </c>
      <c r="C203">
        <f>IFERROR(VLOOKUP(通常分様式!C203,―!$A$2:$B$3,2,FALSE),0)</f>
        <v>0</v>
      </c>
      <c r="D203">
        <f>IFERROR(VLOOKUP(通常分様式!D203,―!$AD$2:$AE$3,2,FALSE),0)</f>
        <v>0</v>
      </c>
      <c r="G203">
        <f>IFERROR(VLOOKUP(通常分様式!G203,―!$AF$2:$AG$3,2,FALSE),0)</f>
        <v>0</v>
      </c>
      <c r="H203">
        <f>IFERROR(VLOOKUP(通常分様式!H203,―!$C$2:$D$2,2,FALSE),0)</f>
        <v>0</v>
      </c>
      <c r="I203">
        <f>IFERROR(IF(B203=2,VLOOKUP(通常分様式!I203,―!$E$21:$F$25,2,FALSE),VLOOKUP(通常分様式!I203,―!$E$2:$F$19,2,FALSE)),0)</f>
        <v>0</v>
      </c>
      <c r="J203">
        <f>IFERROR(VLOOKUP(通常分様式!J203,―!$G$2:$H$2,2,FALSE),0)</f>
        <v>0</v>
      </c>
      <c r="K203">
        <f>IFERROR(VLOOKUP(通常分様式!K203,―!$AH$2:$AI$12,2,FALSE),0)</f>
        <v>0</v>
      </c>
      <c r="V203">
        <f>IFERROR(IF(通常分様式!C203="単",VLOOKUP(通常分様式!V203,―!$I$2:$J$3,2,FALSE),VLOOKUP(通常分様式!V203,―!$I$4:$J$5,2,FALSE)),0)</f>
        <v>0</v>
      </c>
      <c r="W203">
        <f>IFERROR(VLOOKUP(通常分様式!W203,―!$K$2:$L$3,2,FALSE),0)</f>
        <v>0</v>
      </c>
      <c r="X203">
        <f>IFERROR(VLOOKUP(通常分様式!X203,―!$M$2:$N$3,2,FALSE),0)</f>
        <v>0</v>
      </c>
      <c r="Y203">
        <f>IFERROR(VLOOKUP(通常分様式!Y203,―!$O$2:$P$3,2,FALSE),0)</f>
        <v>0</v>
      </c>
      <c r="Z203">
        <f>IFERROR(VLOOKUP(通常分様式!Z203,―!$X$2:$Y$31,2,FALSE),0)</f>
        <v>0</v>
      </c>
      <c r="AA203">
        <f>IFERROR(VLOOKUP(通常分様式!AA203,―!$X$2:$Y$31,2,FALSE),0)</f>
        <v>0</v>
      </c>
      <c r="AF203">
        <f>IFERROR(VLOOKUP(通常分様式!AG203,―!$AA$2:$AB$14,2,FALSE),0)</f>
        <v>0</v>
      </c>
      <c r="AG203">
        <f t="shared" si="14"/>
        <v>0</v>
      </c>
      <c r="AH203" s="513">
        <f t="shared" si="15"/>
        <v>0</v>
      </c>
      <c r="AI203" s="513">
        <f t="shared" si="16"/>
        <v>0</v>
      </c>
      <c r="AJ203" s="513">
        <f>IF(通常分様式!C203="",0,IF(B203=1,IF(フラグ管理用!C203=1,"事業終期_通常",IF(C203=2,IF(Y203=2,"事業終期_R3基金・R4","事業終期_通常"),0)),IF(B203=2,"事業終期_R3基金・R4",0)))</f>
        <v>0</v>
      </c>
      <c r="AK203" s="513">
        <f t="shared" si="17"/>
        <v>0</v>
      </c>
      <c r="AL203" s="513">
        <f t="shared" si="18"/>
        <v>0</v>
      </c>
      <c r="AM203" s="513">
        <f t="shared" si="19"/>
        <v>0</v>
      </c>
      <c r="AN203" s="513">
        <f t="shared" si="20"/>
        <v>0</v>
      </c>
      <c r="AO203" t="str">
        <f>IF(通常分様式!C203="","",IF(PRODUCT(B203:G203,H203:AA203,AF203)=0,"error",""))</f>
        <v/>
      </c>
      <c r="AP203">
        <f>IF(通常分様式!E203="妊娠出産子育て支援交付金",1,0)</f>
        <v>0</v>
      </c>
    </row>
    <row r="204" spans="1:42">
      <c r="A204">
        <v>183</v>
      </c>
      <c r="B204">
        <f>IFERROR(VLOOKUP(通常分様式!B204,―!$AJ$2:$AK$3,2,FALSE),0)</f>
        <v>0</v>
      </c>
      <c r="C204">
        <f>IFERROR(VLOOKUP(通常分様式!C204,―!$A$2:$B$3,2,FALSE),0)</f>
        <v>0</v>
      </c>
      <c r="D204">
        <f>IFERROR(VLOOKUP(通常分様式!D204,―!$AD$2:$AE$3,2,FALSE),0)</f>
        <v>0</v>
      </c>
      <c r="G204">
        <f>IFERROR(VLOOKUP(通常分様式!G204,―!$AF$2:$AG$3,2,FALSE),0)</f>
        <v>0</v>
      </c>
      <c r="H204">
        <f>IFERROR(VLOOKUP(通常分様式!H204,―!$C$2:$D$2,2,FALSE),0)</f>
        <v>0</v>
      </c>
      <c r="I204">
        <f>IFERROR(IF(B204=2,VLOOKUP(通常分様式!I204,―!$E$21:$F$25,2,FALSE),VLOOKUP(通常分様式!I204,―!$E$2:$F$19,2,FALSE)),0)</f>
        <v>0</v>
      </c>
      <c r="J204">
        <f>IFERROR(VLOOKUP(通常分様式!J204,―!$G$2:$H$2,2,FALSE),0)</f>
        <v>0</v>
      </c>
      <c r="K204">
        <f>IFERROR(VLOOKUP(通常分様式!K204,―!$AH$2:$AI$12,2,FALSE),0)</f>
        <v>0</v>
      </c>
      <c r="V204">
        <f>IFERROR(IF(通常分様式!C204="単",VLOOKUP(通常分様式!V204,―!$I$2:$J$3,2,FALSE),VLOOKUP(通常分様式!V204,―!$I$4:$J$5,2,FALSE)),0)</f>
        <v>0</v>
      </c>
      <c r="W204">
        <f>IFERROR(VLOOKUP(通常分様式!W204,―!$K$2:$L$3,2,FALSE),0)</f>
        <v>0</v>
      </c>
      <c r="X204">
        <f>IFERROR(VLOOKUP(通常分様式!X204,―!$M$2:$N$3,2,FALSE),0)</f>
        <v>0</v>
      </c>
      <c r="Y204">
        <f>IFERROR(VLOOKUP(通常分様式!Y204,―!$O$2:$P$3,2,FALSE),0)</f>
        <v>0</v>
      </c>
      <c r="Z204">
        <f>IFERROR(VLOOKUP(通常分様式!Z204,―!$X$2:$Y$31,2,FALSE),0)</f>
        <v>0</v>
      </c>
      <c r="AA204">
        <f>IFERROR(VLOOKUP(通常分様式!AA204,―!$X$2:$Y$31,2,FALSE),0)</f>
        <v>0</v>
      </c>
      <c r="AF204">
        <f>IFERROR(VLOOKUP(通常分様式!AG204,―!$AA$2:$AB$14,2,FALSE),0)</f>
        <v>0</v>
      </c>
      <c r="AG204">
        <f t="shared" si="14"/>
        <v>0</v>
      </c>
      <c r="AH204" s="513">
        <f t="shared" si="15"/>
        <v>0</v>
      </c>
      <c r="AI204" s="513">
        <f t="shared" si="16"/>
        <v>0</v>
      </c>
      <c r="AJ204" s="513">
        <f>IF(通常分様式!C204="",0,IF(B204=1,IF(フラグ管理用!C204=1,"事業終期_通常",IF(C204=2,IF(Y204=2,"事業終期_R3基金・R4","事業終期_通常"),0)),IF(B204=2,"事業終期_R3基金・R4",0)))</f>
        <v>0</v>
      </c>
      <c r="AK204" s="513">
        <f t="shared" si="17"/>
        <v>0</v>
      </c>
      <c r="AL204" s="513">
        <f t="shared" si="18"/>
        <v>0</v>
      </c>
      <c r="AM204" s="513">
        <f t="shared" si="19"/>
        <v>0</v>
      </c>
      <c r="AN204" s="513">
        <f t="shared" si="20"/>
        <v>0</v>
      </c>
      <c r="AO204" t="str">
        <f>IF(通常分様式!C204="","",IF(PRODUCT(B204:G204,H204:AA204,AF204)=0,"error",""))</f>
        <v/>
      </c>
      <c r="AP204">
        <f>IF(通常分様式!E204="妊娠出産子育て支援交付金",1,0)</f>
        <v>0</v>
      </c>
    </row>
    <row r="205" spans="1:42">
      <c r="A205">
        <v>184</v>
      </c>
      <c r="B205">
        <f>IFERROR(VLOOKUP(通常分様式!B205,―!$AJ$2:$AK$3,2,FALSE),0)</f>
        <v>0</v>
      </c>
      <c r="C205">
        <f>IFERROR(VLOOKUP(通常分様式!C205,―!$A$2:$B$3,2,FALSE),0)</f>
        <v>0</v>
      </c>
      <c r="D205">
        <f>IFERROR(VLOOKUP(通常分様式!D205,―!$AD$2:$AE$3,2,FALSE),0)</f>
        <v>0</v>
      </c>
      <c r="G205">
        <f>IFERROR(VLOOKUP(通常分様式!G205,―!$AF$2:$AG$3,2,FALSE),0)</f>
        <v>0</v>
      </c>
      <c r="H205">
        <f>IFERROR(VLOOKUP(通常分様式!H205,―!$C$2:$D$2,2,FALSE),0)</f>
        <v>0</v>
      </c>
      <c r="I205">
        <f>IFERROR(IF(B205=2,VLOOKUP(通常分様式!I205,―!$E$21:$F$25,2,FALSE),VLOOKUP(通常分様式!I205,―!$E$2:$F$19,2,FALSE)),0)</f>
        <v>0</v>
      </c>
      <c r="J205">
        <f>IFERROR(VLOOKUP(通常分様式!J205,―!$G$2:$H$2,2,FALSE),0)</f>
        <v>0</v>
      </c>
      <c r="K205">
        <f>IFERROR(VLOOKUP(通常分様式!K205,―!$AH$2:$AI$12,2,FALSE),0)</f>
        <v>0</v>
      </c>
      <c r="V205">
        <f>IFERROR(IF(通常分様式!C205="単",VLOOKUP(通常分様式!V205,―!$I$2:$J$3,2,FALSE),VLOOKUP(通常分様式!V205,―!$I$4:$J$5,2,FALSE)),0)</f>
        <v>0</v>
      </c>
      <c r="W205">
        <f>IFERROR(VLOOKUP(通常分様式!W205,―!$K$2:$L$3,2,FALSE),0)</f>
        <v>0</v>
      </c>
      <c r="X205">
        <f>IFERROR(VLOOKUP(通常分様式!X205,―!$M$2:$N$3,2,FALSE),0)</f>
        <v>0</v>
      </c>
      <c r="Y205">
        <f>IFERROR(VLOOKUP(通常分様式!Y205,―!$O$2:$P$3,2,FALSE),0)</f>
        <v>0</v>
      </c>
      <c r="Z205">
        <f>IFERROR(VLOOKUP(通常分様式!Z205,―!$X$2:$Y$31,2,FALSE),0)</f>
        <v>0</v>
      </c>
      <c r="AA205">
        <f>IFERROR(VLOOKUP(通常分様式!AA205,―!$X$2:$Y$31,2,FALSE),0)</f>
        <v>0</v>
      </c>
      <c r="AF205">
        <f>IFERROR(VLOOKUP(通常分様式!AG205,―!$AA$2:$AB$14,2,FALSE),0)</f>
        <v>0</v>
      </c>
      <c r="AG205">
        <f t="shared" si="14"/>
        <v>0</v>
      </c>
      <c r="AH205" s="513">
        <f t="shared" si="15"/>
        <v>0</v>
      </c>
      <c r="AI205" s="513">
        <f t="shared" si="16"/>
        <v>0</v>
      </c>
      <c r="AJ205" s="513">
        <f>IF(通常分様式!C205="",0,IF(B205=1,IF(フラグ管理用!C205=1,"事業終期_通常",IF(C205=2,IF(Y205=2,"事業終期_R3基金・R4","事業終期_通常"),0)),IF(B205=2,"事業終期_R3基金・R4",0)))</f>
        <v>0</v>
      </c>
      <c r="AK205" s="513">
        <f t="shared" si="17"/>
        <v>0</v>
      </c>
      <c r="AL205" s="513">
        <f t="shared" si="18"/>
        <v>0</v>
      </c>
      <c r="AM205" s="513">
        <f t="shared" si="19"/>
        <v>0</v>
      </c>
      <c r="AN205" s="513">
        <f t="shared" si="20"/>
        <v>0</v>
      </c>
      <c r="AO205" t="str">
        <f>IF(通常分様式!C205="","",IF(PRODUCT(B205:G205,H205:AA205,AF205)=0,"error",""))</f>
        <v/>
      </c>
      <c r="AP205">
        <f>IF(通常分様式!E205="妊娠出産子育て支援交付金",1,0)</f>
        <v>0</v>
      </c>
    </row>
    <row r="206" spans="1:42">
      <c r="A206">
        <v>185</v>
      </c>
      <c r="B206">
        <f>IFERROR(VLOOKUP(通常分様式!B206,―!$AJ$2:$AK$3,2,FALSE),0)</f>
        <v>0</v>
      </c>
      <c r="C206">
        <f>IFERROR(VLOOKUP(通常分様式!C206,―!$A$2:$B$3,2,FALSE),0)</f>
        <v>0</v>
      </c>
      <c r="D206">
        <f>IFERROR(VLOOKUP(通常分様式!D206,―!$AD$2:$AE$3,2,FALSE),0)</f>
        <v>0</v>
      </c>
      <c r="G206">
        <f>IFERROR(VLOOKUP(通常分様式!G206,―!$AF$2:$AG$3,2,FALSE),0)</f>
        <v>0</v>
      </c>
      <c r="H206">
        <f>IFERROR(VLOOKUP(通常分様式!H206,―!$C$2:$D$2,2,FALSE),0)</f>
        <v>0</v>
      </c>
      <c r="I206">
        <f>IFERROR(IF(B206=2,VLOOKUP(通常分様式!I206,―!$E$21:$F$25,2,FALSE),VLOOKUP(通常分様式!I206,―!$E$2:$F$19,2,FALSE)),0)</f>
        <v>0</v>
      </c>
      <c r="J206">
        <f>IFERROR(VLOOKUP(通常分様式!J206,―!$G$2:$H$2,2,FALSE),0)</f>
        <v>0</v>
      </c>
      <c r="K206">
        <f>IFERROR(VLOOKUP(通常分様式!K206,―!$AH$2:$AI$12,2,FALSE),0)</f>
        <v>0</v>
      </c>
      <c r="V206">
        <f>IFERROR(IF(通常分様式!C206="単",VLOOKUP(通常分様式!V206,―!$I$2:$J$3,2,FALSE),VLOOKUP(通常分様式!V206,―!$I$4:$J$5,2,FALSE)),0)</f>
        <v>0</v>
      </c>
      <c r="W206">
        <f>IFERROR(VLOOKUP(通常分様式!W206,―!$K$2:$L$3,2,FALSE),0)</f>
        <v>0</v>
      </c>
      <c r="X206">
        <f>IFERROR(VLOOKUP(通常分様式!X206,―!$M$2:$N$3,2,FALSE),0)</f>
        <v>0</v>
      </c>
      <c r="Y206">
        <f>IFERROR(VLOOKUP(通常分様式!Y206,―!$O$2:$P$3,2,FALSE),0)</f>
        <v>0</v>
      </c>
      <c r="Z206">
        <f>IFERROR(VLOOKUP(通常分様式!Z206,―!$X$2:$Y$31,2,FALSE),0)</f>
        <v>0</v>
      </c>
      <c r="AA206">
        <f>IFERROR(VLOOKUP(通常分様式!AA206,―!$X$2:$Y$31,2,FALSE),0)</f>
        <v>0</v>
      </c>
      <c r="AF206">
        <f>IFERROR(VLOOKUP(通常分様式!AG206,―!$AA$2:$AB$14,2,FALSE),0)</f>
        <v>0</v>
      </c>
      <c r="AG206">
        <f t="shared" si="14"/>
        <v>0</v>
      </c>
      <c r="AH206" s="513">
        <f t="shared" si="15"/>
        <v>0</v>
      </c>
      <c r="AI206" s="513">
        <f t="shared" si="16"/>
        <v>0</v>
      </c>
      <c r="AJ206" s="513">
        <f>IF(通常分様式!C206="",0,IF(B206=1,IF(フラグ管理用!C206=1,"事業終期_通常",IF(C206=2,IF(Y206=2,"事業終期_R3基金・R4","事業終期_通常"),0)),IF(B206=2,"事業終期_R3基金・R4",0)))</f>
        <v>0</v>
      </c>
      <c r="AK206" s="513">
        <f t="shared" si="17"/>
        <v>0</v>
      </c>
      <c r="AL206" s="513">
        <f t="shared" si="18"/>
        <v>0</v>
      </c>
      <c r="AM206" s="513">
        <f t="shared" si="19"/>
        <v>0</v>
      </c>
      <c r="AN206" s="513">
        <f t="shared" si="20"/>
        <v>0</v>
      </c>
      <c r="AO206" t="str">
        <f>IF(通常分様式!C206="","",IF(PRODUCT(B206:G206,H206:AA206,AF206)=0,"error",""))</f>
        <v/>
      </c>
      <c r="AP206">
        <f>IF(通常分様式!E206="妊娠出産子育て支援交付金",1,0)</f>
        <v>0</v>
      </c>
    </row>
    <row r="207" spans="1:42">
      <c r="A207">
        <v>186</v>
      </c>
      <c r="B207">
        <f>IFERROR(VLOOKUP(通常分様式!B207,―!$AJ$2:$AK$3,2,FALSE),0)</f>
        <v>0</v>
      </c>
      <c r="C207">
        <f>IFERROR(VLOOKUP(通常分様式!C207,―!$A$2:$B$3,2,FALSE),0)</f>
        <v>0</v>
      </c>
      <c r="D207">
        <f>IFERROR(VLOOKUP(通常分様式!D207,―!$AD$2:$AE$3,2,FALSE),0)</f>
        <v>0</v>
      </c>
      <c r="G207">
        <f>IFERROR(VLOOKUP(通常分様式!G207,―!$AF$2:$AG$3,2,FALSE),0)</f>
        <v>0</v>
      </c>
      <c r="H207">
        <f>IFERROR(VLOOKUP(通常分様式!H207,―!$C$2:$D$2,2,FALSE),0)</f>
        <v>0</v>
      </c>
      <c r="I207">
        <f>IFERROR(IF(B207=2,VLOOKUP(通常分様式!I207,―!$E$21:$F$25,2,FALSE),VLOOKUP(通常分様式!I207,―!$E$2:$F$19,2,FALSE)),0)</f>
        <v>0</v>
      </c>
      <c r="J207">
        <f>IFERROR(VLOOKUP(通常分様式!J207,―!$G$2:$H$2,2,FALSE),0)</f>
        <v>0</v>
      </c>
      <c r="K207">
        <f>IFERROR(VLOOKUP(通常分様式!K207,―!$AH$2:$AI$12,2,FALSE),0)</f>
        <v>0</v>
      </c>
      <c r="V207">
        <f>IFERROR(IF(通常分様式!C207="単",VLOOKUP(通常分様式!V207,―!$I$2:$J$3,2,FALSE),VLOOKUP(通常分様式!V207,―!$I$4:$J$5,2,FALSE)),0)</f>
        <v>0</v>
      </c>
      <c r="W207">
        <f>IFERROR(VLOOKUP(通常分様式!W207,―!$K$2:$L$3,2,FALSE),0)</f>
        <v>0</v>
      </c>
      <c r="X207">
        <f>IFERROR(VLOOKUP(通常分様式!X207,―!$M$2:$N$3,2,FALSE),0)</f>
        <v>0</v>
      </c>
      <c r="Y207">
        <f>IFERROR(VLOOKUP(通常分様式!Y207,―!$O$2:$P$3,2,FALSE),0)</f>
        <v>0</v>
      </c>
      <c r="Z207">
        <f>IFERROR(VLOOKUP(通常分様式!Z207,―!$X$2:$Y$31,2,FALSE),0)</f>
        <v>0</v>
      </c>
      <c r="AA207">
        <f>IFERROR(VLOOKUP(通常分様式!AA207,―!$X$2:$Y$31,2,FALSE),0)</f>
        <v>0</v>
      </c>
      <c r="AF207">
        <f>IFERROR(VLOOKUP(通常分様式!AG207,―!$AA$2:$AB$14,2,FALSE),0)</f>
        <v>0</v>
      </c>
      <c r="AG207">
        <f t="shared" si="14"/>
        <v>0</v>
      </c>
      <c r="AH207" s="513">
        <f t="shared" si="15"/>
        <v>0</v>
      </c>
      <c r="AI207" s="513">
        <f t="shared" si="16"/>
        <v>0</v>
      </c>
      <c r="AJ207" s="513">
        <f>IF(通常分様式!C207="",0,IF(B207=1,IF(フラグ管理用!C207=1,"事業終期_通常",IF(C207=2,IF(Y207=2,"事業終期_R3基金・R4","事業終期_通常"),0)),IF(B207=2,"事業終期_R3基金・R4",0)))</f>
        <v>0</v>
      </c>
      <c r="AK207" s="513">
        <f t="shared" si="17"/>
        <v>0</v>
      </c>
      <c r="AL207" s="513">
        <f t="shared" si="18"/>
        <v>0</v>
      </c>
      <c r="AM207" s="513">
        <f t="shared" si="19"/>
        <v>0</v>
      </c>
      <c r="AN207" s="513">
        <f t="shared" si="20"/>
        <v>0</v>
      </c>
      <c r="AO207" t="str">
        <f>IF(通常分様式!C207="","",IF(PRODUCT(B207:G207,H207:AA207,AF207)=0,"error",""))</f>
        <v/>
      </c>
      <c r="AP207">
        <f>IF(通常分様式!E207="妊娠出産子育て支援交付金",1,0)</f>
        <v>0</v>
      </c>
    </row>
    <row r="208" spans="1:42">
      <c r="A208">
        <v>187</v>
      </c>
      <c r="B208">
        <f>IFERROR(VLOOKUP(通常分様式!B208,―!$AJ$2:$AK$3,2,FALSE),0)</f>
        <v>0</v>
      </c>
      <c r="C208">
        <f>IFERROR(VLOOKUP(通常分様式!C208,―!$A$2:$B$3,2,FALSE),0)</f>
        <v>0</v>
      </c>
      <c r="D208">
        <f>IFERROR(VLOOKUP(通常分様式!D208,―!$AD$2:$AE$3,2,FALSE),0)</f>
        <v>0</v>
      </c>
      <c r="G208">
        <f>IFERROR(VLOOKUP(通常分様式!G208,―!$AF$2:$AG$3,2,FALSE),0)</f>
        <v>0</v>
      </c>
      <c r="H208">
        <f>IFERROR(VLOOKUP(通常分様式!H208,―!$C$2:$D$2,2,FALSE),0)</f>
        <v>0</v>
      </c>
      <c r="I208">
        <f>IFERROR(IF(B208=2,VLOOKUP(通常分様式!I208,―!$E$21:$F$25,2,FALSE),VLOOKUP(通常分様式!I208,―!$E$2:$F$19,2,FALSE)),0)</f>
        <v>0</v>
      </c>
      <c r="J208">
        <f>IFERROR(VLOOKUP(通常分様式!J208,―!$G$2:$H$2,2,FALSE),0)</f>
        <v>0</v>
      </c>
      <c r="K208">
        <f>IFERROR(VLOOKUP(通常分様式!K208,―!$AH$2:$AI$12,2,FALSE),0)</f>
        <v>0</v>
      </c>
      <c r="V208">
        <f>IFERROR(IF(通常分様式!C208="単",VLOOKUP(通常分様式!V208,―!$I$2:$J$3,2,FALSE),VLOOKUP(通常分様式!V208,―!$I$4:$J$5,2,FALSE)),0)</f>
        <v>0</v>
      </c>
      <c r="W208">
        <f>IFERROR(VLOOKUP(通常分様式!W208,―!$K$2:$L$3,2,FALSE),0)</f>
        <v>0</v>
      </c>
      <c r="X208">
        <f>IFERROR(VLOOKUP(通常分様式!X208,―!$M$2:$N$3,2,FALSE),0)</f>
        <v>0</v>
      </c>
      <c r="Y208">
        <f>IFERROR(VLOOKUP(通常分様式!Y208,―!$O$2:$P$3,2,FALSE),0)</f>
        <v>0</v>
      </c>
      <c r="Z208">
        <f>IFERROR(VLOOKUP(通常分様式!Z208,―!$X$2:$Y$31,2,FALSE),0)</f>
        <v>0</v>
      </c>
      <c r="AA208">
        <f>IFERROR(VLOOKUP(通常分様式!AA208,―!$X$2:$Y$31,2,FALSE),0)</f>
        <v>0</v>
      </c>
      <c r="AF208">
        <f>IFERROR(VLOOKUP(通常分様式!AG208,―!$AA$2:$AB$14,2,FALSE),0)</f>
        <v>0</v>
      </c>
      <c r="AG208">
        <f t="shared" si="14"/>
        <v>0</v>
      </c>
      <c r="AH208" s="513">
        <f t="shared" si="15"/>
        <v>0</v>
      </c>
      <c r="AI208" s="513">
        <f t="shared" si="16"/>
        <v>0</v>
      </c>
      <c r="AJ208" s="513">
        <f>IF(通常分様式!C208="",0,IF(B208=1,IF(フラグ管理用!C208=1,"事業終期_通常",IF(C208=2,IF(Y208=2,"事業終期_R3基金・R4","事業終期_通常"),0)),IF(B208=2,"事業終期_R3基金・R4",0)))</f>
        <v>0</v>
      </c>
      <c r="AK208" s="513">
        <f t="shared" si="17"/>
        <v>0</v>
      </c>
      <c r="AL208" s="513">
        <f t="shared" si="18"/>
        <v>0</v>
      </c>
      <c r="AM208" s="513">
        <f t="shared" si="19"/>
        <v>0</v>
      </c>
      <c r="AN208" s="513">
        <f t="shared" si="20"/>
        <v>0</v>
      </c>
      <c r="AO208" t="str">
        <f>IF(通常分様式!C208="","",IF(PRODUCT(B208:G208,H208:AA208,AF208)=0,"error",""))</f>
        <v/>
      </c>
      <c r="AP208">
        <f>IF(通常分様式!E208="妊娠出産子育て支援交付金",1,0)</f>
        <v>0</v>
      </c>
    </row>
    <row r="209" spans="1:42">
      <c r="A209">
        <v>188</v>
      </c>
      <c r="B209">
        <f>IFERROR(VLOOKUP(通常分様式!B209,―!$AJ$2:$AK$3,2,FALSE),0)</f>
        <v>0</v>
      </c>
      <c r="C209">
        <f>IFERROR(VLOOKUP(通常分様式!C209,―!$A$2:$B$3,2,FALSE),0)</f>
        <v>0</v>
      </c>
      <c r="D209">
        <f>IFERROR(VLOOKUP(通常分様式!D209,―!$AD$2:$AE$3,2,FALSE),0)</f>
        <v>0</v>
      </c>
      <c r="G209">
        <f>IFERROR(VLOOKUP(通常分様式!G209,―!$AF$2:$AG$3,2,FALSE),0)</f>
        <v>0</v>
      </c>
      <c r="H209">
        <f>IFERROR(VLOOKUP(通常分様式!H209,―!$C$2:$D$2,2,FALSE),0)</f>
        <v>0</v>
      </c>
      <c r="I209">
        <f>IFERROR(IF(B209=2,VLOOKUP(通常分様式!I209,―!$E$21:$F$25,2,FALSE),VLOOKUP(通常分様式!I209,―!$E$2:$F$19,2,FALSE)),0)</f>
        <v>0</v>
      </c>
      <c r="J209">
        <f>IFERROR(VLOOKUP(通常分様式!J209,―!$G$2:$H$2,2,FALSE),0)</f>
        <v>0</v>
      </c>
      <c r="K209">
        <f>IFERROR(VLOOKUP(通常分様式!K209,―!$AH$2:$AI$12,2,FALSE),0)</f>
        <v>0</v>
      </c>
      <c r="V209">
        <f>IFERROR(IF(通常分様式!C209="単",VLOOKUP(通常分様式!V209,―!$I$2:$J$3,2,FALSE),VLOOKUP(通常分様式!V209,―!$I$4:$J$5,2,FALSE)),0)</f>
        <v>0</v>
      </c>
      <c r="W209">
        <f>IFERROR(VLOOKUP(通常分様式!W209,―!$K$2:$L$3,2,FALSE),0)</f>
        <v>0</v>
      </c>
      <c r="X209">
        <f>IFERROR(VLOOKUP(通常分様式!X209,―!$M$2:$N$3,2,FALSE),0)</f>
        <v>0</v>
      </c>
      <c r="Y209">
        <f>IFERROR(VLOOKUP(通常分様式!Y209,―!$O$2:$P$3,2,FALSE),0)</f>
        <v>0</v>
      </c>
      <c r="Z209">
        <f>IFERROR(VLOOKUP(通常分様式!Z209,―!$X$2:$Y$31,2,FALSE),0)</f>
        <v>0</v>
      </c>
      <c r="AA209">
        <f>IFERROR(VLOOKUP(通常分様式!AA209,―!$X$2:$Y$31,2,FALSE),0)</f>
        <v>0</v>
      </c>
      <c r="AF209">
        <f>IFERROR(VLOOKUP(通常分様式!AG209,―!$AA$2:$AB$14,2,FALSE),0)</f>
        <v>0</v>
      </c>
      <c r="AG209">
        <f t="shared" si="14"/>
        <v>0</v>
      </c>
      <c r="AH209" s="513">
        <f t="shared" si="15"/>
        <v>0</v>
      </c>
      <c r="AI209" s="513">
        <f t="shared" si="16"/>
        <v>0</v>
      </c>
      <c r="AJ209" s="513">
        <f>IF(通常分様式!C209="",0,IF(B209=1,IF(フラグ管理用!C209=1,"事業終期_通常",IF(C209=2,IF(Y209=2,"事業終期_R3基金・R4","事業終期_通常"),0)),IF(B209=2,"事業終期_R3基金・R4",0)))</f>
        <v>0</v>
      </c>
      <c r="AK209" s="513">
        <f t="shared" si="17"/>
        <v>0</v>
      </c>
      <c r="AL209" s="513">
        <f t="shared" si="18"/>
        <v>0</v>
      </c>
      <c r="AM209" s="513">
        <f t="shared" si="19"/>
        <v>0</v>
      </c>
      <c r="AN209" s="513">
        <f t="shared" si="20"/>
        <v>0</v>
      </c>
      <c r="AO209" t="str">
        <f>IF(通常分様式!C209="","",IF(PRODUCT(B209:G209,H209:AA209,AF209)=0,"error",""))</f>
        <v/>
      </c>
      <c r="AP209">
        <f>IF(通常分様式!E209="妊娠出産子育て支援交付金",1,0)</f>
        <v>0</v>
      </c>
    </row>
    <row r="210" spans="1:42">
      <c r="A210">
        <v>189</v>
      </c>
      <c r="B210">
        <f>IFERROR(VLOOKUP(通常分様式!B210,―!$AJ$2:$AK$3,2,FALSE),0)</f>
        <v>0</v>
      </c>
      <c r="C210">
        <f>IFERROR(VLOOKUP(通常分様式!C210,―!$A$2:$B$3,2,FALSE),0)</f>
        <v>0</v>
      </c>
      <c r="D210">
        <f>IFERROR(VLOOKUP(通常分様式!D210,―!$AD$2:$AE$3,2,FALSE),0)</f>
        <v>0</v>
      </c>
      <c r="G210">
        <f>IFERROR(VLOOKUP(通常分様式!G210,―!$AF$2:$AG$3,2,FALSE),0)</f>
        <v>0</v>
      </c>
      <c r="H210">
        <f>IFERROR(VLOOKUP(通常分様式!H210,―!$C$2:$D$2,2,FALSE),0)</f>
        <v>0</v>
      </c>
      <c r="I210">
        <f>IFERROR(IF(B210=2,VLOOKUP(通常分様式!I210,―!$E$21:$F$25,2,FALSE),VLOOKUP(通常分様式!I210,―!$E$2:$F$19,2,FALSE)),0)</f>
        <v>0</v>
      </c>
      <c r="J210">
        <f>IFERROR(VLOOKUP(通常分様式!J210,―!$G$2:$H$2,2,FALSE),0)</f>
        <v>0</v>
      </c>
      <c r="K210">
        <f>IFERROR(VLOOKUP(通常分様式!K210,―!$AH$2:$AI$12,2,FALSE),0)</f>
        <v>0</v>
      </c>
      <c r="V210">
        <f>IFERROR(IF(通常分様式!C210="単",VLOOKUP(通常分様式!V210,―!$I$2:$J$3,2,FALSE),VLOOKUP(通常分様式!V210,―!$I$4:$J$5,2,FALSE)),0)</f>
        <v>0</v>
      </c>
      <c r="W210">
        <f>IFERROR(VLOOKUP(通常分様式!W210,―!$K$2:$L$3,2,FALSE),0)</f>
        <v>0</v>
      </c>
      <c r="X210">
        <f>IFERROR(VLOOKUP(通常分様式!X210,―!$M$2:$N$3,2,FALSE),0)</f>
        <v>0</v>
      </c>
      <c r="Y210">
        <f>IFERROR(VLOOKUP(通常分様式!Y210,―!$O$2:$P$3,2,FALSE),0)</f>
        <v>0</v>
      </c>
      <c r="Z210">
        <f>IFERROR(VLOOKUP(通常分様式!Z210,―!$X$2:$Y$31,2,FALSE),0)</f>
        <v>0</v>
      </c>
      <c r="AA210">
        <f>IFERROR(VLOOKUP(通常分様式!AA210,―!$X$2:$Y$31,2,FALSE),0)</f>
        <v>0</v>
      </c>
      <c r="AF210">
        <f>IFERROR(VLOOKUP(通常分様式!AG210,―!$AA$2:$AB$14,2,FALSE),0)</f>
        <v>0</v>
      </c>
      <c r="AG210">
        <f t="shared" si="14"/>
        <v>0</v>
      </c>
      <c r="AH210" s="513">
        <f t="shared" si="15"/>
        <v>0</v>
      </c>
      <c r="AI210" s="513">
        <f t="shared" si="16"/>
        <v>0</v>
      </c>
      <c r="AJ210" s="513">
        <f>IF(通常分様式!C210="",0,IF(B210=1,IF(フラグ管理用!C210=1,"事業終期_通常",IF(C210=2,IF(Y210=2,"事業終期_R3基金・R4","事業終期_通常"),0)),IF(B210=2,"事業終期_R3基金・R4",0)))</f>
        <v>0</v>
      </c>
      <c r="AK210" s="513">
        <f t="shared" si="17"/>
        <v>0</v>
      </c>
      <c r="AL210" s="513">
        <f t="shared" si="18"/>
        <v>0</v>
      </c>
      <c r="AM210" s="513">
        <f t="shared" si="19"/>
        <v>0</v>
      </c>
      <c r="AN210" s="513">
        <f t="shared" si="20"/>
        <v>0</v>
      </c>
      <c r="AO210" t="str">
        <f>IF(通常分様式!C210="","",IF(PRODUCT(B210:G210,H210:AA210,AF210)=0,"error",""))</f>
        <v/>
      </c>
      <c r="AP210">
        <f>IF(通常分様式!E210="妊娠出産子育て支援交付金",1,0)</f>
        <v>0</v>
      </c>
    </row>
    <row r="211" spans="1:42">
      <c r="A211">
        <v>190</v>
      </c>
      <c r="B211">
        <f>IFERROR(VLOOKUP(通常分様式!B211,―!$AJ$2:$AK$3,2,FALSE),0)</f>
        <v>0</v>
      </c>
      <c r="C211">
        <f>IFERROR(VLOOKUP(通常分様式!C211,―!$A$2:$B$3,2,FALSE),0)</f>
        <v>0</v>
      </c>
      <c r="D211">
        <f>IFERROR(VLOOKUP(通常分様式!D211,―!$AD$2:$AE$3,2,FALSE),0)</f>
        <v>0</v>
      </c>
      <c r="G211">
        <f>IFERROR(VLOOKUP(通常分様式!G211,―!$AF$2:$AG$3,2,FALSE),0)</f>
        <v>0</v>
      </c>
      <c r="H211">
        <f>IFERROR(VLOOKUP(通常分様式!H211,―!$C$2:$D$2,2,FALSE),0)</f>
        <v>0</v>
      </c>
      <c r="I211">
        <f>IFERROR(IF(B211=2,VLOOKUP(通常分様式!I211,―!$E$21:$F$25,2,FALSE),VLOOKUP(通常分様式!I211,―!$E$2:$F$19,2,FALSE)),0)</f>
        <v>0</v>
      </c>
      <c r="J211">
        <f>IFERROR(VLOOKUP(通常分様式!J211,―!$G$2:$H$2,2,FALSE),0)</f>
        <v>0</v>
      </c>
      <c r="K211">
        <f>IFERROR(VLOOKUP(通常分様式!K211,―!$AH$2:$AI$12,2,FALSE),0)</f>
        <v>0</v>
      </c>
      <c r="V211">
        <f>IFERROR(IF(通常分様式!C211="単",VLOOKUP(通常分様式!V211,―!$I$2:$J$3,2,FALSE),VLOOKUP(通常分様式!V211,―!$I$4:$J$5,2,FALSE)),0)</f>
        <v>0</v>
      </c>
      <c r="W211">
        <f>IFERROR(VLOOKUP(通常分様式!W211,―!$K$2:$L$3,2,FALSE),0)</f>
        <v>0</v>
      </c>
      <c r="X211">
        <f>IFERROR(VLOOKUP(通常分様式!X211,―!$M$2:$N$3,2,FALSE),0)</f>
        <v>0</v>
      </c>
      <c r="Y211">
        <f>IFERROR(VLOOKUP(通常分様式!Y211,―!$O$2:$P$3,2,FALSE),0)</f>
        <v>0</v>
      </c>
      <c r="Z211">
        <f>IFERROR(VLOOKUP(通常分様式!Z211,―!$X$2:$Y$31,2,FALSE),0)</f>
        <v>0</v>
      </c>
      <c r="AA211">
        <f>IFERROR(VLOOKUP(通常分様式!AA211,―!$X$2:$Y$31,2,FALSE),0)</f>
        <v>0</v>
      </c>
      <c r="AF211">
        <f>IFERROR(VLOOKUP(通常分様式!AG211,―!$AA$2:$AB$14,2,FALSE),0)</f>
        <v>0</v>
      </c>
      <c r="AG211">
        <f t="shared" si="14"/>
        <v>0</v>
      </c>
      <c r="AH211" s="513">
        <f t="shared" si="15"/>
        <v>0</v>
      </c>
      <c r="AI211" s="513">
        <f t="shared" si="16"/>
        <v>0</v>
      </c>
      <c r="AJ211" s="513">
        <f>IF(通常分様式!C211="",0,IF(B211=1,IF(フラグ管理用!C211=1,"事業終期_通常",IF(C211=2,IF(Y211=2,"事業終期_R3基金・R4","事業終期_通常"),0)),IF(B211=2,"事業終期_R3基金・R4",0)))</f>
        <v>0</v>
      </c>
      <c r="AK211" s="513">
        <f t="shared" si="17"/>
        <v>0</v>
      </c>
      <c r="AL211" s="513">
        <f t="shared" si="18"/>
        <v>0</v>
      </c>
      <c r="AM211" s="513">
        <f t="shared" si="19"/>
        <v>0</v>
      </c>
      <c r="AN211" s="513">
        <f t="shared" si="20"/>
        <v>0</v>
      </c>
      <c r="AO211" t="str">
        <f>IF(通常分様式!C211="","",IF(PRODUCT(B211:G211,H211:AA211,AF211)=0,"error",""))</f>
        <v/>
      </c>
      <c r="AP211">
        <f>IF(通常分様式!E211="妊娠出産子育て支援交付金",1,0)</f>
        <v>0</v>
      </c>
    </row>
    <row r="212" spans="1:42">
      <c r="A212">
        <v>191</v>
      </c>
      <c r="B212">
        <f>IFERROR(VLOOKUP(通常分様式!B212,―!$AJ$2:$AK$3,2,FALSE),0)</f>
        <v>0</v>
      </c>
      <c r="C212">
        <f>IFERROR(VLOOKUP(通常分様式!C212,―!$A$2:$B$3,2,FALSE),0)</f>
        <v>0</v>
      </c>
      <c r="D212">
        <f>IFERROR(VLOOKUP(通常分様式!D212,―!$AD$2:$AE$3,2,FALSE),0)</f>
        <v>0</v>
      </c>
      <c r="G212">
        <f>IFERROR(VLOOKUP(通常分様式!G212,―!$AF$2:$AG$3,2,FALSE),0)</f>
        <v>0</v>
      </c>
      <c r="H212">
        <f>IFERROR(VLOOKUP(通常分様式!H212,―!$C$2:$D$2,2,FALSE),0)</f>
        <v>0</v>
      </c>
      <c r="I212">
        <f>IFERROR(IF(B212=2,VLOOKUP(通常分様式!I212,―!$E$21:$F$25,2,FALSE),VLOOKUP(通常分様式!I212,―!$E$2:$F$19,2,FALSE)),0)</f>
        <v>0</v>
      </c>
      <c r="J212">
        <f>IFERROR(VLOOKUP(通常分様式!J212,―!$G$2:$H$2,2,FALSE),0)</f>
        <v>0</v>
      </c>
      <c r="K212">
        <f>IFERROR(VLOOKUP(通常分様式!K212,―!$AH$2:$AI$12,2,FALSE),0)</f>
        <v>0</v>
      </c>
      <c r="V212">
        <f>IFERROR(IF(通常分様式!C212="単",VLOOKUP(通常分様式!V212,―!$I$2:$J$3,2,FALSE),VLOOKUP(通常分様式!V212,―!$I$4:$J$5,2,FALSE)),0)</f>
        <v>0</v>
      </c>
      <c r="W212">
        <f>IFERROR(VLOOKUP(通常分様式!W212,―!$K$2:$L$3,2,FALSE),0)</f>
        <v>0</v>
      </c>
      <c r="X212">
        <f>IFERROR(VLOOKUP(通常分様式!X212,―!$M$2:$N$3,2,FALSE),0)</f>
        <v>0</v>
      </c>
      <c r="Y212">
        <f>IFERROR(VLOOKUP(通常分様式!Y212,―!$O$2:$P$3,2,FALSE),0)</f>
        <v>0</v>
      </c>
      <c r="Z212">
        <f>IFERROR(VLOOKUP(通常分様式!Z212,―!$X$2:$Y$31,2,FALSE),0)</f>
        <v>0</v>
      </c>
      <c r="AA212">
        <f>IFERROR(VLOOKUP(通常分様式!AA212,―!$X$2:$Y$31,2,FALSE),0)</f>
        <v>0</v>
      </c>
      <c r="AF212">
        <f>IFERROR(VLOOKUP(通常分様式!AG212,―!$AA$2:$AB$14,2,FALSE),0)</f>
        <v>0</v>
      </c>
      <c r="AG212">
        <f t="shared" si="14"/>
        <v>0</v>
      </c>
      <c r="AH212" s="513">
        <f t="shared" si="15"/>
        <v>0</v>
      </c>
      <c r="AI212" s="513">
        <f t="shared" si="16"/>
        <v>0</v>
      </c>
      <c r="AJ212" s="513">
        <f>IF(通常分様式!C212="",0,IF(B212=1,IF(フラグ管理用!C212=1,"事業終期_通常",IF(C212=2,IF(Y212=2,"事業終期_R3基金・R4","事業終期_通常"),0)),IF(B212=2,"事業終期_R3基金・R4",0)))</f>
        <v>0</v>
      </c>
      <c r="AK212" s="513">
        <f t="shared" si="17"/>
        <v>0</v>
      </c>
      <c r="AL212" s="513">
        <f t="shared" si="18"/>
        <v>0</v>
      </c>
      <c r="AM212" s="513">
        <f t="shared" si="19"/>
        <v>0</v>
      </c>
      <c r="AN212" s="513">
        <f t="shared" si="20"/>
        <v>0</v>
      </c>
      <c r="AO212" t="str">
        <f>IF(通常分様式!C212="","",IF(PRODUCT(B212:G212,H212:AA212,AF212)=0,"error",""))</f>
        <v/>
      </c>
      <c r="AP212">
        <f>IF(通常分様式!E212="妊娠出産子育て支援交付金",1,0)</f>
        <v>0</v>
      </c>
    </row>
    <row r="213" spans="1:42">
      <c r="A213">
        <v>192</v>
      </c>
      <c r="B213">
        <f>IFERROR(VLOOKUP(通常分様式!B213,―!$AJ$2:$AK$3,2,FALSE),0)</f>
        <v>0</v>
      </c>
      <c r="C213">
        <f>IFERROR(VLOOKUP(通常分様式!C213,―!$A$2:$B$3,2,FALSE),0)</f>
        <v>0</v>
      </c>
      <c r="D213">
        <f>IFERROR(VLOOKUP(通常分様式!D213,―!$AD$2:$AE$3,2,FALSE),0)</f>
        <v>0</v>
      </c>
      <c r="G213">
        <f>IFERROR(VLOOKUP(通常分様式!G213,―!$AF$2:$AG$3,2,FALSE),0)</f>
        <v>0</v>
      </c>
      <c r="H213">
        <f>IFERROR(VLOOKUP(通常分様式!H213,―!$C$2:$D$2,2,FALSE),0)</f>
        <v>0</v>
      </c>
      <c r="I213">
        <f>IFERROR(IF(B213=2,VLOOKUP(通常分様式!I213,―!$E$21:$F$25,2,FALSE),VLOOKUP(通常分様式!I213,―!$E$2:$F$19,2,FALSE)),0)</f>
        <v>0</v>
      </c>
      <c r="J213">
        <f>IFERROR(VLOOKUP(通常分様式!J213,―!$G$2:$H$2,2,FALSE),0)</f>
        <v>0</v>
      </c>
      <c r="K213">
        <f>IFERROR(VLOOKUP(通常分様式!K213,―!$AH$2:$AI$12,2,FALSE),0)</f>
        <v>0</v>
      </c>
      <c r="V213">
        <f>IFERROR(IF(通常分様式!C213="単",VLOOKUP(通常分様式!V213,―!$I$2:$J$3,2,FALSE),VLOOKUP(通常分様式!V213,―!$I$4:$J$5,2,FALSE)),0)</f>
        <v>0</v>
      </c>
      <c r="W213">
        <f>IFERROR(VLOOKUP(通常分様式!W213,―!$K$2:$L$3,2,FALSE),0)</f>
        <v>0</v>
      </c>
      <c r="X213">
        <f>IFERROR(VLOOKUP(通常分様式!X213,―!$M$2:$N$3,2,FALSE),0)</f>
        <v>0</v>
      </c>
      <c r="Y213">
        <f>IFERROR(VLOOKUP(通常分様式!Y213,―!$O$2:$P$3,2,FALSE),0)</f>
        <v>0</v>
      </c>
      <c r="Z213">
        <f>IFERROR(VLOOKUP(通常分様式!Z213,―!$X$2:$Y$31,2,FALSE),0)</f>
        <v>0</v>
      </c>
      <c r="AA213">
        <f>IFERROR(VLOOKUP(通常分様式!AA213,―!$X$2:$Y$31,2,FALSE),0)</f>
        <v>0</v>
      </c>
      <c r="AF213">
        <f>IFERROR(VLOOKUP(通常分様式!AG213,―!$AA$2:$AB$14,2,FALSE),0)</f>
        <v>0</v>
      </c>
      <c r="AG213">
        <f t="shared" si="14"/>
        <v>0</v>
      </c>
      <c r="AH213" s="513">
        <f t="shared" si="15"/>
        <v>0</v>
      </c>
      <c r="AI213" s="513">
        <f t="shared" si="16"/>
        <v>0</v>
      </c>
      <c r="AJ213" s="513">
        <f>IF(通常分様式!C213="",0,IF(B213=1,IF(フラグ管理用!C213=1,"事業終期_通常",IF(C213=2,IF(Y213=2,"事業終期_R3基金・R4","事業終期_通常"),0)),IF(B213=2,"事業終期_R3基金・R4",0)))</f>
        <v>0</v>
      </c>
      <c r="AK213" s="513">
        <f t="shared" si="17"/>
        <v>0</v>
      </c>
      <c r="AL213" s="513">
        <f t="shared" si="18"/>
        <v>0</v>
      </c>
      <c r="AM213" s="513">
        <f t="shared" si="19"/>
        <v>0</v>
      </c>
      <c r="AN213" s="513">
        <f t="shared" si="20"/>
        <v>0</v>
      </c>
      <c r="AO213" t="str">
        <f>IF(通常分様式!C213="","",IF(PRODUCT(B213:G213,H213:AA213,AF213)=0,"error",""))</f>
        <v/>
      </c>
      <c r="AP213">
        <f>IF(通常分様式!E213="妊娠出産子育て支援交付金",1,0)</f>
        <v>0</v>
      </c>
    </row>
    <row r="214" spans="1:42">
      <c r="A214">
        <v>193</v>
      </c>
      <c r="B214">
        <f>IFERROR(VLOOKUP(通常分様式!B214,―!$AJ$2:$AK$3,2,FALSE),0)</f>
        <v>0</v>
      </c>
      <c r="C214">
        <f>IFERROR(VLOOKUP(通常分様式!C214,―!$A$2:$B$3,2,FALSE),0)</f>
        <v>0</v>
      </c>
      <c r="D214">
        <f>IFERROR(VLOOKUP(通常分様式!D214,―!$AD$2:$AE$3,2,FALSE),0)</f>
        <v>0</v>
      </c>
      <c r="G214">
        <f>IFERROR(VLOOKUP(通常分様式!G214,―!$AF$2:$AG$3,2,FALSE),0)</f>
        <v>0</v>
      </c>
      <c r="H214">
        <f>IFERROR(VLOOKUP(通常分様式!H214,―!$C$2:$D$2,2,FALSE),0)</f>
        <v>0</v>
      </c>
      <c r="I214">
        <f>IFERROR(IF(B214=2,VLOOKUP(通常分様式!I214,―!$E$21:$F$25,2,FALSE),VLOOKUP(通常分様式!I214,―!$E$2:$F$19,2,FALSE)),0)</f>
        <v>0</v>
      </c>
      <c r="J214">
        <f>IFERROR(VLOOKUP(通常分様式!J214,―!$G$2:$H$2,2,FALSE),0)</f>
        <v>0</v>
      </c>
      <c r="K214">
        <f>IFERROR(VLOOKUP(通常分様式!K214,―!$AH$2:$AI$12,2,FALSE),0)</f>
        <v>0</v>
      </c>
      <c r="V214">
        <f>IFERROR(IF(通常分様式!C214="単",VLOOKUP(通常分様式!V214,―!$I$2:$J$3,2,FALSE),VLOOKUP(通常分様式!V214,―!$I$4:$J$5,2,FALSE)),0)</f>
        <v>0</v>
      </c>
      <c r="W214">
        <f>IFERROR(VLOOKUP(通常分様式!W214,―!$K$2:$L$3,2,FALSE),0)</f>
        <v>0</v>
      </c>
      <c r="X214">
        <f>IFERROR(VLOOKUP(通常分様式!X214,―!$M$2:$N$3,2,FALSE),0)</f>
        <v>0</v>
      </c>
      <c r="Y214">
        <f>IFERROR(VLOOKUP(通常分様式!Y214,―!$O$2:$P$3,2,FALSE),0)</f>
        <v>0</v>
      </c>
      <c r="Z214">
        <f>IFERROR(VLOOKUP(通常分様式!Z214,―!$X$2:$Y$31,2,FALSE),0)</f>
        <v>0</v>
      </c>
      <c r="AA214">
        <f>IFERROR(VLOOKUP(通常分様式!AA214,―!$X$2:$Y$31,2,FALSE),0)</f>
        <v>0</v>
      </c>
      <c r="AF214">
        <f>IFERROR(VLOOKUP(通常分様式!AG214,―!$AA$2:$AB$14,2,FALSE),0)</f>
        <v>0</v>
      </c>
      <c r="AG214">
        <f t="shared" ref="AG214:AG277" si="21">IF(C214=1,"協力要請推進枠又は検査促進枠の地方負担分に充当_補助",IF(C214=2,"協力要請推進枠又は検査促進枠の地方負担分に充当_地単",0))</f>
        <v>0</v>
      </c>
      <c r="AH214" s="513">
        <f t="shared" ref="AH214:AH277" si="22">IF(C214=1,"基金_補助",IF(C214=2,IF(V214=2,"基金_地単_協力金等","基金_地単_通常"),0))</f>
        <v>0</v>
      </c>
      <c r="AI214" s="513">
        <f t="shared" ref="AI214:AI277" si="23">IF(C214=1,"事業始期_補助",IF(C214=2,IF(V214=2,"事業始期_協力金等","事業始期_通常"),0))</f>
        <v>0</v>
      </c>
      <c r="AJ214" s="513">
        <f>IF(通常分様式!C214="",0,IF(B214=1,IF(フラグ管理用!C214=1,"事業終期_通常",IF(C214=2,IF(Y214=2,"事業終期_R3基金・R4","事業終期_通常"),0)),IF(B214=2,"事業終期_R3基金・R4",0)))</f>
        <v>0</v>
      </c>
      <c r="AK214" s="513">
        <f t="shared" ref="AK214:AK277" si="24">IF(C214=1,"予算区分_補助",IF(C214=2,IF(V214=2,"予算区分_地単_協力金等","予算区分_地単_通常"),0))</f>
        <v>0</v>
      </c>
      <c r="AL214" s="513">
        <f t="shared" ref="AL214:AL277" si="25">IF(B214=1,"経済対策との関係_通常",IF(B214=2,"経済対策との関係_原油",0))</f>
        <v>0</v>
      </c>
      <c r="AM214" s="513">
        <f t="shared" ref="AM214:AM277" si="26">IF(AP214=1,"交付金の区分_高騰",IF(C214=1,"交付金の区分_その他",IF(C214=2,IF(AND(B214=2,D214=2),"交付金の区分_高騰","交付金の区分_その他"),0)))</f>
        <v>0</v>
      </c>
      <c r="AN214" s="513">
        <f t="shared" ref="AN214:AN277" si="27">IF(G214=1,"種類_通常",IF(G214=2,"種類_重点",0))</f>
        <v>0</v>
      </c>
      <c r="AO214" t="str">
        <f>IF(通常分様式!C214="","",IF(PRODUCT(B214:G214,H214:AA214,AF214)=0,"error",""))</f>
        <v/>
      </c>
      <c r="AP214">
        <f>IF(通常分様式!E214="妊娠出産子育て支援交付金",1,0)</f>
        <v>0</v>
      </c>
    </row>
    <row r="215" spans="1:42">
      <c r="A215">
        <v>194</v>
      </c>
      <c r="B215">
        <f>IFERROR(VLOOKUP(通常分様式!B215,―!$AJ$2:$AK$3,2,FALSE),0)</f>
        <v>0</v>
      </c>
      <c r="C215">
        <f>IFERROR(VLOOKUP(通常分様式!C215,―!$A$2:$B$3,2,FALSE),0)</f>
        <v>0</v>
      </c>
      <c r="D215">
        <f>IFERROR(VLOOKUP(通常分様式!D215,―!$AD$2:$AE$3,2,FALSE),0)</f>
        <v>0</v>
      </c>
      <c r="G215">
        <f>IFERROR(VLOOKUP(通常分様式!G215,―!$AF$2:$AG$3,2,FALSE),0)</f>
        <v>0</v>
      </c>
      <c r="H215">
        <f>IFERROR(VLOOKUP(通常分様式!H215,―!$C$2:$D$2,2,FALSE),0)</f>
        <v>0</v>
      </c>
      <c r="I215">
        <f>IFERROR(IF(B215=2,VLOOKUP(通常分様式!I215,―!$E$21:$F$25,2,FALSE),VLOOKUP(通常分様式!I215,―!$E$2:$F$19,2,FALSE)),0)</f>
        <v>0</v>
      </c>
      <c r="J215">
        <f>IFERROR(VLOOKUP(通常分様式!J215,―!$G$2:$H$2,2,FALSE),0)</f>
        <v>0</v>
      </c>
      <c r="K215">
        <f>IFERROR(VLOOKUP(通常分様式!K215,―!$AH$2:$AI$12,2,FALSE),0)</f>
        <v>0</v>
      </c>
      <c r="V215">
        <f>IFERROR(IF(通常分様式!C215="単",VLOOKUP(通常分様式!V215,―!$I$2:$J$3,2,FALSE),VLOOKUP(通常分様式!V215,―!$I$4:$J$5,2,FALSE)),0)</f>
        <v>0</v>
      </c>
      <c r="W215">
        <f>IFERROR(VLOOKUP(通常分様式!W215,―!$K$2:$L$3,2,FALSE),0)</f>
        <v>0</v>
      </c>
      <c r="X215">
        <f>IFERROR(VLOOKUP(通常分様式!X215,―!$M$2:$N$3,2,FALSE),0)</f>
        <v>0</v>
      </c>
      <c r="Y215">
        <f>IFERROR(VLOOKUP(通常分様式!Y215,―!$O$2:$P$3,2,FALSE),0)</f>
        <v>0</v>
      </c>
      <c r="Z215">
        <f>IFERROR(VLOOKUP(通常分様式!Z215,―!$X$2:$Y$31,2,FALSE),0)</f>
        <v>0</v>
      </c>
      <c r="AA215">
        <f>IFERROR(VLOOKUP(通常分様式!AA215,―!$X$2:$Y$31,2,FALSE),0)</f>
        <v>0</v>
      </c>
      <c r="AF215">
        <f>IFERROR(VLOOKUP(通常分様式!AG215,―!$AA$2:$AB$14,2,FALSE),0)</f>
        <v>0</v>
      </c>
      <c r="AG215">
        <f t="shared" si="21"/>
        <v>0</v>
      </c>
      <c r="AH215" s="513">
        <f t="shared" si="22"/>
        <v>0</v>
      </c>
      <c r="AI215" s="513">
        <f t="shared" si="23"/>
        <v>0</v>
      </c>
      <c r="AJ215" s="513">
        <f>IF(通常分様式!C215="",0,IF(B215=1,IF(フラグ管理用!C215=1,"事業終期_通常",IF(C215=2,IF(Y215=2,"事業終期_R3基金・R4","事業終期_通常"),0)),IF(B215=2,"事業終期_R3基金・R4",0)))</f>
        <v>0</v>
      </c>
      <c r="AK215" s="513">
        <f t="shared" si="24"/>
        <v>0</v>
      </c>
      <c r="AL215" s="513">
        <f t="shared" si="25"/>
        <v>0</v>
      </c>
      <c r="AM215" s="513">
        <f t="shared" si="26"/>
        <v>0</v>
      </c>
      <c r="AN215" s="513">
        <f t="shared" si="27"/>
        <v>0</v>
      </c>
      <c r="AO215" t="str">
        <f>IF(通常分様式!C215="","",IF(PRODUCT(B215:G215,H215:AA215,AF215)=0,"error",""))</f>
        <v/>
      </c>
      <c r="AP215">
        <f>IF(通常分様式!E215="妊娠出産子育て支援交付金",1,0)</f>
        <v>0</v>
      </c>
    </row>
    <row r="216" spans="1:42">
      <c r="A216">
        <v>195</v>
      </c>
      <c r="B216">
        <f>IFERROR(VLOOKUP(通常分様式!B216,―!$AJ$2:$AK$3,2,FALSE),0)</f>
        <v>0</v>
      </c>
      <c r="C216">
        <f>IFERROR(VLOOKUP(通常分様式!C216,―!$A$2:$B$3,2,FALSE),0)</f>
        <v>0</v>
      </c>
      <c r="D216">
        <f>IFERROR(VLOOKUP(通常分様式!D216,―!$AD$2:$AE$3,2,FALSE),0)</f>
        <v>0</v>
      </c>
      <c r="G216">
        <f>IFERROR(VLOOKUP(通常分様式!G216,―!$AF$2:$AG$3,2,FALSE),0)</f>
        <v>0</v>
      </c>
      <c r="H216">
        <f>IFERROR(VLOOKUP(通常分様式!H216,―!$C$2:$D$2,2,FALSE),0)</f>
        <v>0</v>
      </c>
      <c r="I216">
        <f>IFERROR(IF(B216=2,VLOOKUP(通常分様式!I216,―!$E$21:$F$25,2,FALSE),VLOOKUP(通常分様式!I216,―!$E$2:$F$19,2,FALSE)),0)</f>
        <v>0</v>
      </c>
      <c r="J216">
        <f>IFERROR(VLOOKUP(通常分様式!J216,―!$G$2:$H$2,2,FALSE),0)</f>
        <v>0</v>
      </c>
      <c r="K216">
        <f>IFERROR(VLOOKUP(通常分様式!K216,―!$AH$2:$AI$12,2,FALSE),0)</f>
        <v>0</v>
      </c>
      <c r="V216">
        <f>IFERROR(IF(通常分様式!C216="単",VLOOKUP(通常分様式!V216,―!$I$2:$J$3,2,FALSE),VLOOKUP(通常分様式!V216,―!$I$4:$J$5,2,FALSE)),0)</f>
        <v>0</v>
      </c>
      <c r="W216">
        <f>IFERROR(VLOOKUP(通常分様式!W216,―!$K$2:$L$3,2,FALSE),0)</f>
        <v>0</v>
      </c>
      <c r="X216">
        <f>IFERROR(VLOOKUP(通常分様式!X216,―!$M$2:$N$3,2,FALSE),0)</f>
        <v>0</v>
      </c>
      <c r="Y216">
        <f>IFERROR(VLOOKUP(通常分様式!Y216,―!$O$2:$P$3,2,FALSE),0)</f>
        <v>0</v>
      </c>
      <c r="Z216">
        <f>IFERROR(VLOOKUP(通常分様式!Z216,―!$X$2:$Y$31,2,FALSE),0)</f>
        <v>0</v>
      </c>
      <c r="AA216">
        <f>IFERROR(VLOOKUP(通常分様式!AA216,―!$X$2:$Y$31,2,FALSE),0)</f>
        <v>0</v>
      </c>
      <c r="AF216">
        <f>IFERROR(VLOOKUP(通常分様式!AG216,―!$AA$2:$AB$14,2,FALSE),0)</f>
        <v>0</v>
      </c>
      <c r="AG216">
        <f t="shared" si="21"/>
        <v>0</v>
      </c>
      <c r="AH216" s="513">
        <f t="shared" si="22"/>
        <v>0</v>
      </c>
      <c r="AI216" s="513">
        <f t="shared" si="23"/>
        <v>0</v>
      </c>
      <c r="AJ216" s="513">
        <f>IF(通常分様式!C216="",0,IF(B216=1,IF(フラグ管理用!C216=1,"事業終期_通常",IF(C216=2,IF(Y216=2,"事業終期_R3基金・R4","事業終期_通常"),0)),IF(B216=2,"事業終期_R3基金・R4",0)))</f>
        <v>0</v>
      </c>
      <c r="AK216" s="513">
        <f t="shared" si="24"/>
        <v>0</v>
      </c>
      <c r="AL216" s="513">
        <f t="shared" si="25"/>
        <v>0</v>
      </c>
      <c r="AM216" s="513">
        <f t="shared" si="26"/>
        <v>0</v>
      </c>
      <c r="AN216" s="513">
        <f t="shared" si="27"/>
        <v>0</v>
      </c>
      <c r="AO216" t="str">
        <f>IF(通常分様式!C216="","",IF(PRODUCT(B216:G216,H216:AA216,AF216)=0,"error",""))</f>
        <v/>
      </c>
      <c r="AP216">
        <f>IF(通常分様式!E216="妊娠出産子育て支援交付金",1,0)</f>
        <v>0</v>
      </c>
    </row>
    <row r="217" spans="1:42">
      <c r="A217">
        <v>196</v>
      </c>
      <c r="B217">
        <f>IFERROR(VLOOKUP(通常分様式!B217,―!$AJ$2:$AK$3,2,FALSE),0)</f>
        <v>0</v>
      </c>
      <c r="C217">
        <f>IFERROR(VLOOKUP(通常分様式!C217,―!$A$2:$B$3,2,FALSE),0)</f>
        <v>0</v>
      </c>
      <c r="D217">
        <f>IFERROR(VLOOKUP(通常分様式!D217,―!$AD$2:$AE$3,2,FALSE),0)</f>
        <v>0</v>
      </c>
      <c r="G217">
        <f>IFERROR(VLOOKUP(通常分様式!G217,―!$AF$2:$AG$3,2,FALSE),0)</f>
        <v>0</v>
      </c>
      <c r="H217">
        <f>IFERROR(VLOOKUP(通常分様式!H217,―!$C$2:$D$2,2,FALSE),0)</f>
        <v>0</v>
      </c>
      <c r="I217">
        <f>IFERROR(IF(B217=2,VLOOKUP(通常分様式!I217,―!$E$21:$F$25,2,FALSE),VLOOKUP(通常分様式!I217,―!$E$2:$F$19,2,FALSE)),0)</f>
        <v>0</v>
      </c>
      <c r="J217">
        <f>IFERROR(VLOOKUP(通常分様式!J217,―!$G$2:$H$2,2,FALSE),0)</f>
        <v>0</v>
      </c>
      <c r="K217">
        <f>IFERROR(VLOOKUP(通常分様式!K217,―!$AH$2:$AI$12,2,FALSE),0)</f>
        <v>0</v>
      </c>
      <c r="V217">
        <f>IFERROR(IF(通常分様式!C217="単",VLOOKUP(通常分様式!V217,―!$I$2:$J$3,2,FALSE),VLOOKUP(通常分様式!V217,―!$I$4:$J$5,2,FALSE)),0)</f>
        <v>0</v>
      </c>
      <c r="W217">
        <f>IFERROR(VLOOKUP(通常分様式!W217,―!$K$2:$L$3,2,FALSE),0)</f>
        <v>0</v>
      </c>
      <c r="X217">
        <f>IFERROR(VLOOKUP(通常分様式!X217,―!$M$2:$N$3,2,FALSE),0)</f>
        <v>0</v>
      </c>
      <c r="Y217">
        <f>IFERROR(VLOOKUP(通常分様式!Y217,―!$O$2:$P$3,2,FALSE),0)</f>
        <v>0</v>
      </c>
      <c r="Z217">
        <f>IFERROR(VLOOKUP(通常分様式!Z217,―!$X$2:$Y$31,2,FALSE),0)</f>
        <v>0</v>
      </c>
      <c r="AA217">
        <f>IFERROR(VLOOKUP(通常分様式!AA217,―!$X$2:$Y$31,2,FALSE),0)</f>
        <v>0</v>
      </c>
      <c r="AF217">
        <f>IFERROR(VLOOKUP(通常分様式!AG217,―!$AA$2:$AB$14,2,FALSE),0)</f>
        <v>0</v>
      </c>
      <c r="AG217">
        <f t="shared" si="21"/>
        <v>0</v>
      </c>
      <c r="AH217" s="513">
        <f t="shared" si="22"/>
        <v>0</v>
      </c>
      <c r="AI217" s="513">
        <f t="shared" si="23"/>
        <v>0</v>
      </c>
      <c r="AJ217" s="513">
        <f>IF(通常分様式!C217="",0,IF(B217=1,IF(フラグ管理用!C217=1,"事業終期_通常",IF(C217=2,IF(Y217=2,"事業終期_R3基金・R4","事業終期_通常"),0)),IF(B217=2,"事業終期_R3基金・R4",0)))</f>
        <v>0</v>
      </c>
      <c r="AK217" s="513">
        <f t="shared" si="24"/>
        <v>0</v>
      </c>
      <c r="AL217" s="513">
        <f t="shared" si="25"/>
        <v>0</v>
      </c>
      <c r="AM217" s="513">
        <f t="shared" si="26"/>
        <v>0</v>
      </c>
      <c r="AN217" s="513">
        <f t="shared" si="27"/>
        <v>0</v>
      </c>
      <c r="AO217" t="str">
        <f>IF(通常分様式!C217="","",IF(PRODUCT(B217:G217,H217:AA217,AF217)=0,"error",""))</f>
        <v/>
      </c>
      <c r="AP217">
        <f>IF(通常分様式!E217="妊娠出産子育て支援交付金",1,0)</f>
        <v>0</v>
      </c>
    </row>
    <row r="218" spans="1:42">
      <c r="A218">
        <v>197</v>
      </c>
      <c r="B218">
        <f>IFERROR(VLOOKUP(通常分様式!B218,―!$AJ$2:$AK$3,2,FALSE),0)</f>
        <v>0</v>
      </c>
      <c r="C218">
        <f>IFERROR(VLOOKUP(通常分様式!C218,―!$A$2:$B$3,2,FALSE),0)</f>
        <v>0</v>
      </c>
      <c r="D218">
        <f>IFERROR(VLOOKUP(通常分様式!D218,―!$AD$2:$AE$3,2,FALSE),0)</f>
        <v>0</v>
      </c>
      <c r="G218">
        <f>IFERROR(VLOOKUP(通常分様式!G218,―!$AF$2:$AG$3,2,FALSE),0)</f>
        <v>0</v>
      </c>
      <c r="H218">
        <f>IFERROR(VLOOKUP(通常分様式!H218,―!$C$2:$D$2,2,FALSE),0)</f>
        <v>0</v>
      </c>
      <c r="I218">
        <f>IFERROR(IF(B218=2,VLOOKUP(通常分様式!I218,―!$E$21:$F$25,2,FALSE),VLOOKUP(通常分様式!I218,―!$E$2:$F$19,2,FALSE)),0)</f>
        <v>0</v>
      </c>
      <c r="J218">
        <f>IFERROR(VLOOKUP(通常分様式!J218,―!$G$2:$H$2,2,FALSE),0)</f>
        <v>0</v>
      </c>
      <c r="K218">
        <f>IFERROR(VLOOKUP(通常分様式!K218,―!$AH$2:$AI$12,2,FALSE),0)</f>
        <v>0</v>
      </c>
      <c r="V218">
        <f>IFERROR(IF(通常分様式!C218="単",VLOOKUP(通常分様式!V218,―!$I$2:$J$3,2,FALSE),VLOOKUP(通常分様式!V218,―!$I$4:$J$5,2,FALSE)),0)</f>
        <v>0</v>
      </c>
      <c r="W218">
        <f>IFERROR(VLOOKUP(通常分様式!W218,―!$K$2:$L$3,2,FALSE),0)</f>
        <v>0</v>
      </c>
      <c r="X218">
        <f>IFERROR(VLOOKUP(通常分様式!X218,―!$M$2:$N$3,2,FALSE),0)</f>
        <v>0</v>
      </c>
      <c r="Y218">
        <f>IFERROR(VLOOKUP(通常分様式!Y218,―!$O$2:$P$3,2,FALSE),0)</f>
        <v>0</v>
      </c>
      <c r="Z218">
        <f>IFERROR(VLOOKUP(通常分様式!Z218,―!$X$2:$Y$31,2,FALSE),0)</f>
        <v>0</v>
      </c>
      <c r="AA218">
        <f>IFERROR(VLOOKUP(通常分様式!AA218,―!$X$2:$Y$31,2,FALSE),0)</f>
        <v>0</v>
      </c>
      <c r="AF218">
        <f>IFERROR(VLOOKUP(通常分様式!AG218,―!$AA$2:$AB$14,2,FALSE),0)</f>
        <v>0</v>
      </c>
      <c r="AG218">
        <f t="shared" si="21"/>
        <v>0</v>
      </c>
      <c r="AH218" s="513">
        <f t="shared" si="22"/>
        <v>0</v>
      </c>
      <c r="AI218" s="513">
        <f t="shared" si="23"/>
        <v>0</v>
      </c>
      <c r="AJ218" s="513">
        <f>IF(通常分様式!C218="",0,IF(B218=1,IF(フラグ管理用!C218=1,"事業終期_通常",IF(C218=2,IF(Y218=2,"事業終期_R3基金・R4","事業終期_通常"),0)),IF(B218=2,"事業終期_R3基金・R4",0)))</f>
        <v>0</v>
      </c>
      <c r="AK218" s="513">
        <f t="shared" si="24"/>
        <v>0</v>
      </c>
      <c r="AL218" s="513">
        <f t="shared" si="25"/>
        <v>0</v>
      </c>
      <c r="AM218" s="513">
        <f t="shared" si="26"/>
        <v>0</v>
      </c>
      <c r="AN218" s="513">
        <f t="shared" si="27"/>
        <v>0</v>
      </c>
      <c r="AO218" t="str">
        <f>IF(通常分様式!C218="","",IF(PRODUCT(B218:G218,H218:AA218,AF218)=0,"error",""))</f>
        <v/>
      </c>
      <c r="AP218">
        <f>IF(通常分様式!E218="妊娠出産子育て支援交付金",1,0)</f>
        <v>0</v>
      </c>
    </row>
    <row r="219" spans="1:42">
      <c r="A219">
        <v>198</v>
      </c>
      <c r="B219">
        <f>IFERROR(VLOOKUP(通常分様式!B219,―!$AJ$2:$AK$3,2,FALSE),0)</f>
        <v>0</v>
      </c>
      <c r="C219">
        <f>IFERROR(VLOOKUP(通常分様式!C219,―!$A$2:$B$3,2,FALSE),0)</f>
        <v>0</v>
      </c>
      <c r="D219">
        <f>IFERROR(VLOOKUP(通常分様式!D219,―!$AD$2:$AE$3,2,FALSE),0)</f>
        <v>0</v>
      </c>
      <c r="G219">
        <f>IFERROR(VLOOKUP(通常分様式!G219,―!$AF$2:$AG$3,2,FALSE),0)</f>
        <v>0</v>
      </c>
      <c r="H219">
        <f>IFERROR(VLOOKUP(通常分様式!H219,―!$C$2:$D$2,2,FALSE),0)</f>
        <v>0</v>
      </c>
      <c r="I219">
        <f>IFERROR(IF(B219=2,VLOOKUP(通常分様式!I219,―!$E$21:$F$25,2,FALSE),VLOOKUP(通常分様式!I219,―!$E$2:$F$19,2,FALSE)),0)</f>
        <v>0</v>
      </c>
      <c r="J219">
        <f>IFERROR(VLOOKUP(通常分様式!J219,―!$G$2:$H$2,2,FALSE),0)</f>
        <v>0</v>
      </c>
      <c r="K219">
        <f>IFERROR(VLOOKUP(通常分様式!K219,―!$AH$2:$AI$12,2,FALSE),0)</f>
        <v>0</v>
      </c>
      <c r="V219">
        <f>IFERROR(IF(通常分様式!C219="単",VLOOKUP(通常分様式!V219,―!$I$2:$J$3,2,FALSE),VLOOKUP(通常分様式!V219,―!$I$4:$J$5,2,FALSE)),0)</f>
        <v>0</v>
      </c>
      <c r="W219">
        <f>IFERROR(VLOOKUP(通常分様式!W219,―!$K$2:$L$3,2,FALSE),0)</f>
        <v>0</v>
      </c>
      <c r="X219">
        <f>IFERROR(VLOOKUP(通常分様式!X219,―!$M$2:$N$3,2,FALSE),0)</f>
        <v>0</v>
      </c>
      <c r="Y219">
        <f>IFERROR(VLOOKUP(通常分様式!Y219,―!$O$2:$P$3,2,FALSE),0)</f>
        <v>0</v>
      </c>
      <c r="Z219">
        <f>IFERROR(VLOOKUP(通常分様式!Z219,―!$X$2:$Y$31,2,FALSE),0)</f>
        <v>0</v>
      </c>
      <c r="AA219">
        <f>IFERROR(VLOOKUP(通常分様式!AA219,―!$X$2:$Y$31,2,FALSE),0)</f>
        <v>0</v>
      </c>
      <c r="AF219">
        <f>IFERROR(VLOOKUP(通常分様式!AG219,―!$AA$2:$AB$14,2,FALSE),0)</f>
        <v>0</v>
      </c>
      <c r="AG219">
        <f t="shared" si="21"/>
        <v>0</v>
      </c>
      <c r="AH219" s="513">
        <f t="shared" si="22"/>
        <v>0</v>
      </c>
      <c r="AI219" s="513">
        <f t="shared" si="23"/>
        <v>0</v>
      </c>
      <c r="AJ219" s="513">
        <f>IF(通常分様式!C219="",0,IF(B219=1,IF(フラグ管理用!C219=1,"事業終期_通常",IF(C219=2,IF(Y219=2,"事業終期_R3基金・R4","事業終期_通常"),0)),IF(B219=2,"事業終期_R3基金・R4",0)))</f>
        <v>0</v>
      </c>
      <c r="AK219" s="513">
        <f t="shared" si="24"/>
        <v>0</v>
      </c>
      <c r="AL219" s="513">
        <f t="shared" si="25"/>
        <v>0</v>
      </c>
      <c r="AM219" s="513">
        <f t="shared" si="26"/>
        <v>0</v>
      </c>
      <c r="AN219" s="513">
        <f t="shared" si="27"/>
        <v>0</v>
      </c>
      <c r="AO219" t="str">
        <f>IF(通常分様式!C219="","",IF(PRODUCT(B219:G219,H219:AA219,AF219)=0,"error",""))</f>
        <v/>
      </c>
      <c r="AP219">
        <f>IF(通常分様式!E219="妊娠出産子育て支援交付金",1,0)</f>
        <v>0</v>
      </c>
    </row>
    <row r="220" spans="1:42">
      <c r="A220">
        <v>199</v>
      </c>
      <c r="B220">
        <f>IFERROR(VLOOKUP(通常分様式!B220,―!$AJ$2:$AK$3,2,FALSE),0)</f>
        <v>0</v>
      </c>
      <c r="C220">
        <f>IFERROR(VLOOKUP(通常分様式!C220,―!$A$2:$B$3,2,FALSE),0)</f>
        <v>0</v>
      </c>
      <c r="D220">
        <f>IFERROR(VLOOKUP(通常分様式!D220,―!$AD$2:$AE$3,2,FALSE),0)</f>
        <v>0</v>
      </c>
      <c r="G220">
        <f>IFERROR(VLOOKUP(通常分様式!G220,―!$AF$2:$AG$3,2,FALSE),0)</f>
        <v>0</v>
      </c>
      <c r="H220">
        <f>IFERROR(VLOOKUP(通常分様式!H220,―!$C$2:$D$2,2,FALSE),0)</f>
        <v>0</v>
      </c>
      <c r="I220">
        <f>IFERROR(IF(B220=2,VLOOKUP(通常分様式!I220,―!$E$21:$F$25,2,FALSE),VLOOKUP(通常分様式!I220,―!$E$2:$F$19,2,FALSE)),0)</f>
        <v>0</v>
      </c>
      <c r="J220">
        <f>IFERROR(VLOOKUP(通常分様式!J220,―!$G$2:$H$2,2,FALSE),0)</f>
        <v>0</v>
      </c>
      <c r="K220">
        <f>IFERROR(VLOOKUP(通常分様式!K220,―!$AH$2:$AI$12,2,FALSE),0)</f>
        <v>0</v>
      </c>
      <c r="V220">
        <f>IFERROR(IF(通常分様式!C220="単",VLOOKUP(通常分様式!V220,―!$I$2:$J$3,2,FALSE),VLOOKUP(通常分様式!V220,―!$I$4:$J$5,2,FALSE)),0)</f>
        <v>0</v>
      </c>
      <c r="W220">
        <f>IFERROR(VLOOKUP(通常分様式!W220,―!$K$2:$L$3,2,FALSE),0)</f>
        <v>0</v>
      </c>
      <c r="X220">
        <f>IFERROR(VLOOKUP(通常分様式!X220,―!$M$2:$N$3,2,FALSE),0)</f>
        <v>0</v>
      </c>
      <c r="Y220">
        <f>IFERROR(VLOOKUP(通常分様式!Y220,―!$O$2:$P$3,2,FALSE),0)</f>
        <v>0</v>
      </c>
      <c r="Z220">
        <f>IFERROR(VLOOKUP(通常分様式!Z220,―!$X$2:$Y$31,2,FALSE),0)</f>
        <v>0</v>
      </c>
      <c r="AA220">
        <f>IFERROR(VLOOKUP(通常分様式!AA220,―!$X$2:$Y$31,2,FALSE),0)</f>
        <v>0</v>
      </c>
      <c r="AF220">
        <f>IFERROR(VLOOKUP(通常分様式!AG220,―!$AA$2:$AB$14,2,FALSE),0)</f>
        <v>0</v>
      </c>
      <c r="AG220">
        <f t="shared" si="21"/>
        <v>0</v>
      </c>
      <c r="AH220" s="513">
        <f t="shared" si="22"/>
        <v>0</v>
      </c>
      <c r="AI220" s="513">
        <f t="shared" si="23"/>
        <v>0</v>
      </c>
      <c r="AJ220" s="513">
        <f>IF(通常分様式!C220="",0,IF(B220=1,IF(フラグ管理用!C220=1,"事業終期_通常",IF(C220=2,IF(Y220=2,"事業終期_R3基金・R4","事業終期_通常"),0)),IF(B220=2,"事業終期_R3基金・R4",0)))</f>
        <v>0</v>
      </c>
      <c r="AK220" s="513">
        <f t="shared" si="24"/>
        <v>0</v>
      </c>
      <c r="AL220" s="513">
        <f t="shared" si="25"/>
        <v>0</v>
      </c>
      <c r="AM220" s="513">
        <f t="shared" si="26"/>
        <v>0</v>
      </c>
      <c r="AN220" s="513">
        <f t="shared" si="27"/>
        <v>0</v>
      </c>
      <c r="AO220" t="str">
        <f>IF(通常分様式!C220="","",IF(PRODUCT(B220:G220,H220:AA220,AF220)=0,"error",""))</f>
        <v/>
      </c>
      <c r="AP220">
        <f>IF(通常分様式!E220="妊娠出産子育て支援交付金",1,0)</f>
        <v>0</v>
      </c>
    </row>
    <row r="221" spans="1:42">
      <c r="A221">
        <v>200</v>
      </c>
      <c r="B221">
        <f>IFERROR(VLOOKUP(通常分様式!B221,―!$AJ$2:$AK$3,2,FALSE),0)</f>
        <v>0</v>
      </c>
      <c r="C221">
        <f>IFERROR(VLOOKUP(通常分様式!C221,―!$A$2:$B$3,2,FALSE),0)</f>
        <v>0</v>
      </c>
      <c r="D221">
        <f>IFERROR(VLOOKUP(通常分様式!D221,―!$AD$2:$AE$3,2,FALSE),0)</f>
        <v>0</v>
      </c>
      <c r="G221">
        <f>IFERROR(VLOOKUP(通常分様式!G221,―!$AF$2:$AG$3,2,FALSE),0)</f>
        <v>0</v>
      </c>
      <c r="H221">
        <f>IFERROR(VLOOKUP(通常分様式!H221,―!$C$2:$D$2,2,FALSE),0)</f>
        <v>0</v>
      </c>
      <c r="I221">
        <f>IFERROR(IF(B221=2,VLOOKUP(通常分様式!I221,―!$E$21:$F$25,2,FALSE),VLOOKUP(通常分様式!I221,―!$E$2:$F$19,2,FALSE)),0)</f>
        <v>0</v>
      </c>
      <c r="J221">
        <f>IFERROR(VLOOKUP(通常分様式!J221,―!$G$2:$H$2,2,FALSE),0)</f>
        <v>0</v>
      </c>
      <c r="K221">
        <f>IFERROR(VLOOKUP(通常分様式!K221,―!$AH$2:$AI$12,2,FALSE),0)</f>
        <v>0</v>
      </c>
      <c r="V221">
        <f>IFERROR(IF(通常分様式!C221="単",VLOOKUP(通常分様式!V221,―!$I$2:$J$3,2,FALSE),VLOOKUP(通常分様式!V221,―!$I$4:$J$5,2,FALSE)),0)</f>
        <v>0</v>
      </c>
      <c r="W221">
        <f>IFERROR(VLOOKUP(通常分様式!W221,―!$K$2:$L$3,2,FALSE),0)</f>
        <v>0</v>
      </c>
      <c r="X221">
        <f>IFERROR(VLOOKUP(通常分様式!X221,―!$M$2:$N$3,2,FALSE),0)</f>
        <v>0</v>
      </c>
      <c r="Y221">
        <f>IFERROR(VLOOKUP(通常分様式!Y221,―!$O$2:$P$3,2,FALSE),0)</f>
        <v>0</v>
      </c>
      <c r="Z221">
        <f>IFERROR(VLOOKUP(通常分様式!Z221,―!$X$2:$Y$31,2,FALSE),0)</f>
        <v>0</v>
      </c>
      <c r="AA221">
        <f>IFERROR(VLOOKUP(通常分様式!AA221,―!$X$2:$Y$31,2,FALSE),0)</f>
        <v>0</v>
      </c>
      <c r="AF221">
        <f>IFERROR(VLOOKUP(通常分様式!AG221,―!$AA$2:$AB$14,2,FALSE),0)</f>
        <v>0</v>
      </c>
      <c r="AG221">
        <f t="shared" si="21"/>
        <v>0</v>
      </c>
      <c r="AH221" s="513">
        <f t="shared" si="22"/>
        <v>0</v>
      </c>
      <c r="AI221" s="513">
        <f t="shared" si="23"/>
        <v>0</v>
      </c>
      <c r="AJ221" s="513">
        <f>IF(通常分様式!C221="",0,IF(B221=1,IF(フラグ管理用!C221=1,"事業終期_通常",IF(C221=2,IF(Y221=2,"事業終期_R3基金・R4","事業終期_通常"),0)),IF(B221=2,"事業終期_R3基金・R4",0)))</f>
        <v>0</v>
      </c>
      <c r="AK221" s="513">
        <f t="shared" si="24"/>
        <v>0</v>
      </c>
      <c r="AL221" s="513">
        <f t="shared" si="25"/>
        <v>0</v>
      </c>
      <c r="AM221" s="513">
        <f t="shared" si="26"/>
        <v>0</v>
      </c>
      <c r="AN221" s="513">
        <f t="shared" si="27"/>
        <v>0</v>
      </c>
      <c r="AO221" t="str">
        <f>IF(通常分様式!C221="","",IF(PRODUCT(B221:G221,H221:AA221,AF221)=0,"error",""))</f>
        <v/>
      </c>
      <c r="AP221">
        <f>IF(通常分様式!E221="妊娠出産子育て支援交付金",1,0)</f>
        <v>0</v>
      </c>
    </row>
    <row r="222" spans="1:42">
      <c r="A222">
        <v>201</v>
      </c>
      <c r="B222">
        <f>IFERROR(VLOOKUP(通常分様式!B222,―!$AJ$2:$AK$3,2,FALSE),0)</f>
        <v>0</v>
      </c>
      <c r="C222">
        <f>IFERROR(VLOOKUP(通常分様式!C222,―!$A$2:$B$3,2,FALSE),0)</f>
        <v>0</v>
      </c>
      <c r="D222">
        <f>IFERROR(VLOOKUP(通常分様式!D222,―!$AD$2:$AE$3,2,FALSE),0)</f>
        <v>0</v>
      </c>
      <c r="G222">
        <f>IFERROR(VLOOKUP(通常分様式!G222,―!$AF$2:$AG$3,2,FALSE),0)</f>
        <v>0</v>
      </c>
      <c r="H222">
        <f>IFERROR(VLOOKUP(通常分様式!H222,―!$C$2:$D$2,2,FALSE),0)</f>
        <v>0</v>
      </c>
      <c r="I222">
        <f>IFERROR(IF(B222=2,VLOOKUP(通常分様式!I222,―!$E$21:$F$25,2,FALSE),VLOOKUP(通常分様式!I222,―!$E$2:$F$19,2,FALSE)),0)</f>
        <v>0</v>
      </c>
      <c r="J222">
        <f>IFERROR(VLOOKUP(通常分様式!J222,―!$G$2:$H$2,2,FALSE),0)</f>
        <v>0</v>
      </c>
      <c r="K222">
        <f>IFERROR(VLOOKUP(通常分様式!K222,―!$AH$2:$AI$12,2,FALSE),0)</f>
        <v>0</v>
      </c>
      <c r="V222">
        <f>IFERROR(IF(通常分様式!C222="単",VLOOKUP(通常分様式!V222,―!$I$2:$J$3,2,FALSE),VLOOKUP(通常分様式!V222,―!$I$4:$J$5,2,FALSE)),0)</f>
        <v>0</v>
      </c>
      <c r="W222">
        <f>IFERROR(VLOOKUP(通常分様式!W222,―!$K$2:$L$3,2,FALSE),0)</f>
        <v>0</v>
      </c>
      <c r="X222">
        <f>IFERROR(VLOOKUP(通常分様式!X222,―!$M$2:$N$3,2,FALSE),0)</f>
        <v>0</v>
      </c>
      <c r="Y222">
        <f>IFERROR(VLOOKUP(通常分様式!Y222,―!$O$2:$P$3,2,FALSE),0)</f>
        <v>0</v>
      </c>
      <c r="Z222">
        <f>IFERROR(VLOOKUP(通常分様式!Z222,―!$X$2:$Y$31,2,FALSE),0)</f>
        <v>0</v>
      </c>
      <c r="AA222">
        <f>IFERROR(VLOOKUP(通常分様式!AA222,―!$X$2:$Y$31,2,FALSE),0)</f>
        <v>0</v>
      </c>
      <c r="AF222">
        <f>IFERROR(VLOOKUP(通常分様式!AG222,―!$AA$2:$AB$14,2,FALSE),0)</f>
        <v>0</v>
      </c>
      <c r="AG222">
        <f t="shared" si="21"/>
        <v>0</v>
      </c>
      <c r="AH222" s="513">
        <f t="shared" si="22"/>
        <v>0</v>
      </c>
      <c r="AI222" s="513">
        <f t="shared" si="23"/>
        <v>0</v>
      </c>
      <c r="AJ222" s="513">
        <f>IF(通常分様式!C222="",0,IF(B222=1,IF(フラグ管理用!C222=1,"事業終期_通常",IF(C222=2,IF(Y222=2,"事業終期_R3基金・R4","事業終期_通常"),0)),IF(B222=2,"事業終期_R3基金・R4",0)))</f>
        <v>0</v>
      </c>
      <c r="AK222" s="513">
        <f t="shared" si="24"/>
        <v>0</v>
      </c>
      <c r="AL222" s="513">
        <f t="shared" si="25"/>
        <v>0</v>
      </c>
      <c r="AM222" s="513">
        <f t="shared" si="26"/>
        <v>0</v>
      </c>
      <c r="AN222" s="513">
        <f t="shared" si="27"/>
        <v>0</v>
      </c>
      <c r="AO222" t="str">
        <f>IF(通常分様式!C222="","",IF(PRODUCT(B222:G222,H222:AA222,AF222)=0,"error",""))</f>
        <v/>
      </c>
      <c r="AP222">
        <f>IF(通常分様式!E222="妊娠出産子育て支援交付金",1,0)</f>
        <v>0</v>
      </c>
    </row>
    <row r="223" spans="1:42">
      <c r="A223">
        <v>202</v>
      </c>
      <c r="B223">
        <f>IFERROR(VLOOKUP(通常分様式!B223,―!$AJ$2:$AK$3,2,FALSE),0)</f>
        <v>0</v>
      </c>
      <c r="C223">
        <f>IFERROR(VLOOKUP(通常分様式!C223,―!$A$2:$B$3,2,FALSE),0)</f>
        <v>0</v>
      </c>
      <c r="D223">
        <f>IFERROR(VLOOKUP(通常分様式!D223,―!$AD$2:$AE$3,2,FALSE),0)</f>
        <v>0</v>
      </c>
      <c r="G223">
        <f>IFERROR(VLOOKUP(通常分様式!G223,―!$AF$2:$AG$3,2,FALSE),0)</f>
        <v>0</v>
      </c>
      <c r="H223">
        <f>IFERROR(VLOOKUP(通常分様式!H223,―!$C$2:$D$2,2,FALSE),0)</f>
        <v>0</v>
      </c>
      <c r="I223">
        <f>IFERROR(IF(B223=2,VLOOKUP(通常分様式!I223,―!$E$21:$F$25,2,FALSE),VLOOKUP(通常分様式!I223,―!$E$2:$F$19,2,FALSE)),0)</f>
        <v>0</v>
      </c>
      <c r="J223">
        <f>IFERROR(VLOOKUP(通常分様式!J223,―!$G$2:$H$2,2,FALSE),0)</f>
        <v>0</v>
      </c>
      <c r="K223">
        <f>IFERROR(VLOOKUP(通常分様式!K223,―!$AH$2:$AI$12,2,FALSE),0)</f>
        <v>0</v>
      </c>
      <c r="V223">
        <f>IFERROR(IF(通常分様式!C223="単",VLOOKUP(通常分様式!V223,―!$I$2:$J$3,2,FALSE),VLOOKUP(通常分様式!V223,―!$I$4:$J$5,2,FALSE)),0)</f>
        <v>0</v>
      </c>
      <c r="W223">
        <f>IFERROR(VLOOKUP(通常分様式!W223,―!$K$2:$L$3,2,FALSE),0)</f>
        <v>0</v>
      </c>
      <c r="X223">
        <f>IFERROR(VLOOKUP(通常分様式!X223,―!$M$2:$N$3,2,FALSE),0)</f>
        <v>0</v>
      </c>
      <c r="Y223">
        <f>IFERROR(VLOOKUP(通常分様式!Y223,―!$O$2:$P$3,2,FALSE),0)</f>
        <v>0</v>
      </c>
      <c r="Z223">
        <f>IFERROR(VLOOKUP(通常分様式!Z223,―!$X$2:$Y$31,2,FALSE),0)</f>
        <v>0</v>
      </c>
      <c r="AA223">
        <f>IFERROR(VLOOKUP(通常分様式!AA223,―!$X$2:$Y$31,2,FALSE),0)</f>
        <v>0</v>
      </c>
      <c r="AF223">
        <f>IFERROR(VLOOKUP(通常分様式!AG223,―!$AA$2:$AB$14,2,FALSE),0)</f>
        <v>0</v>
      </c>
      <c r="AG223">
        <f t="shared" si="21"/>
        <v>0</v>
      </c>
      <c r="AH223" s="513">
        <f t="shared" si="22"/>
        <v>0</v>
      </c>
      <c r="AI223" s="513">
        <f t="shared" si="23"/>
        <v>0</v>
      </c>
      <c r="AJ223" s="513">
        <f>IF(通常分様式!C223="",0,IF(B223=1,IF(フラグ管理用!C223=1,"事業終期_通常",IF(C223=2,IF(Y223=2,"事業終期_R3基金・R4","事業終期_通常"),0)),IF(B223=2,"事業終期_R3基金・R4",0)))</f>
        <v>0</v>
      </c>
      <c r="AK223" s="513">
        <f t="shared" si="24"/>
        <v>0</v>
      </c>
      <c r="AL223" s="513">
        <f t="shared" si="25"/>
        <v>0</v>
      </c>
      <c r="AM223" s="513">
        <f t="shared" si="26"/>
        <v>0</v>
      </c>
      <c r="AN223" s="513">
        <f t="shared" si="27"/>
        <v>0</v>
      </c>
      <c r="AO223" t="str">
        <f>IF(通常分様式!C223="","",IF(PRODUCT(B223:G223,H223:AA223,AF223)=0,"error",""))</f>
        <v/>
      </c>
      <c r="AP223">
        <f>IF(通常分様式!E223="妊娠出産子育て支援交付金",1,0)</f>
        <v>0</v>
      </c>
    </row>
    <row r="224" spans="1:42">
      <c r="A224">
        <v>203</v>
      </c>
      <c r="B224">
        <f>IFERROR(VLOOKUP(通常分様式!B224,―!$AJ$2:$AK$3,2,FALSE),0)</f>
        <v>0</v>
      </c>
      <c r="C224">
        <f>IFERROR(VLOOKUP(通常分様式!C224,―!$A$2:$B$3,2,FALSE),0)</f>
        <v>0</v>
      </c>
      <c r="D224">
        <f>IFERROR(VLOOKUP(通常分様式!D224,―!$AD$2:$AE$3,2,FALSE),0)</f>
        <v>0</v>
      </c>
      <c r="G224">
        <f>IFERROR(VLOOKUP(通常分様式!G224,―!$AF$2:$AG$3,2,FALSE),0)</f>
        <v>0</v>
      </c>
      <c r="H224">
        <f>IFERROR(VLOOKUP(通常分様式!H224,―!$C$2:$D$2,2,FALSE),0)</f>
        <v>0</v>
      </c>
      <c r="I224">
        <f>IFERROR(IF(B224=2,VLOOKUP(通常分様式!I224,―!$E$21:$F$25,2,FALSE),VLOOKUP(通常分様式!I224,―!$E$2:$F$19,2,FALSE)),0)</f>
        <v>0</v>
      </c>
      <c r="J224">
        <f>IFERROR(VLOOKUP(通常分様式!J224,―!$G$2:$H$2,2,FALSE),0)</f>
        <v>0</v>
      </c>
      <c r="K224">
        <f>IFERROR(VLOOKUP(通常分様式!K224,―!$AH$2:$AI$12,2,FALSE),0)</f>
        <v>0</v>
      </c>
      <c r="V224">
        <f>IFERROR(IF(通常分様式!C224="単",VLOOKUP(通常分様式!V224,―!$I$2:$J$3,2,FALSE),VLOOKUP(通常分様式!V224,―!$I$4:$J$5,2,FALSE)),0)</f>
        <v>0</v>
      </c>
      <c r="W224">
        <f>IFERROR(VLOOKUP(通常分様式!W224,―!$K$2:$L$3,2,FALSE),0)</f>
        <v>0</v>
      </c>
      <c r="X224">
        <f>IFERROR(VLOOKUP(通常分様式!X224,―!$M$2:$N$3,2,FALSE),0)</f>
        <v>0</v>
      </c>
      <c r="Y224">
        <f>IFERROR(VLOOKUP(通常分様式!Y224,―!$O$2:$P$3,2,FALSE),0)</f>
        <v>0</v>
      </c>
      <c r="Z224">
        <f>IFERROR(VLOOKUP(通常分様式!Z224,―!$X$2:$Y$31,2,FALSE),0)</f>
        <v>0</v>
      </c>
      <c r="AA224">
        <f>IFERROR(VLOOKUP(通常分様式!AA224,―!$X$2:$Y$31,2,FALSE),0)</f>
        <v>0</v>
      </c>
      <c r="AF224">
        <f>IFERROR(VLOOKUP(通常分様式!AG224,―!$AA$2:$AB$14,2,FALSE),0)</f>
        <v>0</v>
      </c>
      <c r="AG224">
        <f t="shared" si="21"/>
        <v>0</v>
      </c>
      <c r="AH224" s="513">
        <f t="shared" si="22"/>
        <v>0</v>
      </c>
      <c r="AI224" s="513">
        <f t="shared" si="23"/>
        <v>0</v>
      </c>
      <c r="AJ224" s="513">
        <f>IF(通常分様式!C224="",0,IF(B224=1,IF(フラグ管理用!C224=1,"事業終期_通常",IF(C224=2,IF(Y224=2,"事業終期_R3基金・R4","事業終期_通常"),0)),IF(B224=2,"事業終期_R3基金・R4",0)))</f>
        <v>0</v>
      </c>
      <c r="AK224" s="513">
        <f t="shared" si="24"/>
        <v>0</v>
      </c>
      <c r="AL224" s="513">
        <f t="shared" si="25"/>
        <v>0</v>
      </c>
      <c r="AM224" s="513">
        <f t="shared" si="26"/>
        <v>0</v>
      </c>
      <c r="AN224" s="513">
        <f t="shared" si="27"/>
        <v>0</v>
      </c>
      <c r="AO224" t="str">
        <f>IF(通常分様式!C224="","",IF(PRODUCT(B224:G224,H224:AA224,AF224)=0,"error",""))</f>
        <v/>
      </c>
      <c r="AP224">
        <f>IF(通常分様式!E224="妊娠出産子育て支援交付金",1,0)</f>
        <v>0</v>
      </c>
    </row>
    <row r="225" spans="1:42">
      <c r="A225">
        <v>204</v>
      </c>
      <c r="B225">
        <f>IFERROR(VLOOKUP(通常分様式!B225,―!$AJ$2:$AK$3,2,FALSE),0)</f>
        <v>0</v>
      </c>
      <c r="C225">
        <f>IFERROR(VLOOKUP(通常分様式!C225,―!$A$2:$B$3,2,FALSE),0)</f>
        <v>0</v>
      </c>
      <c r="D225">
        <f>IFERROR(VLOOKUP(通常分様式!D225,―!$AD$2:$AE$3,2,FALSE),0)</f>
        <v>0</v>
      </c>
      <c r="G225">
        <f>IFERROR(VLOOKUP(通常分様式!G225,―!$AF$2:$AG$3,2,FALSE),0)</f>
        <v>0</v>
      </c>
      <c r="H225">
        <f>IFERROR(VLOOKUP(通常分様式!H225,―!$C$2:$D$2,2,FALSE),0)</f>
        <v>0</v>
      </c>
      <c r="I225">
        <f>IFERROR(IF(B225=2,VLOOKUP(通常分様式!I225,―!$E$21:$F$25,2,FALSE),VLOOKUP(通常分様式!I225,―!$E$2:$F$19,2,FALSE)),0)</f>
        <v>0</v>
      </c>
      <c r="J225">
        <f>IFERROR(VLOOKUP(通常分様式!J225,―!$G$2:$H$2,2,FALSE),0)</f>
        <v>0</v>
      </c>
      <c r="K225">
        <f>IFERROR(VLOOKUP(通常分様式!K225,―!$AH$2:$AI$12,2,FALSE),0)</f>
        <v>0</v>
      </c>
      <c r="V225">
        <f>IFERROR(IF(通常分様式!C225="単",VLOOKUP(通常分様式!V225,―!$I$2:$J$3,2,FALSE),VLOOKUP(通常分様式!V225,―!$I$4:$J$5,2,FALSE)),0)</f>
        <v>0</v>
      </c>
      <c r="W225">
        <f>IFERROR(VLOOKUP(通常分様式!W225,―!$K$2:$L$3,2,FALSE),0)</f>
        <v>0</v>
      </c>
      <c r="X225">
        <f>IFERROR(VLOOKUP(通常分様式!X225,―!$M$2:$N$3,2,FALSE),0)</f>
        <v>0</v>
      </c>
      <c r="Y225">
        <f>IFERROR(VLOOKUP(通常分様式!Y225,―!$O$2:$P$3,2,FALSE),0)</f>
        <v>0</v>
      </c>
      <c r="Z225">
        <f>IFERROR(VLOOKUP(通常分様式!Z225,―!$X$2:$Y$31,2,FALSE),0)</f>
        <v>0</v>
      </c>
      <c r="AA225">
        <f>IFERROR(VLOOKUP(通常分様式!AA225,―!$X$2:$Y$31,2,FALSE),0)</f>
        <v>0</v>
      </c>
      <c r="AF225">
        <f>IFERROR(VLOOKUP(通常分様式!AG225,―!$AA$2:$AB$14,2,FALSE),0)</f>
        <v>0</v>
      </c>
      <c r="AG225">
        <f t="shared" si="21"/>
        <v>0</v>
      </c>
      <c r="AH225" s="513">
        <f t="shared" si="22"/>
        <v>0</v>
      </c>
      <c r="AI225" s="513">
        <f t="shared" si="23"/>
        <v>0</v>
      </c>
      <c r="AJ225" s="513">
        <f>IF(通常分様式!C225="",0,IF(B225=1,IF(フラグ管理用!C225=1,"事業終期_通常",IF(C225=2,IF(Y225=2,"事業終期_R3基金・R4","事業終期_通常"),0)),IF(B225=2,"事業終期_R3基金・R4",0)))</f>
        <v>0</v>
      </c>
      <c r="AK225" s="513">
        <f t="shared" si="24"/>
        <v>0</v>
      </c>
      <c r="AL225" s="513">
        <f t="shared" si="25"/>
        <v>0</v>
      </c>
      <c r="AM225" s="513">
        <f t="shared" si="26"/>
        <v>0</v>
      </c>
      <c r="AN225" s="513">
        <f t="shared" si="27"/>
        <v>0</v>
      </c>
      <c r="AO225" t="str">
        <f>IF(通常分様式!C225="","",IF(PRODUCT(B225:G225,H225:AA225,AF225)=0,"error",""))</f>
        <v/>
      </c>
      <c r="AP225">
        <f>IF(通常分様式!E225="妊娠出産子育て支援交付金",1,0)</f>
        <v>0</v>
      </c>
    </row>
    <row r="226" spans="1:42">
      <c r="A226">
        <v>205</v>
      </c>
      <c r="B226">
        <f>IFERROR(VLOOKUP(通常分様式!B226,―!$AJ$2:$AK$3,2,FALSE),0)</f>
        <v>0</v>
      </c>
      <c r="C226">
        <f>IFERROR(VLOOKUP(通常分様式!C226,―!$A$2:$B$3,2,FALSE),0)</f>
        <v>0</v>
      </c>
      <c r="D226">
        <f>IFERROR(VLOOKUP(通常分様式!D226,―!$AD$2:$AE$3,2,FALSE),0)</f>
        <v>0</v>
      </c>
      <c r="G226">
        <f>IFERROR(VLOOKUP(通常分様式!G226,―!$AF$2:$AG$3,2,FALSE),0)</f>
        <v>0</v>
      </c>
      <c r="H226">
        <f>IFERROR(VLOOKUP(通常分様式!H226,―!$C$2:$D$2,2,FALSE),0)</f>
        <v>0</v>
      </c>
      <c r="I226">
        <f>IFERROR(IF(B226=2,VLOOKUP(通常分様式!I226,―!$E$21:$F$25,2,FALSE),VLOOKUP(通常分様式!I226,―!$E$2:$F$19,2,FALSE)),0)</f>
        <v>0</v>
      </c>
      <c r="J226">
        <f>IFERROR(VLOOKUP(通常分様式!J226,―!$G$2:$H$2,2,FALSE),0)</f>
        <v>0</v>
      </c>
      <c r="K226">
        <f>IFERROR(VLOOKUP(通常分様式!K226,―!$AH$2:$AI$12,2,FALSE),0)</f>
        <v>0</v>
      </c>
      <c r="V226">
        <f>IFERROR(IF(通常分様式!C226="単",VLOOKUP(通常分様式!V226,―!$I$2:$J$3,2,FALSE),VLOOKUP(通常分様式!V226,―!$I$4:$J$5,2,FALSE)),0)</f>
        <v>0</v>
      </c>
      <c r="W226">
        <f>IFERROR(VLOOKUP(通常分様式!W226,―!$K$2:$L$3,2,FALSE),0)</f>
        <v>0</v>
      </c>
      <c r="X226">
        <f>IFERROR(VLOOKUP(通常分様式!X226,―!$M$2:$N$3,2,FALSE),0)</f>
        <v>0</v>
      </c>
      <c r="Y226">
        <f>IFERROR(VLOOKUP(通常分様式!Y226,―!$O$2:$P$3,2,FALSE),0)</f>
        <v>0</v>
      </c>
      <c r="Z226">
        <f>IFERROR(VLOOKUP(通常分様式!Z226,―!$X$2:$Y$31,2,FALSE),0)</f>
        <v>0</v>
      </c>
      <c r="AA226">
        <f>IFERROR(VLOOKUP(通常分様式!AA226,―!$X$2:$Y$31,2,FALSE),0)</f>
        <v>0</v>
      </c>
      <c r="AF226">
        <f>IFERROR(VLOOKUP(通常分様式!AG226,―!$AA$2:$AB$14,2,FALSE),0)</f>
        <v>0</v>
      </c>
      <c r="AG226">
        <f t="shared" si="21"/>
        <v>0</v>
      </c>
      <c r="AH226" s="513">
        <f t="shared" si="22"/>
        <v>0</v>
      </c>
      <c r="AI226" s="513">
        <f t="shared" si="23"/>
        <v>0</v>
      </c>
      <c r="AJ226" s="513">
        <f>IF(通常分様式!C226="",0,IF(B226=1,IF(フラグ管理用!C226=1,"事業終期_通常",IF(C226=2,IF(Y226=2,"事業終期_R3基金・R4","事業終期_通常"),0)),IF(B226=2,"事業終期_R3基金・R4",0)))</f>
        <v>0</v>
      </c>
      <c r="AK226" s="513">
        <f t="shared" si="24"/>
        <v>0</v>
      </c>
      <c r="AL226" s="513">
        <f t="shared" si="25"/>
        <v>0</v>
      </c>
      <c r="AM226" s="513">
        <f t="shared" si="26"/>
        <v>0</v>
      </c>
      <c r="AN226" s="513">
        <f t="shared" si="27"/>
        <v>0</v>
      </c>
      <c r="AO226" t="str">
        <f>IF(通常分様式!C226="","",IF(PRODUCT(B226:G226,H226:AA226,AF226)=0,"error",""))</f>
        <v/>
      </c>
      <c r="AP226">
        <f>IF(通常分様式!E226="妊娠出産子育て支援交付金",1,0)</f>
        <v>0</v>
      </c>
    </row>
    <row r="227" spans="1:42">
      <c r="A227">
        <v>206</v>
      </c>
      <c r="B227">
        <f>IFERROR(VLOOKUP(通常分様式!B227,―!$AJ$2:$AK$3,2,FALSE),0)</f>
        <v>0</v>
      </c>
      <c r="C227">
        <f>IFERROR(VLOOKUP(通常分様式!C227,―!$A$2:$B$3,2,FALSE),0)</f>
        <v>0</v>
      </c>
      <c r="D227">
        <f>IFERROR(VLOOKUP(通常分様式!D227,―!$AD$2:$AE$3,2,FALSE),0)</f>
        <v>0</v>
      </c>
      <c r="G227">
        <f>IFERROR(VLOOKUP(通常分様式!G227,―!$AF$2:$AG$3,2,FALSE),0)</f>
        <v>0</v>
      </c>
      <c r="H227">
        <f>IFERROR(VLOOKUP(通常分様式!H227,―!$C$2:$D$2,2,FALSE),0)</f>
        <v>0</v>
      </c>
      <c r="I227">
        <f>IFERROR(IF(B227=2,VLOOKUP(通常分様式!I227,―!$E$21:$F$25,2,FALSE),VLOOKUP(通常分様式!I227,―!$E$2:$F$19,2,FALSE)),0)</f>
        <v>0</v>
      </c>
      <c r="J227">
        <f>IFERROR(VLOOKUP(通常分様式!J227,―!$G$2:$H$2,2,FALSE),0)</f>
        <v>0</v>
      </c>
      <c r="K227">
        <f>IFERROR(VLOOKUP(通常分様式!K227,―!$AH$2:$AI$12,2,FALSE),0)</f>
        <v>0</v>
      </c>
      <c r="V227">
        <f>IFERROR(IF(通常分様式!C227="単",VLOOKUP(通常分様式!V227,―!$I$2:$J$3,2,FALSE),VLOOKUP(通常分様式!V227,―!$I$4:$J$5,2,FALSE)),0)</f>
        <v>0</v>
      </c>
      <c r="W227">
        <f>IFERROR(VLOOKUP(通常分様式!W227,―!$K$2:$L$3,2,FALSE),0)</f>
        <v>0</v>
      </c>
      <c r="X227">
        <f>IFERROR(VLOOKUP(通常分様式!X227,―!$M$2:$N$3,2,FALSE),0)</f>
        <v>0</v>
      </c>
      <c r="Y227">
        <f>IFERROR(VLOOKUP(通常分様式!Y227,―!$O$2:$P$3,2,FALSE),0)</f>
        <v>0</v>
      </c>
      <c r="Z227">
        <f>IFERROR(VLOOKUP(通常分様式!Z227,―!$X$2:$Y$31,2,FALSE),0)</f>
        <v>0</v>
      </c>
      <c r="AA227">
        <f>IFERROR(VLOOKUP(通常分様式!AA227,―!$X$2:$Y$31,2,FALSE),0)</f>
        <v>0</v>
      </c>
      <c r="AF227">
        <f>IFERROR(VLOOKUP(通常分様式!AG227,―!$AA$2:$AB$14,2,FALSE),0)</f>
        <v>0</v>
      </c>
      <c r="AG227">
        <f t="shared" si="21"/>
        <v>0</v>
      </c>
      <c r="AH227" s="513">
        <f t="shared" si="22"/>
        <v>0</v>
      </c>
      <c r="AI227" s="513">
        <f t="shared" si="23"/>
        <v>0</v>
      </c>
      <c r="AJ227" s="513">
        <f>IF(通常分様式!C227="",0,IF(B227=1,IF(フラグ管理用!C227=1,"事業終期_通常",IF(C227=2,IF(Y227=2,"事業終期_R3基金・R4","事業終期_通常"),0)),IF(B227=2,"事業終期_R3基金・R4",0)))</f>
        <v>0</v>
      </c>
      <c r="AK227" s="513">
        <f t="shared" si="24"/>
        <v>0</v>
      </c>
      <c r="AL227" s="513">
        <f t="shared" si="25"/>
        <v>0</v>
      </c>
      <c r="AM227" s="513">
        <f t="shared" si="26"/>
        <v>0</v>
      </c>
      <c r="AN227" s="513">
        <f t="shared" si="27"/>
        <v>0</v>
      </c>
      <c r="AO227" t="str">
        <f>IF(通常分様式!C227="","",IF(PRODUCT(B227:G227,H227:AA227,AF227)=0,"error",""))</f>
        <v/>
      </c>
      <c r="AP227">
        <f>IF(通常分様式!E227="妊娠出産子育て支援交付金",1,0)</f>
        <v>0</v>
      </c>
    </row>
    <row r="228" spans="1:42">
      <c r="A228">
        <v>207</v>
      </c>
      <c r="B228">
        <f>IFERROR(VLOOKUP(通常分様式!B228,―!$AJ$2:$AK$3,2,FALSE),0)</f>
        <v>0</v>
      </c>
      <c r="C228">
        <f>IFERROR(VLOOKUP(通常分様式!C228,―!$A$2:$B$3,2,FALSE),0)</f>
        <v>0</v>
      </c>
      <c r="D228">
        <f>IFERROR(VLOOKUP(通常分様式!D228,―!$AD$2:$AE$3,2,FALSE),0)</f>
        <v>0</v>
      </c>
      <c r="G228">
        <f>IFERROR(VLOOKUP(通常分様式!G228,―!$AF$2:$AG$3,2,FALSE),0)</f>
        <v>0</v>
      </c>
      <c r="H228">
        <f>IFERROR(VLOOKUP(通常分様式!H228,―!$C$2:$D$2,2,FALSE),0)</f>
        <v>0</v>
      </c>
      <c r="I228">
        <f>IFERROR(IF(B228=2,VLOOKUP(通常分様式!I228,―!$E$21:$F$25,2,FALSE),VLOOKUP(通常分様式!I228,―!$E$2:$F$19,2,FALSE)),0)</f>
        <v>0</v>
      </c>
      <c r="J228">
        <f>IFERROR(VLOOKUP(通常分様式!J228,―!$G$2:$H$2,2,FALSE),0)</f>
        <v>0</v>
      </c>
      <c r="K228">
        <f>IFERROR(VLOOKUP(通常分様式!K228,―!$AH$2:$AI$12,2,FALSE),0)</f>
        <v>0</v>
      </c>
      <c r="V228">
        <f>IFERROR(IF(通常分様式!C228="単",VLOOKUP(通常分様式!V228,―!$I$2:$J$3,2,FALSE),VLOOKUP(通常分様式!V228,―!$I$4:$J$5,2,FALSE)),0)</f>
        <v>0</v>
      </c>
      <c r="W228">
        <f>IFERROR(VLOOKUP(通常分様式!W228,―!$K$2:$L$3,2,FALSE),0)</f>
        <v>0</v>
      </c>
      <c r="X228">
        <f>IFERROR(VLOOKUP(通常分様式!X228,―!$M$2:$N$3,2,FALSE),0)</f>
        <v>0</v>
      </c>
      <c r="Y228">
        <f>IFERROR(VLOOKUP(通常分様式!Y228,―!$O$2:$P$3,2,FALSE),0)</f>
        <v>0</v>
      </c>
      <c r="Z228">
        <f>IFERROR(VLOOKUP(通常分様式!Z228,―!$X$2:$Y$31,2,FALSE),0)</f>
        <v>0</v>
      </c>
      <c r="AA228">
        <f>IFERROR(VLOOKUP(通常分様式!AA228,―!$X$2:$Y$31,2,FALSE),0)</f>
        <v>0</v>
      </c>
      <c r="AF228">
        <f>IFERROR(VLOOKUP(通常分様式!AG228,―!$AA$2:$AB$14,2,FALSE),0)</f>
        <v>0</v>
      </c>
      <c r="AG228">
        <f t="shared" si="21"/>
        <v>0</v>
      </c>
      <c r="AH228" s="513">
        <f t="shared" si="22"/>
        <v>0</v>
      </c>
      <c r="AI228" s="513">
        <f t="shared" si="23"/>
        <v>0</v>
      </c>
      <c r="AJ228" s="513">
        <f>IF(通常分様式!C228="",0,IF(B228=1,IF(フラグ管理用!C228=1,"事業終期_通常",IF(C228=2,IF(Y228=2,"事業終期_R3基金・R4","事業終期_通常"),0)),IF(B228=2,"事業終期_R3基金・R4",0)))</f>
        <v>0</v>
      </c>
      <c r="AK228" s="513">
        <f t="shared" si="24"/>
        <v>0</v>
      </c>
      <c r="AL228" s="513">
        <f t="shared" si="25"/>
        <v>0</v>
      </c>
      <c r="AM228" s="513">
        <f t="shared" si="26"/>
        <v>0</v>
      </c>
      <c r="AN228" s="513">
        <f t="shared" si="27"/>
        <v>0</v>
      </c>
      <c r="AO228" t="str">
        <f>IF(通常分様式!C228="","",IF(PRODUCT(B228:G228,H228:AA228,AF228)=0,"error",""))</f>
        <v/>
      </c>
      <c r="AP228">
        <f>IF(通常分様式!E228="妊娠出産子育て支援交付金",1,0)</f>
        <v>0</v>
      </c>
    </row>
    <row r="229" spans="1:42">
      <c r="A229">
        <v>208</v>
      </c>
      <c r="B229">
        <f>IFERROR(VLOOKUP(通常分様式!B229,―!$AJ$2:$AK$3,2,FALSE),0)</f>
        <v>0</v>
      </c>
      <c r="C229">
        <f>IFERROR(VLOOKUP(通常分様式!C229,―!$A$2:$B$3,2,FALSE),0)</f>
        <v>0</v>
      </c>
      <c r="D229">
        <f>IFERROR(VLOOKUP(通常分様式!D229,―!$AD$2:$AE$3,2,FALSE),0)</f>
        <v>0</v>
      </c>
      <c r="G229">
        <f>IFERROR(VLOOKUP(通常分様式!G229,―!$AF$2:$AG$3,2,FALSE),0)</f>
        <v>0</v>
      </c>
      <c r="H229">
        <f>IFERROR(VLOOKUP(通常分様式!H229,―!$C$2:$D$2,2,FALSE),0)</f>
        <v>0</v>
      </c>
      <c r="I229">
        <f>IFERROR(IF(B229=2,VLOOKUP(通常分様式!I229,―!$E$21:$F$25,2,FALSE),VLOOKUP(通常分様式!I229,―!$E$2:$F$19,2,FALSE)),0)</f>
        <v>0</v>
      </c>
      <c r="J229">
        <f>IFERROR(VLOOKUP(通常分様式!J229,―!$G$2:$H$2,2,FALSE),0)</f>
        <v>0</v>
      </c>
      <c r="K229">
        <f>IFERROR(VLOOKUP(通常分様式!K229,―!$AH$2:$AI$12,2,FALSE),0)</f>
        <v>0</v>
      </c>
      <c r="V229">
        <f>IFERROR(IF(通常分様式!C229="単",VLOOKUP(通常分様式!V229,―!$I$2:$J$3,2,FALSE),VLOOKUP(通常分様式!V229,―!$I$4:$J$5,2,FALSE)),0)</f>
        <v>0</v>
      </c>
      <c r="W229">
        <f>IFERROR(VLOOKUP(通常分様式!W229,―!$K$2:$L$3,2,FALSE),0)</f>
        <v>0</v>
      </c>
      <c r="X229">
        <f>IFERROR(VLOOKUP(通常分様式!X229,―!$M$2:$N$3,2,FALSE),0)</f>
        <v>0</v>
      </c>
      <c r="Y229">
        <f>IFERROR(VLOOKUP(通常分様式!Y229,―!$O$2:$P$3,2,FALSE),0)</f>
        <v>0</v>
      </c>
      <c r="Z229">
        <f>IFERROR(VLOOKUP(通常分様式!Z229,―!$X$2:$Y$31,2,FALSE),0)</f>
        <v>0</v>
      </c>
      <c r="AA229">
        <f>IFERROR(VLOOKUP(通常分様式!AA229,―!$X$2:$Y$31,2,FALSE),0)</f>
        <v>0</v>
      </c>
      <c r="AF229">
        <f>IFERROR(VLOOKUP(通常分様式!AG229,―!$AA$2:$AB$14,2,FALSE),0)</f>
        <v>0</v>
      </c>
      <c r="AG229">
        <f t="shared" si="21"/>
        <v>0</v>
      </c>
      <c r="AH229" s="513">
        <f t="shared" si="22"/>
        <v>0</v>
      </c>
      <c r="AI229" s="513">
        <f t="shared" si="23"/>
        <v>0</v>
      </c>
      <c r="AJ229" s="513">
        <f>IF(通常分様式!C229="",0,IF(B229=1,IF(フラグ管理用!C229=1,"事業終期_通常",IF(C229=2,IF(Y229=2,"事業終期_R3基金・R4","事業終期_通常"),0)),IF(B229=2,"事業終期_R3基金・R4",0)))</f>
        <v>0</v>
      </c>
      <c r="AK229" s="513">
        <f t="shared" si="24"/>
        <v>0</v>
      </c>
      <c r="AL229" s="513">
        <f t="shared" si="25"/>
        <v>0</v>
      </c>
      <c r="AM229" s="513">
        <f t="shared" si="26"/>
        <v>0</v>
      </c>
      <c r="AN229" s="513">
        <f t="shared" si="27"/>
        <v>0</v>
      </c>
      <c r="AO229" t="str">
        <f>IF(通常分様式!C229="","",IF(PRODUCT(B229:G229,H229:AA229,AF229)=0,"error",""))</f>
        <v/>
      </c>
      <c r="AP229">
        <f>IF(通常分様式!E229="妊娠出産子育て支援交付金",1,0)</f>
        <v>0</v>
      </c>
    </row>
    <row r="230" spans="1:42">
      <c r="A230">
        <v>209</v>
      </c>
      <c r="B230">
        <f>IFERROR(VLOOKUP(通常分様式!B230,―!$AJ$2:$AK$3,2,FALSE),0)</f>
        <v>0</v>
      </c>
      <c r="C230">
        <f>IFERROR(VLOOKUP(通常分様式!C230,―!$A$2:$B$3,2,FALSE),0)</f>
        <v>0</v>
      </c>
      <c r="D230">
        <f>IFERROR(VLOOKUP(通常分様式!D230,―!$AD$2:$AE$3,2,FALSE),0)</f>
        <v>0</v>
      </c>
      <c r="G230">
        <f>IFERROR(VLOOKUP(通常分様式!G230,―!$AF$2:$AG$3,2,FALSE),0)</f>
        <v>0</v>
      </c>
      <c r="H230">
        <f>IFERROR(VLOOKUP(通常分様式!H230,―!$C$2:$D$2,2,FALSE),0)</f>
        <v>0</v>
      </c>
      <c r="I230">
        <f>IFERROR(IF(B230=2,VLOOKUP(通常分様式!I230,―!$E$21:$F$25,2,FALSE),VLOOKUP(通常分様式!I230,―!$E$2:$F$19,2,FALSE)),0)</f>
        <v>0</v>
      </c>
      <c r="J230">
        <f>IFERROR(VLOOKUP(通常分様式!J230,―!$G$2:$H$2,2,FALSE),0)</f>
        <v>0</v>
      </c>
      <c r="K230">
        <f>IFERROR(VLOOKUP(通常分様式!K230,―!$AH$2:$AI$12,2,FALSE),0)</f>
        <v>0</v>
      </c>
      <c r="V230">
        <f>IFERROR(IF(通常分様式!C230="単",VLOOKUP(通常分様式!V230,―!$I$2:$J$3,2,FALSE),VLOOKUP(通常分様式!V230,―!$I$4:$J$5,2,FALSE)),0)</f>
        <v>0</v>
      </c>
      <c r="W230">
        <f>IFERROR(VLOOKUP(通常分様式!W230,―!$K$2:$L$3,2,FALSE),0)</f>
        <v>0</v>
      </c>
      <c r="X230">
        <f>IFERROR(VLOOKUP(通常分様式!X230,―!$M$2:$N$3,2,FALSE),0)</f>
        <v>0</v>
      </c>
      <c r="Y230">
        <f>IFERROR(VLOOKUP(通常分様式!Y230,―!$O$2:$P$3,2,FALSE),0)</f>
        <v>0</v>
      </c>
      <c r="Z230">
        <f>IFERROR(VLOOKUP(通常分様式!Z230,―!$X$2:$Y$31,2,FALSE),0)</f>
        <v>0</v>
      </c>
      <c r="AA230">
        <f>IFERROR(VLOOKUP(通常分様式!AA230,―!$X$2:$Y$31,2,FALSE),0)</f>
        <v>0</v>
      </c>
      <c r="AF230">
        <f>IFERROR(VLOOKUP(通常分様式!AG230,―!$AA$2:$AB$14,2,FALSE),0)</f>
        <v>0</v>
      </c>
      <c r="AG230">
        <f t="shared" si="21"/>
        <v>0</v>
      </c>
      <c r="AH230" s="513">
        <f t="shared" si="22"/>
        <v>0</v>
      </c>
      <c r="AI230" s="513">
        <f t="shared" si="23"/>
        <v>0</v>
      </c>
      <c r="AJ230" s="513">
        <f>IF(通常分様式!C230="",0,IF(B230=1,IF(フラグ管理用!C230=1,"事業終期_通常",IF(C230=2,IF(Y230=2,"事業終期_R3基金・R4","事業終期_通常"),0)),IF(B230=2,"事業終期_R3基金・R4",0)))</f>
        <v>0</v>
      </c>
      <c r="AK230" s="513">
        <f t="shared" si="24"/>
        <v>0</v>
      </c>
      <c r="AL230" s="513">
        <f t="shared" si="25"/>
        <v>0</v>
      </c>
      <c r="AM230" s="513">
        <f t="shared" si="26"/>
        <v>0</v>
      </c>
      <c r="AN230" s="513">
        <f t="shared" si="27"/>
        <v>0</v>
      </c>
      <c r="AO230" t="str">
        <f>IF(通常分様式!C230="","",IF(PRODUCT(B230:G230,H230:AA230,AF230)=0,"error",""))</f>
        <v/>
      </c>
      <c r="AP230">
        <f>IF(通常分様式!E230="妊娠出産子育て支援交付金",1,0)</f>
        <v>0</v>
      </c>
    </row>
    <row r="231" spans="1:42">
      <c r="A231">
        <v>210</v>
      </c>
      <c r="B231">
        <f>IFERROR(VLOOKUP(通常分様式!B231,―!$AJ$2:$AK$3,2,FALSE),0)</f>
        <v>0</v>
      </c>
      <c r="C231">
        <f>IFERROR(VLOOKUP(通常分様式!C231,―!$A$2:$B$3,2,FALSE),0)</f>
        <v>0</v>
      </c>
      <c r="D231">
        <f>IFERROR(VLOOKUP(通常分様式!D231,―!$AD$2:$AE$3,2,FALSE),0)</f>
        <v>0</v>
      </c>
      <c r="G231">
        <f>IFERROR(VLOOKUP(通常分様式!G231,―!$AF$2:$AG$3,2,FALSE),0)</f>
        <v>0</v>
      </c>
      <c r="H231">
        <f>IFERROR(VLOOKUP(通常分様式!H231,―!$C$2:$D$2,2,FALSE),0)</f>
        <v>0</v>
      </c>
      <c r="I231">
        <f>IFERROR(IF(B231=2,VLOOKUP(通常分様式!I231,―!$E$21:$F$25,2,FALSE),VLOOKUP(通常分様式!I231,―!$E$2:$F$19,2,FALSE)),0)</f>
        <v>0</v>
      </c>
      <c r="J231">
        <f>IFERROR(VLOOKUP(通常分様式!J231,―!$G$2:$H$2,2,FALSE),0)</f>
        <v>0</v>
      </c>
      <c r="K231">
        <f>IFERROR(VLOOKUP(通常分様式!K231,―!$AH$2:$AI$12,2,FALSE),0)</f>
        <v>0</v>
      </c>
      <c r="V231">
        <f>IFERROR(IF(通常分様式!C231="単",VLOOKUP(通常分様式!V231,―!$I$2:$J$3,2,FALSE),VLOOKUP(通常分様式!V231,―!$I$4:$J$5,2,FALSE)),0)</f>
        <v>0</v>
      </c>
      <c r="W231">
        <f>IFERROR(VLOOKUP(通常分様式!W231,―!$K$2:$L$3,2,FALSE),0)</f>
        <v>0</v>
      </c>
      <c r="X231">
        <f>IFERROR(VLOOKUP(通常分様式!X231,―!$M$2:$N$3,2,FALSE),0)</f>
        <v>0</v>
      </c>
      <c r="Y231">
        <f>IFERROR(VLOOKUP(通常分様式!Y231,―!$O$2:$P$3,2,FALSE),0)</f>
        <v>0</v>
      </c>
      <c r="Z231">
        <f>IFERROR(VLOOKUP(通常分様式!Z231,―!$X$2:$Y$31,2,FALSE),0)</f>
        <v>0</v>
      </c>
      <c r="AA231">
        <f>IFERROR(VLOOKUP(通常分様式!AA231,―!$X$2:$Y$31,2,FALSE),0)</f>
        <v>0</v>
      </c>
      <c r="AF231">
        <f>IFERROR(VLOOKUP(通常分様式!AG231,―!$AA$2:$AB$14,2,FALSE),0)</f>
        <v>0</v>
      </c>
      <c r="AG231">
        <f t="shared" si="21"/>
        <v>0</v>
      </c>
      <c r="AH231" s="513">
        <f t="shared" si="22"/>
        <v>0</v>
      </c>
      <c r="AI231" s="513">
        <f t="shared" si="23"/>
        <v>0</v>
      </c>
      <c r="AJ231" s="513">
        <f>IF(通常分様式!C231="",0,IF(B231=1,IF(フラグ管理用!C231=1,"事業終期_通常",IF(C231=2,IF(Y231=2,"事業終期_R3基金・R4","事業終期_通常"),0)),IF(B231=2,"事業終期_R3基金・R4",0)))</f>
        <v>0</v>
      </c>
      <c r="AK231" s="513">
        <f t="shared" si="24"/>
        <v>0</v>
      </c>
      <c r="AL231" s="513">
        <f t="shared" si="25"/>
        <v>0</v>
      </c>
      <c r="AM231" s="513">
        <f t="shared" si="26"/>
        <v>0</v>
      </c>
      <c r="AN231" s="513">
        <f t="shared" si="27"/>
        <v>0</v>
      </c>
      <c r="AO231" t="str">
        <f>IF(通常分様式!C231="","",IF(PRODUCT(B231:G231,H231:AA231,AF231)=0,"error",""))</f>
        <v/>
      </c>
      <c r="AP231">
        <f>IF(通常分様式!E231="妊娠出産子育て支援交付金",1,0)</f>
        <v>0</v>
      </c>
    </row>
    <row r="232" spans="1:42">
      <c r="A232">
        <v>211</v>
      </c>
      <c r="B232">
        <f>IFERROR(VLOOKUP(通常分様式!B232,―!$AJ$2:$AK$3,2,FALSE),0)</f>
        <v>0</v>
      </c>
      <c r="C232">
        <f>IFERROR(VLOOKUP(通常分様式!C232,―!$A$2:$B$3,2,FALSE),0)</f>
        <v>0</v>
      </c>
      <c r="D232">
        <f>IFERROR(VLOOKUP(通常分様式!D232,―!$AD$2:$AE$3,2,FALSE),0)</f>
        <v>0</v>
      </c>
      <c r="G232">
        <f>IFERROR(VLOOKUP(通常分様式!G232,―!$AF$2:$AG$3,2,FALSE),0)</f>
        <v>0</v>
      </c>
      <c r="H232">
        <f>IFERROR(VLOOKUP(通常分様式!H232,―!$C$2:$D$2,2,FALSE),0)</f>
        <v>0</v>
      </c>
      <c r="I232">
        <f>IFERROR(IF(B232=2,VLOOKUP(通常分様式!I232,―!$E$21:$F$25,2,FALSE),VLOOKUP(通常分様式!I232,―!$E$2:$F$19,2,FALSE)),0)</f>
        <v>0</v>
      </c>
      <c r="J232">
        <f>IFERROR(VLOOKUP(通常分様式!J232,―!$G$2:$H$2,2,FALSE),0)</f>
        <v>0</v>
      </c>
      <c r="K232">
        <f>IFERROR(VLOOKUP(通常分様式!K232,―!$AH$2:$AI$12,2,FALSE),0)</f>
        <v>0</v>
      </c>
      <c r="V232">
        <f>IFERROR(IF(通常分様式!C232="単",VLOOKUP(通常分様式!V232,―!$I$2:$J$3,2,FALSE),VLOOKUP(通常分様式!V232,―!$I$4:$J$5,2,FALSE)),0)</f>
        <v>0</v>
      </c>
      <c r="W232">
        <f>IFERROR(VLOOKUP(通常分様式!W232,―!$K$2:$L$3,2,FALSE),0)</f>
        <v>0</v>
      </c>
      <c r="X232">
        <f>IFERROR(VLOOKUP(通常分様式!X232,―!$M$2:$N$3,2,FALSE),0)</f>
        <v>0</v>
      </c>
      <c r="Y232">
        <f>IFERROR(VLOOKUP(通常分様式!Y232,―!$O$2:$P$3,2,FALSE),0)</f>
        <v>0</v>
      </c>
      <c r="Z232">
        <f>IFERROR(VLOOKUP(通常分様式!Z232,―!$X$2:$Y$31,2,FALSE),0)</f>
        <v>0</v>
      </c>
      <c r="AA232">
        <f>IFERROR(VLOOKUP(通常分様式!AA232,―!$X$2:$Y$31,2,FALSE),0)</f>
        <v>0</v>
      </c>
      <c r="AF232">
        <f>IFERROR(VLOOKUP(通常分様式!AG232,―!$AA$2:$AB$14,2,FALSE),0)</f>
        <v>0</v>
      </c>
      <c r="AG232">
        <f t="shared" si="21"/>
        <v>0</v>
      </c>
      <c r="AH232" s="513">
        <f t="shared" si="22"/>
        <v>0</v>
      </c>
      <c r="AI232" s="513">
        <f t="shared" si="23"/>
        <v>0</v>
      </c>
      <c r="AJ232" s="513">
        <f>IF(通常分様式!C232="",0,IF(B232=1,IF(フラグ管理用!C232=1,"事業終期_通常",IF(C232=2,IF(Y232=2,"事業終期_R3基金・R4","事業終期_通常"),0)),IF(B232=2,"事業終期_R3基金・R4",0)))</f>
        <v>0</v>
      </c>
      <c r="AK232" s="513">
        <f t="shared" si="24"/>
        <v>0</v>
      </c>
      <c r="AL232" s="513">
        <f t="shared" si="25"/>
        <v>0</v>
      </c>
      <c r="AM232" s="513">
        <f t="shared" si="26"/>
        <v>0</v>
      </c>
      <c r="AN232" s="513">
        <f t="shared" si="27"/>
        <v>0</v>
      </c>
      <c r="AO232" t="str">
        <f>IF(通常分様式!C232="","",IF(PRODUCT(B232:G232,H232:AA232,AF232)=0,"error",""))</f>
        <v/>
      </c>
      <c r="AP232">
        <f>IF(通常分様式!E232="妊娠出産子育て支援交付金",1,0)</f>
        <v>0</v>
      </c>
    </row>
    <row r="233" spans="1:42">
      <c r="A233">
        <v>212</v>
      </c>
      <c r="B233">
        <f>IFERROR(VLOOKUP(通常分様式!B233,―!$AJ$2:$AK$3,2,FALSE),0)</f>
        <v>0</v>
      </c>
      <c r="C233">
        <f>IFERROR(VLOOKUP(通常分様式!C233,―!$A$2:$B$3,2,FALSE),0)</f>
        <v>0</v>
      </c>
      <c r="D233">
        <f>IFERROR(VLOOKUP(通常分様式!D233,―!$AD$2:$AE$3,2,FALSE),0)</f>
        <v>0</v>
      </c>
      <c r="G233">
        <f>IFERROR(VLOOKUP(通常分様式!G233,―!$AF$2:$AG$3,2,FALSE),0)</f>
        <v>0</v>
      </c>
      <c r="H233">
        <f>IFERROR(VLOOKUP(通常分様式!H233,―!$C$2:$D$2,2,FALSE),0)</f>
        <v>0</v>
      </c>
      <c r="I233">
        <f>IFERROR(IF(B233=2,VLOOKUP(通常分様式!I233,―!$E$21:$F$25,2,FALSE),VLOOKUP(通常分様式!I233,―!$E$2:$F$19,2,FALSE)),0)</f>
        <v>0</v>
      </c>
      <c r="J233">
        <f>IFERROR(VLOOKUP(通常分様式!J233,―!$G$2:$H$2,2,FALSE),0)</f>
        <v>0</v>
      </c>
      <c r="K233">
        <f>IFERROR(VLOOKUP(通常分様式!K233,―!$AH$2:$AI$12,2,FALSE),0)</f>
        <v>0</v>
      </c>
      <c r="V233">
        <f>IFERROR(IF(通常分様式!C233="単",VLOOKUP(通常分様式!V233,―!$I$2:$J$3,2,FALSE),VLOOKUP(通常分様式!V233,―!$I$4:$J$5,2,FALSE)),0)</f>
        <v>0</v>
      </c>
      <c r="W233">
        <f>IFERROR(VLOOKUP(通常分様式!W233,―!$K$2:$L$3,2,FALSE),0)</f>
        <v>0</v>
      </c>
      <c r="X233">
        <f>IFERROR(VLOOKUP(通常分様式!X233,―!$M$2:$N$3,2,FALSE),0)</f>
        <v>0</v>
      </c>
      <c r="Y233">
        <f>IFERROR(VLOOKUP(通常分様式!Y233,―!$O$2:$P$3,2,FALSE),0)</f>
        <v>0</v>
      </c>
      <c r="Z233">
        <f>IFERROR(VLOOKUP(通常分様式!Z233,―!$X$2:$Y$31,2,FALSE),0)</f>
        <v>0</v>
      </c>
      <c r="AA233">
        <f>IFERROR(VLOOKUP(通常分様式!AA233,―!$X$2:$Y$31,2,FALSE),0)</f>
        <v>0</v>
      </c>
      <c r="AF233">
        <f>IFERROR(VLOOKUP(通常分様式!AG233,―!$AA$2:$AB$14,2,FALSE),0)</f>
        <v>0</v>
      </c>
      <c r="AG233">
        <f t="shared" si="21"/>
        <v>0</v>
      </c>
      <c r="AH233" s="513">
        <f t="shared" si="22"/>
        <v>0</v>
      </c>
      <c r="AI233" s="513">
        <f t="shared" si="23"/>
        <v>0</v>
      </c>
      <c r="AJ233" s="513">
        <f>IF(通常分様式!C233="",0,IF(B233=1,IF(フラグ管理用!C233=1,"事業終期_通常",IF(C233=2,IF(Y233=2,"事業終期_R3基金・R4","事業終期_通常"),0)),IF(B233=2,"事業終期_R3基金・R4",0)))</f>
        <v>0</v>
      </c>
      <c r="AK233" s="513">
        <f t="shared" si="24"/>
        <v>0</v>
      </c>
      <c r="AL233" s="513">
        <f t="shared" si="25"/>
        <v>0</v>
      </c>
      <c r="AM233" s="513">
        <f t="shared" si="26"/>
        <v>0</v>
      </c>
      <c r="AN233" s="513">
        <f t="shared" si="27"/>
        <v>0</v>
      </c>
      <c r="AO233" t="str">
        <f>IF(通常分様式!C233="","",IF(PRODUCT(B233:G233,H233:AA233,AF233)=0,"error",""))</f>
        <v/>
      </c>
      <c r="AP233">
        <f>IF(通常分様式!E233="妊娠出産子育て支援交付金",1,0)</f>
        <v>0</v>
      </c>
    </row>
    <row r="234" spans="1:42">
      <c r="A234">
        <v>213</v>
      </c>
      <c r="B234">
        <f>IFERROR(VLOOKUP(通常分様式!B234,―!$AJ$2:$AK$3,2,FALSE),0)</f>
        <v>0</v>
      </c>
      <c r="C234">
        <f>IFERROR(VLOOKUP(通常分様式!C234,―!$A$2:$B$3,2,FALSE),0)</f>
        <v>0</v>
      </c>
      <c r="D234">
        <f>IFERROR(VLOOKUP(通常分様式!D234,―!$AD$2:$AE$3,2,FALSE),0)</f>
        <v>0</v>
      </c>
      <c r="G234">
        <f>IFERROR(VLOOKUP(通常分様式!G234,―!$AF$2:$AG$3,2,FALSE),0)</f>
        <v>0</v>
      </c>
      <c r="H234">
        <f>IFERROR(VLOOKUP(通常分様式!H234,―!$C$2:$D$2,2,FALSE),0)</f>
        <v>0</v>
      </c>
      <c r="I234">
        <f>IFERROR(IF(B234=2,VLOOKUP(通常分様式!I234,―!$E$21:$F$25,2,FALSE),VLOOKUP(通常分様式!I234,―!$E$2:$F$19,2,FALSE)),0)</f>
        <v>0</v>
      </c>
      <c r="J234">
        <f>IFERROR(VLOOKUP(通常分様式!J234,―!$G$2:$H$2,2,FALSE),0)</f>
        <v>0</v>
      </c>
      <c r="K234">
        <f>IFERROR(VLOOKUP(通常分様式!K234,―!$AH$2:$AI$12,2,FALSE),0)</f>
        <v>0</v>
      </c>
      <c r="V234">
        <f>IFERROR(IF(通常分様式!C234="単",VLOOKUP(通常分様式!V234,―!$I$2:$J$3,2,FALSE),VLOOKUP(通常分様式!V234,―!$I$4:$J$5,2,FALSE)),0)</f>
        <v>0</v>
      </c>
      <c r="W234">
        <f>IFERROR(VLOOKUP(通常分様式!W234,―!$K$2:$L$3,2,FALSE),0)</f>
        <v>0</v>
      </c>
      <c r="X234">
        <f>IFERROR(VLOOKUP(通常分様式!X234,―!$M$2:$N$3,2,FALSE),0)</f>
        <v>0</v>
      </c>
      <c r="Y234">
        <f>IFERROR(VLOOKUP(通常分様式!Y234,―!$O$2:$P$3,2,FALSE),0)</f>
        <v>0</v>
      </c>
      <c r="Z234">
        <f>IFERROR(VLOOKUP(通常分様式!Z234,―!$X$2:$Y$31,2,FALSE),0)</f>
        <v>0</v>
      </c>
      <c r="AA234">
        <f>IFERROR(VLOOKUP(通常分様式!AA234,―!$X$2:$Y$31,2,FALSE),0)</f>
        <v>0</v>
      </c>
      <c r="AF234">
        <f>IFERROR(VLOOKUP(通常分様式!AG234,―!$AA$2:$AB$14,2,FALSE),0)</f>
        <v>0</v>
      </c>
      <c r="AG234">
        <f t="shared" si="21"/>
        <v>0</v>
      </c>
      <c r="AH234" s="513">
        <f t="shared" si="22"/>
        <v>0</v>
      </c>
      <c r="AI234" s="513">
        <f t="shared" si="23"/>
        <v>0</v>
      </c>
      <c r="AJ234" s="513">
        <f>IF(通常分様式!C234="",0,IF(B234=1,IF(フラグ管理用!C234=1,"事業終期_通常",IF(C234=2,IF(Y234=2,"事業終期_R3基金・R4","事業終期_通常"),0)),IF(B234=2,"事業終期_R3基金・R4",0)))</f>
        <v>0</v>
      </c>
      <c r="AK234" s="513">
        <f t="shared" si="24"/>
        <v>0</v>
      </c>
      <c r="AL234" s="513">
        <f t="shared" si="25"/>
        <v>0</v>
      </c>
      <c r="AM234" s="513">
        <f t="shared" si="26"/>
        <v>0</v>
      </c>
      <c r="AN234" s="513">
        <f t="shared" si="27"/>
        <v>0</v>
      </c>
      <c r="AO234" t="str">
        <f>IF(通常分様式!C234="","",IF(PRODUCT(B234:G234,H234:AA234,AF234)=0,"error",""))</f>
        <v/>
      </c>
      <c r="AP234">
        <f>IF(通常分様式!E234="妊娠出産子育て支援交付金",1,0)</f>
        <v>0</v>
      </c>
    </row>
    <row r="235" spans="1:42">
      <c r="A235">
        <v>214</v>
      </c>
      <c r="B235">
        <f>IFERROR(VLOOKUP(通常分様式!B235,―!$AJ$2:$AK$3,2,FALSE),0)</f>
        <v>0</v>
      </c>
      <c r="C235">
        <f>IFERROR(VLOOKUP(通常分様式!C235,―!$A$2:$B$3,2,FALSE),0)</f>
        <v>0</v>
      </c>
      <c r="D235">
        <f>IFERROR(VLOOKUP(通常分様式!D235,―!$AD$2:$AE$3,2,FALSE),0)</f>
        <v>0</v>
      </c>
      <c r="G235">
        <f>IFERROR(VLOOKUP(通常分様式!G235,―!$AF$2:$AG$3,2,FALSE),0)</f>
        <v>0</v>
      </c>
      <c r="H235">
        <f>IFERROR(VLOOKUP(通常分様式!H235,―!$C$2:$D$2,2,FALSE),0)</f>
        <v>0</v>
      </c>
      <c r="I235">
        <f>IFERROR(IF(B235=2,VLOOKUP(通常分様式!I235,―!$E$21:$F$25,2,FALSE),VLOOKUP(通常分様式!I235,―!$E$2:$F$19,2,FALSE)),0)</f>
        <v>0</v>
      </c>
      <c r="J235">
        <f>IFERROR(VLOOKUP(通常分様式!J235,―!$G$2:$H$2,2,FALSE),0)</f>
        <v>0</v>
      </c>
      <c r="K235">
        <f>IFERROR(VLOOKUP(通常分様式!K235,―!$AH$2:$AI$12,2,FALSE),0)</f>
        <v>0</v>
      </c>
      <c r="V235">
        <f>IFERROR(IF(通常分様式!C235="単",VLOOKUP(通常分様式!V235,―!$I$2:$J$3,2,FALSE),VLOOKUP(通常分様式!V235,―!$I$4:$J$5,2,FALSE)),0)</f>
        <v>0</v>
      </c>
      <c r="W235">
        <f>IFERROR(VLOOKUP(通常分様式!W235,―!$K$2:$L$3,2,FALSE),0)</f>
        <v>0</v>
      </c>
      <c r="X235">
        <f>IFERROR(VLOOKUP(通常分様式!X235,―!$M$2:$N$3,2,FALSE),0)</f>
        <v>0</v>
      </c>
      <c r="Y235">
        <f>IFERROR(VLOOKUP(通常分様式!Y235,―!$O$2:$P$3,2,FALSE),0)</f>
        <v>0</v>
      </c>
      <c r="Z235">
        <f>IFERROR(VLOOKUP(通常分様式!Z235,―!$X$2:$Y$31,2,FALSE),0)</f>
        <v>0</v>
      </c>
      <c r="AA235">
        <f>IFERROR(VLOOKUP(通常分様式!AA235,―!$X$2:$Y$31,2,FALSE),0)</f>
        <v>0</v>
      </c>
      <c r="AF235">
        <f>IFERROR(VLOOKUP(通常分様式!AG235,―!$AA$2:$AB$14,2,FALSE),0)</f>
        <v>0</v>
      </c>
      <c r="AG235">
        <f t="shared" si="21"/>
        <v>0</v>
      </c>
      <c r="AH235" s="513">
        <f t="shared" si="22"/>
        <v>0</v>
      </c>
      <c r="AI235" s="513">
        <f t="shared" si="23"/>
        <v>0</v>
      </c>
      <c r="AJ235" s="513">
        <f>IF(通常分様式!C235="",0,IF(B235=1,IF(フラグ管理用!C235=1,"事業終期_通常",IF(C235=2,IF(Y235=2,"事業終期_R3基金・R4","事業終期_通常"),0)),IF(B235=2,"事業終期_R3基金・R4",0)))</f>
        <v>0</v>
      </c>
      <c r="AK235" s="513">
        <f t="shared" si="24"/>
        <v>0</v>
      </c>
      <c r="AL235" s="513">
        <f t="shared" si="25"/>
        <v>0</v>
      </c>
      <c r="AM235" s="513">
        <f t="shared" si="26"/>
        <v>0</v>
      </c>
      <c r="AN235" s="513">
        <f t="shared" si="27"/>
        <v>0</v>
      </c>
      <c r="AO235" t="str">
        <f>IF(通常分様式!C235="","",IF(PRODUCT(B235:G235,H235:AA235,AF235)=0,"error",""))</f>
        <v/>
      </c>
      <c r="AP235">
        <f>IF(通常分様式!E235="妊娠出産子育て支援交付金",1,0)</f>
        <v>0</v>
      </c>
    </row>
    <row r="236" spans="1:42">
      <c r="A236">
        <v>215</v>
      </c>
      <c r="B236">
        <f>IFERROR(VLOOKUP(通常分様式!B236,―!$AJ$2:$AK$3,2,FALSE),0)</f>
        <v>0</v>
      </c>
      <c r="C236">
        <f>IFERROR(VLOOKUP(通常分様式!C236,―!$A$2:$B$3,2,FALSE),0)</f>
        <v>0</v>
      </c>
      <c r="D236">
        <f>IFERROR(VLOOKUP(通常分様式!D236,―!$AD$2:$AE$3,2,FALSE),0)</f>
        <v>0</v>
      </c>
      <c r="G236">
        <f>IFERROR(VLOOKUP(通常分様式!G236,―!$AF$2:$AG$3,2,FALSE),0)</f>
        <v>0</v>
      </c>
      <c r="H236">
        <f>IFERROR(VLOOKUP(通常分様式!H236,―!$C$2:$D$2,2,FALSE),0)</f>
        <v>0</v>
      </c>
      <c r="I236">
        <f>IFERROR(IF(B236=2,VLOOKUP(通常分様式!I236,―!$E$21:$F$25,2,FALSE),VLOOKUP(通常分様式!I236,―!$E$2:$F$19,2,FALSE)),0)</f>
        <v>0</v>
      </c>
      <c r="J236">
        <f>IFERROR(VLOOKUP(通常分様式!J236,―!$G$2:$H$2,2,FALSE),0)</f>
        <v>0</v>
      </c>
      <c r="K236">
        <f>IFERROR(VLOOKUP(通常分様式!K236,―!$AH$2:$AI$12,2,FALSE),0)</f>
        <v>0</v>
      </c>
      <c r="V236">
        <f>IFERROR(IF(通常分様式!C236="単",VLOOKUP(通常分様式!V236,―!$I$2:$J$3,2,FALSE),VLOOKUP(通常分様式!V236,―!$I$4:$J$5,2,FALSE)),0)</f>
        <v>0</v>
      </c>
      <c r="W236">
        <f>IFERROR(VLOOKUP(通常分様式!W236,―!$K$2:$L$3,2,FALSE),0)</f>
        <v>0</v>
      </c>
      <c r="X236">
        <f>IFERROR(VLOOKUP(通常分様式!X236,―!$M$2:$N$3,2,FALSE),0)</f>
        <v>0</v>
      </c>
      <c r="Y236">
        <f>IFERROR(VLOOKUP(通常分様式!Y236,―!$O$2:$P$3,2,FALSE),0)</f>
        <v>0</v>
      </c>
      <c r="Z236">
        <f>IFERROR(VLOOKUP(通常分様式!Z236,―!$X$2:$Y$31,2,FALSE),0)</f>
        <v>0</v>
      </c>
      <c r="AA236">
        <f>IFERROR(VLOOKUP(通常分様式!AA236,―!$X$2:$Y$31,2,FALSE),0)</f>
        <v>0</v>
      </c>
      <c r="AF236">
        <f>IFERROR(VLOOKUP(通常分様式!AG236,―!$AA$2:$AB$14,2,FALSE),0)</f>
        <v>0</v>
      </c>
      <c r="AG236">
        <f t="shared" si="21"/>
        <v>0</v>
      </c>
      <c r="AH236" s="513">
        <f t="shared" si="22"/>
        <v>0</v>
      </c>
      <c r="AI236" s="513">
        <f t="shared" si="23"/>
        <v>0</v>
      </c>
      <c r="AJ236" s="513">
        <f>IF(通常分様式!C236="",0,IF(B236=1,IF(フラグ管理用!C236=1,"事業終期_通常",IF(C236=2,IF(Y236=2,"事業終期_R3基金・R4","事業終期_通常"),0)),IF(B236=2,"事業終期_R3基金・R4",0)))</f>
        <v>0</v>
      </c>
      <c r="AK236" s="513">
        <f t="shared" si="24"/>
        <v>0</v>
      </c>
      <c r="AL236" s="513">
        <f t="shared" si="25"/>
        <v>0</v>
      </c>
      <c r="AM236" s="513">
        <f t="shared" si="26"/>
        <v>0</v>
      </c>
      <c r="AN236" s="513">
        <f t="shared" si="27"/>
        <v>0</v>
      </c>
      <c r="AO236" t="str">
        <f>IF(通常分様式!C236="","",IF(PRODUCT(B236:G236,H236:AA236,AF236)=0,"error",""))</f>
        <v/>
      </c>
      <c r="AP236">
        <f>IF(通常分様式!E236="妊娠出産子育て支援交付金",1,0)</f>
        <v>0</v>
      </c>
    </row>
    <row r="237" spans="1:42">
      <c r="A237">
        <v>216</v>
      </c>
      <c r="B237">
        <f>IFERROR(VLOOKUP(通常分様式!B237,―!$AJ$2:$AK$3,2,FALSE),0)</f>
        <v>0</v>
      </c>
      <c r="C237">
        <f>IFERROR(VLOOKUP(通常分様式!C237,―!$A$2:$B$3,2,FALSE),0)</f>
        <v>0</v>
      </c>
      <c r="D237">
        <f>IFERROR(VLOOKUP(通常分様式!D237,―!$AD$2:$AE$3,2,FALSE),0)</f>
        <v>0</v>
      </c>
      <c r="G237">
        <f>IFERROR(VLOOKUP(通常分様式!G237,―!$AF$2:$AG$3,2,FALSE),0)</f>
        <v>0</v>
      </c>
      <c r="H237">
        <f>IFERROR(VLOOKUP(通常分様式!H237,―!$C$2:$D$2,2,FALSE),0)</f>
        <v>0</v>
      </c>
      <c r="I237">
        <f>IFERROR(IF(B237=2,VLOOKUP(通常分様式!I237,―!$E$21:$F$25,2,FALSE),VLOOKUP(通常分様式!I237,―!$E$2:$F$19,2,FALSE)),0)</f>
        <v>0</v>
      </c>
      <c r="J237">
        <f>IFERROR(VLOOKUP(通常分様式!J237,―!$G$2:$H$2,2,FALSE),0)</f>
        <v>0</v>
      </c>
      <c r="K237">
        <f>IFERROR(VLOOKUP(通常分様式!K237,―!$AH$2:$AI$12,2,FALSE),0)</f>
        <v>0</v>
      </c>
      <c r="V237">
        <f>IFERROR(IF(通常分様式!C237="単",VLOOKUP(通常分様式!V237,―!$I$2:$J$3,2,FALSE),VLOOKUP(通常分様式!V237,―!$I$4:$J$5,2,FALSE)),0)</f>
        <v>0</v>
      </c>
      <c r="W237">
        <f>IFERROR(VLOOKUP(通常分様式!W237,―!$K$2:$L$3,2,FALSE),0)</f>
        <v>0</v>
      </c>
      <c r="X237">
        <f>IFERROR(VLOOKUP(通常分様式!X237,―!$M$2:$N$3,2,FALSE),0)</f>
        <v>0</v>
      </c>
      <c r="Y237">
        <f>IFERROR(VLOOKUP(通常分様式!Y237,―!$O$2:$P$3,2,FALSE),0)</f>
        <v>0</v>
      </c>
      <c r="Z237">
        <f>IFERROR(VLOOKUP(通常分様式!Z237,―!$X$2:$Y$31,2,FALSE),0)</f>
        <v>0</v>
      </c>
      <c r="AA237">
        <f>IFERROR(VLOOKUP(通常分様式!AA237,―!$X$2:$Y$31,2,FALSE),0)</f>
        <v>0</v>
      </c>
      <c r="AF237">
        <f>IFERROR(VLOOKUP(通常分様式!AG237,―!$AA$2:$AB$14,2,FALSE),0)</f>
        <v>0</v>
      </c>
      <c r="AG237">
        <f t="shared" si="21"/>
        <v>0</v>
      </c>
      <c r="AH237" s="513">
        <f t="shared" si="22"/>
        <v>0</v>
      </c>
      <c r="AI237" s="513">
        <f t="shared" si="23"/>
        <v>0</v>
      </c>
      <c r="AJ237" s="513">
        <f>IF(通常分様式!C237="",0,IF(B237=1,IF(フラグ管理用!C237=1,"事業終期_通常",IF(C237=2,IF(Y237=2,"事業終期_R3基金・R4","事業終期_通常"),0)),IF(B237=2,"事業終期_R3基金・R4",0)))</f>
        <v>0</v>
      </c>
      <c r="AK237" s="513">
        <f t="shared" si="24"/>
        <v>0</v>
      </c>
      <c r="AL237" s="513">
        <f t="shared" si="25"/>
        <v>0</v>
      </c>
      <c r="AM237" s="513">
        <f t="shared" si="26"/>
        <v>0</v>
      </c>
      <c r="AN237" s="513">
        <f t="shared" si="27"/>
        <v>0</v>
      </c>
      <c r="AO237" t="str">
        <f>IF(通常分様式!C237="","",IF(PRODUCT(B237:G237,H237:AA237,AF237)=0,"error",""))</f>
        <v/>
      </c>
      <c r="AP237">
        <f>IF(通常分様式!E237="妊娠出産子育て支援交付金",1,0)</f>
        <v>0</v>
      </c>
    </row>
    <row r="238" spans="1:42">
      <c r="A238">
        <v>217</v>
      </c>
      <c r="B238">
        <f>IFERROR(VLOOKUP(通常分様式!B238,―!$AJ$2:$AK$3,2,FALSE),0)</f>
        <v>0</v>
      </c>
      <c r="C238">
        <f>IFERROR(VLOOKUP(通常分様式!C238,―!$A$2:$B$3,2,FALSE),0)</f>
        <v>0</v>
      </c>
      <c r="D238">
        <f>IFERROR(VLOOKUP(通常分様式!D238,―!$AD$2:$AE$3,2,FALSE),0)</f>
        <v>0</v>
      </c>
      <c r="G238">
        <f>IFERROR(VLOOKUP(通常分様式!G238,―!$AF$2:$AG$3,2,FALSE),0)</f>
        <v>0</v>
      </c>
      <c r="H238">
        <f>IFERROR(VLOOKUP(通常分様式!H238,―!$C$2:$D$2,2,FALSE),0)</f>
        <v>0</v>
      </c>
      <c r="I238">
        <f>IFERROR(IF(B238=2,VLOOKUP(通常分様式!I238,―!$E$21:$F$25,2,FALSE),VLOOKUP(通常分様式!I238,―!$E$2:$F$19,2,FALSE)),0)</f>
        <v>0</v>
      </c>
      <c r="J238">
        <f>IFERROR(VLOOKUP(通常分様式!J238,―!$G$2:$H$2,2,FALSE),0)</f>
        <v>0</v>
      </c>
      <c r="K238">
        <f>IFERROR(VLOOKUP(通常分様式!K238,―!$AH$2:$AI$12,2,FALSE),0)</f>
        <v>0</v>
      </c>
      <c r="V238">
        <f>IFERROR(IF(通常分様式!C238="単",VLOOKUP(通常分様式!V238,―!$I$2:$J$3,2,FALSE),VLOOKUP(通常分様式!V238,―!$I$4:$J$5,2,FALSE)),0)</f>
        <v>0</v>
      </c>
      <c r="W238">
        <f>IFERROR(VLOOKUP(通常分様式!W238,―!$K$2:$L$3,2,FALSE),0)</f>
        <v>0</v>
      </c>
      <c r="X238">
        <f>IFERROR(VLOOKUP(通常分様式!X238,―!$M$2:$N$3,2,FALSE),0)</f>
        <v>0</v>
      </c>
      <c r="Y238">
        <f>IFERROR(VLOOKUP(通常分様式!Y238,―!$O$2:$P$3,2,FALSE),0)</f>
        <v>0</v>
      </c>
      <c r="Z238">
        <f>IFERROR(VLOOKUP(通常分様式!Z238,―!$X$2:$Y$31,2,FALSE),0)</f>
        <v>0</v>
      </c>
      <c r="AA238">
        <f>IFERROR(VLOOKUP(通常分様式!AA238,―!$X$2:$Y$31,2,FALSE),0)</f>
        <v>0</v>
      </c>
      <c r="AF238">
        <f>IFERROR(VLOOKUP(通常分様式!AG238,―!$AA$2:$AB$14,2,FALSE),0)</f>
        <v>0</v>
      </c>
      <c r="AG238">
        <f t="shared" si="21"/>
        <v>0</v>
      </c>
      <c r="AH238" s="513">
        <f t="shared" si="22"/>
        <v>0</v>
      </c>
      <c r="AI238" s="513">
        <f t="shared" si="23"/>
        <v>0</v>
      </c>
      <c r="AJ238" s="513">
        <f>IF(通常分様式!C238="",0,IF(B238=1,IF(フラグ管理用!C238=1,"事業終期_通常",IF(C238=2,IF(Y238=2,"事業終期_R3基金・R4","事業終期_通常"),0)),IF(B238=2,"事業終期_R3基金・R4",0)))</f>
        <v>0</v>
      </c>
      <c r="AK238" s="513">
        <f t="shared" si="24"/>
        <v>0</v>
      </c>
      <c r="AL238" s="513">
        <f t="shared" si="25"/>
        <v>0</v>
      </c>
      <c r="AM238" s="513">
        <f t="shared" si="26"/>
        <v>0</v>
      </c>
      <c r="AN238" s="513">
        <f t="shared" si="27"/>
        <v>0</v>
      </c>
      <c r="AO238" t="str">
        <f>IF(通常分様式!C238="","",IF(PRODUCT(B238:G238,H238:AA238,AF238)=0,"error",""))</f>
        <v/>
      </c>
      <c r="AP238">
        <f>IF(通常分様式!E238="妊娠出産子育て支援交付金",1,0)</f>
        <v>0</v>
      </c>
    </row>
    <row r="239" spans="1:42">
      <c r="A239">
        <v>218</v>
      </c>
      <c r="B239">
        <f>IFERROR(VLOOKUP(通常分様式!B239,―!$AJ$2:$AK$3,2,FALSE),0)</f>
        <v>0</v>
      </c>
      <c r="C239">
        <f>IFERROR(VLOOKUP(通常分様式!C239,―!$A$2:$B$3,2,FALSE),0)</f>
        <v>0</v>
      </c>
      <c r="D239">
        <f>IFERROR(VLOOKUP(通常分様式!D239,―!$AD$2:$AE$3,2,FALSE),0)</f>
        <v>0</v>
      </c>
      <c r="G239">
        <f>IFERROR(VLOOKUP(通常分様式!G239,―!$AF$2:$AG$3,2,FALSE),0)</f>
        <v>0</v>
      </c>
      <c r="H239">
        <f>IFERROR(VLOOKUP(通常分様式!H239,―!$C$2:$D$2,2,FALSE),0)</f>
        <v>0</v>
      </c>
      <c r="I239">
        <f>IFERROR(IF(B239=2,VLOOKUP(通常分様式!I239,―!$E$21:$F$25,2,FALSE),VLOOKUP(通常分様式!I239,―!$E$2:$F$19,2,FALSE)),0)</f>
        <v>0</v>
      </c>
      <c r="J239">
        <f>IFERROR(VLOOKUP(通常分様式!J239,―!$G$2:$H$2,2,FALSE),0)</f>
        <v>0</v>
      </c>
      <c r="K239">
        <f>IFERROR(VLOOKUP(通常分様式!K239,―!$AH$2:$AI$12,2,FALSE),0)</f>
        <v>0</v>
      </c>
      <c r="V239">
        <f>IFERROR(IF(通常分様式!C239="単",VLOOKUP(通常分様式!V239,―!$I$2:$J$3,2,FALSE),VLOOKUP(通常分様式!V239,―!$I$4:$J$5,2,FALSE)),0)</f>
        <v>0</v>
      </c>
      <c r="W239">
        <f>IFERROR(VLOOKUP(通常分様式!W239,―!$K$2:$L$3,2,FALSE),0)</f>
        <v>0</v>
      </c>
      <c r="X239">
        <f>IFERROR(VLOOKUP(通常分様式!X239,―!$M$2:$N$3,2,FALSE),0)</f>
        <v>0</v>
      </c>
      <c r="Y239">
        <f>IFERROR(VLOOKUP(通常分様式!Y239,―!$O$2:$P$3,2,FALSE),0)</f>
        <v>0</v>
      </c>
      <c r="Z239">
        <f>IFERROR(VLOOKUP(通常分様式!Z239,―!$X$2:$Y$31,2,FALSE),0)</f>
        <v>0</v>
      </c>
      <c r="AA239">
        <f>IFERROR(VLOOKUP(通常分様式!AA239,―!$X$2:$Y$31,2,FALSE),0)</f>
        <v>0</v>
      </c>
      <c r="AF239">
        <f>IFERROR(VLOOKUP(通常分様式!AG239,―!$AA$2:$AB$14,2,FALSE),0)</f>
        <v>0</v>
      </c>
      <c r="AG239">
        <f t="shared" si="21"/>
        <v>0</v>
      </c>
      <c r="AH239" s="513">
        <f t="shared" si="22"/>
        <v>0</v>
      </c>
      <c r="AI239" s="513">
        <f t="shared" si="23"/>
        <v>0</v>
      </c>
      <c r="AJ239" s="513">
        <f>IF(通常分様式!C239="",0,IF(B239=1,IF(フラグ管理用!C239=1,"事業終期_通常",IF(C239=2,IF(Y239=2,"事業終期_R3基金・R4","事業終期_通常"),0)),IF(B239=2,"事業終期_R3基金・R4",0)))</f>
        <v>0</v>
      </c>
      <c r="AK239" s="513">
        <f t="shared" si="24"/>
        <v>0</v>
      </c>
      <c r="AL239" s="513">
        <f t="shared" si="25"/>
        <v>0</v>
      </c>
      <c r="AM239" s="513">
        <f t="shared" si="26"/>
        <v>0</v>
      </c>
      <c r="AN239" s="513">
        <f t="shared" si="27"/>
        <v>0</v>
      </c>
      <c r="AO239" t="str">
        <f>IF(通常分様式!C239="","",IF(PRODUCT(B239:G239,H239:AA239,AF239)=0,"error",""))</f>
        <v/>
      </c>
      <c r="AP239">
        <f>IF(通常分様式!E239="妊娠出産子育て支援交付金",1,0)</f>
        <v>0</v>
      </c>
    </row>
    <row r="240" spans="1:42">
      <c r="A240">
        <v>219</v>
      </c>
      <c r="B240">
        <f>IFERROR(VLOOKUP(通常分様式!B240,―!$AJ$2:$AK$3,2,FALSE),0)</f>
        <v>0</v>
      </c>
      <c r="C240">
        <f>IFERROR(VLOOKUP(通常分様式!C240,―!$A$2:$B$3,2,FALSE),0)</f>
        <v>0</v>
      </c>
      <c r="D240">
        <f>IFERROR(VLOOKUP(通常分様式!D240,―!$AD$2:$AE$3,2,FALSE),0)</f>
        <v>0</v>
      </c>
      <c r="G240">
        <f>IFERROR(VLOOKUP(通常分様式!G240,―!$AF$2:$AG$3,2,FALSE),0)</f>
        <v>0</v>
      </c>
      <c r="H240">
        <f>IFERROR(VLOOKUP(通常分様式!H240,―!$C$2:$D$2,2,FALSE),0)</f>
        <v>0</v>
      </c>
      <c r="I240">
        <f>IFERROR(IF(B240=2,VLOOKUP(通常分様式!I240,―!$E$21:$F$25,2,FALSE),VLOOKUP(通常分様式!I240,―!$E$2:$F$19,2,FALSE)),0)</f>
        <v>0</v>
      </c>
      <c r="J240">
        <f>IFERROR(VLOOKUP(通常分様式!J240,―!$G$2:$H$2,2,FALSE),0)</f>
        <v>0</v>
      </c>
      <c r="K240">
        <f>IFERROR(VLOOKUP(通常分様式!K240,―!$AH$2:$AI$12,2,FALSE),0)</f>
        <v>0</v>
      </c>
      <c r="V240">
        <f>IFERROR(IF(通常分様式!C240="単",VLOOKUP(通常分様式!V240,―!$I$2:$J$3,2,FALSE),VLOOKUP(通常分様式!V240,―!$I$4:$J$5,2,FALSE)),0)</f>
        <v>0</v>
      </c>
      <c r="W240">
        <f>IFERROR(VLOOKUP(通常分様式!W240,―!$K$2:$L$3,2,FALSE),0)</f>
        <v>0</v>
      </c>
      <c r="X240">
        <f>IFERROR(VLOOKUP(通常分様式!X240,―!$M$2:$N$3,2,FALSE),0)</f>
        <v>0</v>
      </c>
      <c r="Y240">
        <f>IFERROR(VLOOKUP(通常分様式!Y240,―!$O$2:$P$3,2,FALSE),0)</f>
        <v>0</v>
      </c>
      <c r="Z240">
        <f>IFERROR(VLOOKUP(通常分様式!Z240,―!$X$2:$Y$31,2,FALSE),0)</f>
        <v>0</v>
      </c>
      <c r="AA240">
        <f>IFERROR(VLOOKUP(通常分様式!AA240,―!$X$2:$Y$31,2,FALSE),0)</f>
        <v>0</v>
      </c>
      <c r="AF240">
        <f>IFERROR(VLOOKUP(通常分様式!AG240,―!$AA$2:$AB$14,2,FALSE),0)</f>
        <v>0</v>
      </c>
      <c r="AG240">
        <f t="shared" si="21"/>
        <v>0</v>
      </c>
      <c r="AH240" s="513">
        <f t="shared" si="22"/>
        <v>0</v>
      </c>
      <c r="AI240" s="513">
        <f t="shared" si="23"/>
        <v>0</v>
      </c>
      <c r="AJ240" s="513">
        <f>IF(通常分様式!C240="",0,IF(B240=1,IF(フラグ管理用!C240=1,"事業終期_通常",IF(C240=2,IF(Y240=2,"事業終期_R3基金・R4","事業終期_通常"),0)),IF(B240=2,"事業終期_R3基金・R4",0)))</f>
        <v>0</v>
      </c>
      <c r="AK240" s="513">
        <f t="shared" si="24"/>
        <v>0</v>
      </c>
      <c r="AL240" s="513">
        <f t="shared" si="25"/>
        <v>0</v>
      </c>
      <c r="AM240" s="513">
        <f t="shared" si="26"/>
        <v>0</v>
      </c>
      <c r="AN240" s="513">
        <f t="shared" si="27"/>
        <v>0</v>
      </c>
      <c r="AO240" t="str">
        <f>IF(通常分様式!C240="","",IF(PRODUCT(B240:G240,H240:AA240,AF240)=0,"error",""))</f>
        <v/>
      </c>
      <c r="AP240">
        <f>IF(通常分様式!E240="妊娠出産子育て支援交付金",1,0)</f>
        <v>0</v>
      </c>
    </row>
    <row r="241" spans="1:42">
      <c r="A241">
        <v>220</v>
      </c>
      <c r="B241">
        <f>IFERROR(VLOOKUP(通常分様式!B241,―!$AJ$2:$AK$3,2,FALSE),0)</f>
        <v>0</v>
      </c>
      <c r="C241">
        <f>IFERROR(VLOOKUP(通常分様式!C241,―!$A$2:$B$3,2,FALSE),0)</f>
        <v>0</v>
      </c>
      <c r="D241">
        <f>IFERROR(VLOOKUP(通常分様式!D241,―!$AD$2:$AE$3,2,FALSE),0)</f>
        <v>0</v>
      </c>
      <c r="G241">
        <f>IFERROR(VLOOKUP(通常分様式!G241,―!$AF$2:$AG$3,2,FALSE),0)</f>
        <v>0</v>
      </c>
      <c r="H241">
        <f>IFERROR(VLOOKUP(通常分様式!H241,―!$C$2:$D$2,2,FALSE),0)</f>
        <v>0</v>
      </c>
      <c r="I241">
        <f>IFERROR(IF(B241=2,VLOOKUP(通常分様式!I241,―!$E$21:$F$25,2,FALSE),VLOOKUP(通常分様式!I241,―!$E$2:$F$19,2,FALSE)),0)</f>
        <v>0</v>
      </c>
      <c r="J241">
        <f>IFERROR(VLOOKUP(通常分様式!J241,―!$G$2:$H$2,2,FALSE),0)</f>
        <v>0</v>
      </c>
      <c r="K241">
        <f>IFERROR(VLOOKUP(通常分様式!K241,―!$AH$2:$AI$12,2,FALSE),0)</f>
        <v>0</v>
      </c>
      <c r="V241">
        <f>IFERROR(IF(通常分様式!C241="単",VLOOKUP(通常分様式!V241,―!$I$2:$J$3,2,FALSE),VLOOKUP(通常分様式!V241,―!$I$4:$J$5,2,FALSE)),0)</f>
        <v>0</v>
      </c>
      <c r="W241">
        <f>IFERROR(VLOOKUP(通常分様式!W241,―!$K$2:$L$3,2,FALSE),0)</f>
        <v>0</v>
      </c>
      <c r="X241">
        <f>IFERROR(VLOOKUP(通常分様式!X241,―!$M$2:$N$3,2,FALSE),0)</f>
        <v>0</v>
      </c>
      <c r="Y241">
        <f>IFERROR(VLOOKUP(通常分様式!Y241,―!$O$2:$P$3,2,FALSE),0)</f>
        <v>0</v>
      </c>
      <c r="Z241">
        <f>IFERROR(VLOOKUP(通常分様式!Z241,―!$X$2:$Y$31,2,FALSE),0)</f>
        <v>0</v>
      </c>
      <c r="AA241">
        <f>IFERROR(VLOOKUP(通常分様式!AA241,―!$X$2:$Y$31,2,FALSE),0)</f>
        <v>0</v>
      </c>
      <c r="AF241">
        <f>IFERROR(VLOOKUP(通常分様式!AG241,―!$AA$2:$AB$14,2,FALSE),0)</f>
        <v>0</v>
      </c>
      <c r="AG241">
        <f t="shared" si="21"/>
        <v>0</v>
      </c>
      <c r="AH241" s="513">
        <f t="shared" si="22"/>
        <v>0</v>
      </c>
      <c r="AI241" s="513">
        <f t="shared" si="23"/>
        <v>0</v>
      </c>
      <c r="AJ241" s="513">
        <f>IF(通常分様式!C241="",0,IF(B241=1,IF(フラグ管理用!C241=1,"事業終期_通常",IF(C241=2,IF(Y241=2,"事業終期_R3基金・R4","事業終期_通常"),0)),IF(B241=2,"事業終期_R3基金・R4",0)))</f>
        <v>0</v>
      </c>
      <c r="AK241" s="513">
        <f t="shared" si="24"/>
        <v>0</v>
      </c>
      <c r="AL241" s="513">
        <f t="shared" si="25"/>
        <v>0</v>
      </c>
      <c r="AM241" s="513">
        <f t="shared" si="26"/>
        <v>0</v>
      </c>
      <c r="AN241" s="513">
        <f t="shared" si="27"/>
        <v>0</v>
      </c>
      <c r="AO241" t="str">
        <f>IF(通常分様式!C241="","",IF(PRODUCT(B241:G241,H241:AA241,AF241)=0,"error",""))</f>
        <v/>
      </c>
      <c r="AP241">
        <f>IF(通常分様式!E241="妊娠出産子育て支援交付金",1,0)</f>
        <v>0</v>
      </c>
    </row>
    <row r="242" spans="1:42">
      <c r="A242">
        <v>221</v>
      </c>
      <c r="B242">
        <f>IFERROR(VLOOKUP(通常分様式!B242,―!$AJ$2:$AK$3,2,FALSE),0)</f>
        <v>0</v>
      </c>
      <c r="C242">
        <f>IFERROR(VLOOKUP(通常分様式!C242,―!$A$2:$B$3,2,FALSE),0)</f>
        <v>0</v>
      </c>
      <c r="D242">
        <f>IFERROR(VLOOKUP(通常分様式!D242,―!$AD$2:$AE$3,2,FALSE),0)</f>
        <v>0</v>
      </c>
      <c r="G242">
        <f>IFERROR(VLOOKUP(通常分様式!G242,―!$AF$2:$AG$3,2,FALSE),0)</f>
        <v>0</v>
      </c>
      <c r="H242">
        <f>IFERROR(VLOOKUP(通常分様式!H242,―!$C$2:$D$2,2,FALSE),0)</f>
        <v>0</v>
      </c>
      <c r="I242">
        <f>IFERROR(IF(B242=2,VLOOKUP(通常分様式!I242,―!$E$21:$F$25,2,FALSE),VLOOKUP(通常分様式!I242,―!$E$2:$F$19,2,FALSE)),0)</f>
        <v>0</v>
      </c>
      <c r="J242">
        <f>IFERROR(VLOOKUP(通常分様式!J242,―!$G$2:$H$2,2,FALSE),0)</f>
        <v>0</v>
      </c>
      <c r="K242">
        <f>IFERROR(VLOOKUP(通常分様式!K242,―!$AH$2:$AI$12,2,FALSE),0)</f>
        <v>0</v>
      </c>
      <c r="V242">
        <f>IFERROR(IF(通常分様式!C242="単",VLOOKUP(通常分様式!V242,―!$I$2:$J$3,2,FALSE),VLOOKUP(通常分様式!V242,―!$I$4:$J$5,2,FALSE)),0)</f>
        <v>0</v>
      </c>
      <c r="W242">
        <f>IFERROR(VLOOKUP(通常分様式!W242,―!$K$2:$L$3,2,FALSE),0)</f>
        <v>0</v>
      </c>
      <c r="X242">
        <f>IFERROR(VLOOKUP(通常分様式!X242,―!$M$2:$N$3,2,FALSE),0)</f>
        <v>0</v>
      </c>
      <c r="Y242">
        <f>IFERROR(VLOOKUP(通常分様式!Y242,―!$O$2:$P$3,2,FALSE),0)</f>
        <v>0</v>
      </c>
      <c r="Z242">
        <f>IFERROR(VLOOKUP(通常分様式!Z242,―!$X$2:$Y$31,2,FALSE),0)</f>
        <v>0</v>
      </c>
      <c r="AA242">
        <f>IFERROR(VLOOKUP(通常分様式!AA242,―!$X$2:$Y$31,2,FALSE),0)</f>
        <v>0</v>
      </c>
      <c r="AF242">
        <f>IFERROR(VLOOKUP(通常分様式!AG242,―!$AA$2:$AB$14,2,FALSE),0)</f>
        <v>0</v>
      </c>
      <c r="AG242">
        <f t="shared" si="21"/>
        <v>0</v>
      </c>
      <c r="AH242" s="513">
        <f t="shared" si="22"/>
        <v>0</v>
      </c>
      <c r="AI242" s="513">
        <f t="shared" si="23"/>
        <v>0</v>
      </c>
      <c r="AJ242" s="513">
        <f>IF(通常分様式!C242="",0,IF(B242=1,IF(フラグ管理用!C242=1,"事業終期_通常",IF(C242=2,IF(Y242=2,"事業終期_R3基金・R4","事業終期_通常"),0)),IF(B242=2,"事業終期_R3基金・R4",0)))</f>
        <v>0</v>
      </c>
      <c r="AK242" s="513">
        <f t="shared" si="24"/>
        <v>0</v>
      </c>
      <c r="AL242" s="513">
        <f t="shared" si="25"/>
        <v>0</v>
      </c>
      <c r="AM242" s="513">
        <f t="shared" si="26"/>
        <v>0</v>
      </c>
      <c r="AN242" s="513">
        <f t="shared" si="27"/>
        <v>0</v>
      </c>
      <c r="AO242" t="str">
        <f>IF(通常分様式!C242="","",IF(PRODUCT(B242:G242,H242:AA242,AF242)=0,"error",""))</f>
        <v/>
      </c>
      <c r="AP242">
        <f>IF(通常分様式!E242="妊娠出産子育て支援交付金",1,0)</f>
        <v>0</v>
      </c>
    </row>
    <row r="243" spans="1:42">
      <c r="A243">
        <v>222</v>
      </c>
      <c r="B243">
        <f>IFERROR(VLOOKUP(通常分様式!B243,―!$AJ$2:$AK$3,2,FALSE),0)</f>
        <v>0</v>
      </c>
      <c r="C243">
        <f>IFERROR(VLOOKUP(通常分様式!C243,―!$A$2:$B$3,2,FALSE),0)</f>
        <v>0</v>
      </c>
      <c r="D243">
        <f>IFERROR(VLOOKUP(通常分様式!D243,―!$AD$2:$AE$3,2,FALSE),0)</f>
        <v>0</v>
      </c>
      <c r="G243">
        <f>IFERROR(VLOOKUP(通常分様式!G243,―!$AF$2:$AG$3,2,FALSE),0)</f>
        <v>0</v>
      </c>
      <c r="H243">
        <f>IFERROR(VLOOKUP(通常分様式!H243,―!$C$2:$D$2,2,FALSE),0)</f>
        <v>0</v>
      </c>
      <c r="I243">
        <f>IFERROR(IF(B243=2,VLOOKUP(通常分様式!I243,―!$E$21:$F$25,2,FALSE),VLOOKUP(通常分様式!I243,―!$E$2:$F$19,2,FALSE)),0)</f>
        <v>0</v>
      </c>
      <c r="J243">
        <f>IFERROR(VLOOKUP(通常分様式!J243,―!$G$2:$H$2,2,FALSE),0)</f>
        <v>0</v>
      </c>
      <c r="K243">
        <f>IFERROR(VLOOKUP(通常分様式!K243,―!$AH$2:$AI$12,2,FALSE),0)</f>
        <v>0</v>
      </c>
      <c r="V243">
        <f>IFERROR(IF(通常分様式!C243="単",VLOOKUP(通常分様式!V243,―!$I$2:$J$3,2,FALSE),VLOOKUP(通常分様式!V243,―!$I$4:$J$5,2,FALSE)),0)</f>
        <v>0</v>
      </c>
      <c r="W243">
        <f>IFERROR(VLOOKUP(通常分様式!W243,―!$K$2:$L$3,2,FALSE),0)</f>
        <v>0</v>
      </c>
      <c r="X243">
        <f>IFERROR(VLOOKUP(通常分様式!X243,―!$M$2:$N$3,2,FALSE),0)</f>
        <v>0</v>
      </c>
      <c r="Y243">
        <f>IFERROR(VLOOKUP(通常分様式!Y243,―!$O$2:$P$3,2,FALSE),0)</f>
        <v>0</v>
      </c>
      <c r="Z243">
        <f>IFERROR(VLOOKUP(通常分様式!Z243,―!$X$2:$Y$31,2,FALSE),0)</f>
        <v>0</v>
      </c>
      <c r="AA243">
        <f>IFERROR(VLOOKUP(通常分様式!AA243,―!$X$2:$Y$31,2,FALSE),0)</f>
        <v>0</v>
      </c>
      <c r="AF243">
        <f>IFERROR(VLOOKUP(通常分様式!AG243,―!$AA$2:$AB$14,2,FALSE),0)</f>
        <v>0</v>
      </c>
      <c r="AG243">
        <f t="shared" si="21"/>
        <v>0</v>
      </c>
      <c r="AH243" s="513">
        <f t="shared" si="22"/>
        <v>0</v>
      </c>
      <c r="AI243" s="513">
        <f t="shared" si="23"/>
        <v>0</v>
      </c>
      <c r="AJ243" s="513">
        <f>IF(通常分様式!C243="",0,IF(B243=1,IF(フラグ管理用!C243=1,"事業終期_通常",IF(C243=2,IF(Y243=2,"事業終期_R3基金・R4","事業終期_通常"),0)),IF(B243=2,"事業終期_R3基金・R4",0)))</f>
        <v>0</v>
      </c>
      <c r="AK243" s="513">
        <f t="shared" si="24"/>
        <v>0</v>
      </c>
      <c r="AL243" s="513">
        <f t="shared" si="25"/>
        <v>0</v>
      </c>
      <c r="AM243" s="513">
        <f t="shared" si="26"/>
        <v>0</v>
      </c>
      <c r="AN243" s="513">
        <f t="shared" si="27"/>
        <v>0</v>
      </c>
      <c r="AO243" t="str">
        <f>IF(通常分様式!C243="","",IF(PRODUCT(B243:G243,H243:AA243,AF243)=0,"error",""))</f>
        <v/>
      </c>
      <c r="AP243">
        <f>IF(通常分様式!E243="妊娠出産子育て支援交付金",1,0)</f>
        <v>0</v>
      </c>
    </row>
    <row r="244" spans="1:42">
      <c r="A244">
        <v>223</v>
      </c>
      <c r="B244">
        <f>IFERROR(VLOOKUP(通常分様式!B244,―!$AJ$2:$AK$3,2,FALSE),0)</f>
        <v>0</v>
      </c>
      <c r="C244">
        <f>IFERROR(VLOOKUP(通常分様式!C244,―!$A$2:$B$3,2,FALSE),0)</f>
        <v>0</v>
      </c>
      <c r="D244">
        <f>IFERROR(VLOOKUP(通常分様式!D244,―!$AD$2:$AE$3,2,FALSE),0)</f>
        <v>0</v>
      </c>
      <c r="G244">
        <f>IFERROR(VLOOKUP(通常分様式!G244,―!$AF$2:$AG$3,2,FALSE),0)</f>
        <v>0</v>
      </c>
      <c r="H244">
        <f>IFERROR(VLOOKUP(通常分様式!H244,―!$C$2:$D$2,2,FALSE),0)</f>
        <v>0</v>
      </c>
      <c r="I244">
        <f>IFERROR(IF(B244=2,VLOOKUP(通常分様式!I244,―!$E$21:$F$25,2,FALSE),VLOOKUP(通常分様式!I244,―!$E$2:$F$19,2,FALSE)),0)</f>
        <v>0</v>
      </c>
      <c r="J244">
        <f>IFERROR(VLOOKUP(通常分様式!J244,―!$G$2:$H$2,2,FALSE),0)</f>
        <v>0</v>
      </c>
      <c r="K244">
        <f>IFERROR(VLOOKUP(通常分様式!K244,―!$AH$2:$AI$12,2,FALSE),0)</f>
        <v>0</v>
      </c>
      <c r="V244">
        <f>IFERROR(IF(通常分様式!C244="単",VLOOKUP(通常分様式!V244,―!$I$2:$J$3,2,FALSE),VLOOKUP(通常分様式!V244,―!$I$4:$J$5,2,FALSE)),0)</f>
        <v>0</v>
      </c>
      <c r="W244">
        <f>IFERROR(VLOOKUP(通常分様式!W244,―!$K$2:$L$3,2,FALSE),0)</f>
        <v>0</v>
      </c>
      <c r="X244">
        <f>IFERROR(VLOOKUP(通常分様式!X244,―!$M$2:$N$3,2,FALSE),0)</f>
        <v>0</v>
      </c>
      <c r="Y244">
        <f>IFERROR(VLOOKUP(通常分様式!Y244,―!$O$2:$P$3,2,FALSE),0)</f>
        <v>0</v>
      </c>
      <c r="Z244">
        <f>IFERROR(VLOOKUP(通常分様式!Z244,―!$X$2:$Y$31,2,FALSE),0)</f>
        <v>0</v>
      </c>
      <c r="AA244">
        <f>IFERROR(VLOOKUP(通常分様式!AA244,―!$X$2:$Y$31,2,FALSE),0)</f>
        <v>0</v>
      </c>
      <c r="AF244">
        <f>IFERROR(VLOOKUP(通常分様式!AG244,―!$AA$2:$AB$14,2,FALSE),0)</f>
        <v>0</v>
      </c>
      <c r="AG244">
        <f t="shared" si="21"/>
        <v>0</v>
      </c>
      <c r="AH244" s="513">
        <f t="shared" si="22"/>
        <v>0</v>
      </c>
      <c r="AI244" s="513">
        <f t="shared" si="23"/>
        <v>0</v>
      </c>
      <c r="AJ244" s="513">
        <f>IF(通常分様式!C244="",0,IF(B244=1,IF(フラグ管理用!C244=1,"事業終期_通常",IF(C244=2,IF(Y244=2,"事業終期_R3基金・R4","事業終期_通常"),0)),IF(B244=2,"事業終期_R3基金・R4",0)))</f>
        <v>0</v>
      </c>
      <c r="AK244" s="513">
        <f t="shared" si="24"/>
        <v>0</v>
      </c>
      <c r="AL244" s="513">
        <f t="shared" si="25"/>
        <v>0</v>
      </c>
      <c r="AM244" s="513">
        <f t="shared" si="26"/>
        <v>0</v>
      </c>
      <c r="AN244" s="513">
        <f t="shared" si="27"/>
        <v>0</v>
      </c>
      <c r="AO244" t="str">
        <f>IF(通常分様式!C244="","",IF(PRODUCT(B244:G244,H244:AA244,AF244)=0,"error",""))</f>
        <v/>
      </c>
      <c r="AP244">
        <f>IF(通常分様式!E244="妊娠出産子育て支援交付金",1,0)</f>
        <v>0</v>
      </c>
    </row>
    <row r="245" spans="1:42">
      <c r="A245">
        <v>224</v>
      </c>
      <c r="B245">
        <f>IFERROR(VLOOKUP(通常分様式!B245,―!$AJ$2:$AK$3,2,FALSE),0)</f>
        <v>0</v>
      </c>
      <c r="C245">
        <f>IFERROR(VLOOKUP(通常分様式!C245,―!$A$2:$B$3,2,FALSE),0)</f>
        <v>0</v>
      </c>
      <c r="D245">
        <f>IFERROR(VLOOKUP(通常分様式!D245,―!$AD$2:$AE$3,2,FALSE),0)</f>
        <v>0</v>
      </c>
      <c r="G245">
        <f>IFERROR(VLOOKUP(通常分様式!G245,―!$AF$2:$AG$3,2,FALSE),0)</f>
        <v>0</v>
      </c>
      <c r="H245">
        <f>IFERROR(VLOOKUP(通常分様式!H245,―!$C$2:$D$2,2,FALSE),0)</f>
        <v>0</v>
      </c>
      <c r="I245">
        <f>IFERROR(IF(B245=2,VLOOKUP(通常分様式!I245,―!$E$21:$F$25,2,FALSE),VLOOKUP(通常分様式!I245,―!$E$2:$F$19,2,FALSE)),0)</f>
        <v>0</v>
      </c>
      <c r="J245">
        <f>IFERROR(VLOOKUP(通常分様式!J245,―!$G$2:$H$2,2,FALSE),0)</f>
        <v>0</v>
      </c>
      <c r="K245">
        <f>IFERROR(VLOOKUP(通常分様式!K245,―!$AH$2:$AI$12,2,FALSE),0)</f>
        <v>0</v>
      </c>
      <c r="V245">
        <f>IFERROR(IF(通常分様式!C245="単",VLOOKUP(通常分様式!V245,―!$I$2:$J$3,2,FALSE),VLOOKUP(通常分様式!V245,―!$I$4:$J$5,2,FALSE)),0)</f>
        <v>0</v>
      </c>
      <c r="W245">
        <f>IFERROR(VLOOKUP(通常分様式!W245,―!$K$2:$L$3,2,FALSE),0)</f>
        <v>0</v>
      </c>
      <c r="X245">
        <f>IFERROR(VLOOKUP(通常分様式!X245,―!$M$2:$N$3,2,FALSE),0)</f>
        <v>0</v>
      </c>
      <c r="Y245">
        <f>IFERROR(VLOOKUP(通常分様式!Y245,―!$O$2:$P$3,2,FALSE),0)</f>
        <v>0</v>
      </c>
      <c r="Z245">
        <f>IFERROR(VLOOKUP(通常分様式!Z245,―!$X$2:$Y$31,2,FALSE),0)</f>
        <v>0</v>
      </c>
      <c r="AA245">
        <f>IFERROR(VLOOKUP(通常分様式!AA245,―!$X$2:$Y$31,2,FALSE),0)</f>
        <v>0</v>
      </c>
      <c r="AF245">
        <f>IFERROR(VLOOKUP(通常分様式!AG245,―!$AA$2:$AB$14,2,FALSE),0)</f>
        <v>0</v>
      </c>
      <c r="AG245">
        <f t="shared" si="21"/>
        <v>0</v>
      </c>
      <c r="AH245" s="513">
        <f t="shared" si="22"/>
        <v>0</v>
      </c>
      <c r="AI245" s="513">
        <f t="shared" si="23"/>
        <v>0</v>
      </c>
      <c r="AJ245" s="513">
        <f>IF(通常分様式!C245="",0,IF(B245=1,IF(フラグ管理用!C245=1,"事業終期_通常",IF(C245=2,IF(Y245=2,"事業終期_R3基金・R4","事業終期_通常"),0)),IF(B245=2,"事業終期_R3基金・R4",0)))</f>
        <v>0</v>
      </c>
      <c r="AK245" s="513">
        <f t="shared" si="24"/>
        <v>0</v>
      </c>
      <c r="AL245" s="513">
        <f t="shared" si="25"/>
        <v>0</v>
      </c>
      <c r="AM245" s="513">
        <f t="shared" si="26"/>
        <v>0</v>
      </c>
      <c r="AN245" s="513">
        <f t="shared" si="27"/>
        <v>0</v>
      </c>
      <c r="AO245" t="str">
        <f>IF(通常分様式!C245="","",IF(PRODUCT(B245:G245,H245:AA245,AF245)=0,"error",""))</f>
        <v/>
      </c>
      <c r="AP245">
        <f>IF(通常分様式!E245="妊娠出産子育て支援交付金",1,0)</f>
        <v>0</v>
      </c>
    </row>
    <row r="246" spans="1:42">
      <c r="A246">
        <v>225</v>
      </c>
      <c r="B246">
        <f>IFERROR(VLOOKUP(通常分様式!B246,―!$AJ$2:$AK$3,2,FALSE),0)</f>
        <v>0</v>
      </c>
      <c r="C246">
        <f>IFERROR(VLOOKUP(通常分様式!C246,―!$A$2:$B$3,2,FALSE),0)</f>
        <v>0</v>
      </c>
      <c r="D246">
        <f>IFERROR(VLOOKUP(通常分様式!D246,―!$AD$2:$AE$3,2,FALSE),0)</f>
        <v>0</v>
      </c>
      <c r="G246">
        <f>IFERROR(VLOOKUP(通常分様式!G246,―!$AF$2:$AG$3,2,FALSE),0)</f>
        <v>0</v>
      </c>
      <c r="H246">
        <f>IFERROR(VLOOKUP(通常分様式!H246,―!$C$2:$D$2,2,FALSE),0)</f>
        <v>0</v>
      </c>
      <c r="I246">
        <f>IFERROR(IF(B246=2,VLOOKUP(通常分様式!I246,―!$E$21:$F$25,2,FALSE),VLOOKUP(通常分様式!I246,―!$E$2:$F$19,2,FALSE)),0)</f>
        <v>0</v>
      </c>
      <c r="J246">
        <f>IFERROR(VLOOKUP(通常分様式!J246,―!$G$2:$H$2,2,FALSE),0)</f>
        <v>0</v>
      </c>
      <c r="K246">
        <f>IFERROR(VLOOKUP(通常分様式!K246,―!$AH$2:$AI$12,2,FALSE),0)</f>
        <v>0</v>
      </c>
      <c r="V246">
        <f>IFERROR(IF(通常分様式!C246="単",VLOOKUP(通常分様式!V246,―!$I$2:$J$3,2,FALSE),VLOOKUP(通常分様式!V246,―!$I$4:$J$5,2,FALSE)),0)</f>
        <v>0</v>
      </c>
      <c r="W246">
        <f>IFERROR(VLOOKUP(通常分様式!W246,―!$K$2:$L$3,2,FALSE),0)</f>
        <v>0</v>
      </c>
      <c r="X246">
        <f>IFERROR(VLOOKUP(通常分様式!X246,―!$M$2:$N$3,2,FALSE),0)</f>
        <v>0</v>
      </c>
      <c r="Y246">
        <f>IFERROR(VLOOKUP(通常分様式!Y246,―!$O$2:$P$3,2,FALSE),0)</f>
        <v>0</v>
      </c>
      <c r="Z246">
        <f>IFERROR(VLOOKUP(通常分様式!Z246,―!$X$2:$Y$31,2,FALSE),0)</f>
        <v>0</v>
      </c>
      <c r="AA246">
        <f>IFERROR(VLOOKUP(通常分様式!AA246,―!$X$2:$Y$31,2,FALSE),0)</f>
        <v>0</v>
      </c>
      <c r="AF246">
        <f>IFERROR(VLOOKUP(通常分様式!AG246,―!$AA$2:$AB$14,2,FALSE),0)</f>
        <v>0</v>
      </c>
      <c r="AG246">
        <f t="shared" si="21"/>
        <v>0</v>
      </c>
      <c r="AH246" s="513">
        <f t="shared" si="22"/>
        <v>0</v>
      </c>
      <c r="AI246" s="513">
        <f t="shared" si="23"/>
        <v>0</v>
      </c>
      <c r="AJ246" s="513">
        <f>IF(通常分様式!C246="",0,IF(B246=1,IF(フラグ管理用!C246=1,"事業終期_通常",IF(C246=2,IF(Y246=2,"事業終期_R3基金・R4","事業終期_通常"),0)),IF(B246=2,"事業終期_R3基金・R4",0)))</f>
        <v>0</v>
      </c>
      <c r="AK246" s="513">
        <f t="shared" si="24"/>
        <v>0</v>
      </c>
      <c r="AL246" s="513">
        <f t="shared" si="25"/>
        <v>0</v>
      </c>
      <c r="AM246" s="513">
        <f t="shared" si="26"/>
        <v>0</v>
      </c>
      <c r="AN246" s="513">
        <f t="shared" si="27"/>
        <v>0</v>
      </c>
      <c r="AO246" t="str">
        <f>IF(通常分様式!C246="","",IF(PRODUCT(B246:G246,H246:AA246,AF246)=0,"error",""))</f>
        <v/>
      </c>
      <c r="AP246">
        <f>IF(通常分様式!E246="妊娠出産子育て支援交付金",1,0)</f>
        <v>0</v>
      </c>
    </row>
    <row r="247" spans="1:42">
      <c r="A247">
        <v>226</v>
      </c>
      <c r="B247">
        <f>IFERROR(VLOOKUP(通常分様式!B247,―!$AJ$2:$AK$3,2,FALSE),0)</f>
        <v>0</v>
      </c>
      <c r="C247">
        <f>IFERROR(VLOOKUP(通常分様式!C247,―!$A$2:$B$3,2,FALSE),0)</f>
        <v>0</v>
      </c>
      <c r="D247">
        <f>IFERROR(VLOOKUP(通常分様式!D247,―!$AD$2:$AE$3,2,FALSE),0)</f>
        <v>0</v>
      </c>
      <c r="G247">
        <f>IFERROR(VLOOKUP(通常分様式!G247,―!$AF$2:$AG$3,2,FALSE),0)</f>
        <v>0</v>
      </c>
      <c r="H247">
        <f>IFERROR(VLOOKUP(通常分様式!H247,―!$C$2:$D$2,2,FALSE),0)</f>
        <v>0</v>
      </c>
      <c r="I247">
        <f>IFERROR(IF(B247=2,VLOOKUP(通常分様式!I247,―!$E$21:$F$25,2,FALSE),VLOOKUP(通常分様式!I247,―!$E$2:$F$19,2,FALSE)),0)</f>
        <v>0</v>
      </c>
      <c r="J247">
        <f>IFERROR(VLOOKUP(通常分様式!J247,―!$G$2:$H$2,2,FALSE),0)</f>
        <v>0</v>
      </c>
      <c r="K247">
        <f>IFERROR(VLOOKUP(通常分様式!K247,―!$AH$2:$AI$12,2,FALSE),0)</f>
        <v>0</v>
      </c>
      <c r="V247">
        <f>IFERROR(IF(通常分様式!C247="単",VLOOKUP(通常分様式!V247,―!$I$2:$J$3,2,FALSE),VLOOKUP(通常分様式!V247,―!$I$4:$J$5,2,FALSE)),0)</f>
        <v>0</v>
      </c>
      <c r="W247">
        <f>IFERROR(VLOOKUP(通常分様式!W247,―!$K$2:$L$3,2,FALSE),0)</f>
        <v>0</v>
      </c>
      <c r="X247">
        <f>IFERROR(VLOOKUP(通常分様式!X247,―!$M$2:$N$3,2,FALSE),0)</f>
        <v>0</v>
      </c>
      <c r="Y247">
        <f>IFERROR(VLOOKUP(通常分様式!Y247,―!$O$2:$P$3,2,FALSE),0)</f>
        <v>0</v>
      </c>
      <c r="Z247">
        <f>IFERROR(VLOOKUP(通常分様式!Z247,―!$X$2:$Y$31,2,FALSE),0)</f>
        <v>0</v>
      </c>
      <c r="AA247">
        <f>IFERROR(VLOOKUP(通常分様式!AA247,―!$X$2:$Y$31,2,FALSE),0)</f>
        <v>0</v>
      </c>
      <c r="AF247">
        <f>IFERROR(VLOOKUP(通常分様式!AG247,―!$AA$2:$AB$14,2,FALSE),0)</f>
        <v>0</v>
      </c>
      <c r="AG247">
        <f t="shared" si="21"/>
        <v>0</v>
      </c>
      <c r="AH247" s="513">
        <f t="shared" si="22"/>
        <v>0</v>
      </c>
      <c r="AI247" s="513">
        <f t="shared" si="23"/>
        <v>0</v>
      </c>
      <c r="AJ247" s="513">
        <f>IF(通常分様式!C247="",0,IF(B247=1,IF(フラグ管理用!C247=1,"事業終期_通常",IF(C247=2,IF(Y247=2,"事業終期_R3基金・R4","事業終期_通常"),0)),IF(B247=2,"事業終期_R3基金・R4",0)))</f>
        <v>0</v>
      </c>
      <c r="AK247" s="513">
        <f t="shared" si="24"/>
        <v>0</v>
      </c>
      <c r="AL247" s="513">
        <f t="shared" si="25"/>
        <v>0</v>
      </c>
      <c r="AM247" s="513">
        <f t="shared" si="26"/>
        <v>0</v>
      </c>
      <c r="AN247" s="513">
        <f t="shared" si="27"/>
        <v>0</v>
      </c>
      <c r="AO247" t="str">
        <f>IF(通常分様式!C247="","",IF(PRODUCT(B247:G247,H247:AA247,AF247)=0,"error",""))</f>
        <v/>
      </c>
      <c r="AP247">
        <f>IF(通常分様式!E247="妊娠出産子育て支援交付金",1,0)</f>
        <v>0</v>
      </c>
    </row>
    <row r="248" spans="1:42">
      <c r="A248">
        <v>227</v>
      </c>
      <c r="B248">
        <f>IFERROR(VLOOKUP(通常分様式!B248,―!$AJ$2:$AK$3,2,FALSE),0)</f>
        <v>0</v>
      </c>
      <c r="C248">
        <f>IFERROR(VLOOKUP(通常分様式!C248,―!$A$2:$B$3,2,FALSE),0)</f>
        <v>0</v>
      </c>
      <c r="D248">
        <f>IFERROR(VLOOKUP(通常分様式!D248,―!$AD$2:$AE$3,2,FALSE),0)</f>
        <v>0</v>
      </c>
      <c r="G248">
        <f>IFERROR(VLOOKUP(通常分様式!G248,―!$AF$2:$AG$3,2,FALSE),0)</f>
        <v>0</v>
      </c>
      <c r="H248">
        <f>IFERROR(VLOOKUP(通常分様式!H248,―!$C$2:$D$2,2,FALSE),0)</f>
        <v>0</v>
      </c>
      <c r="I248">
        <f>IFERROR(IF(B248=2,VLOOKUP(通常分様式!I248,―!$E$21:$F$25,2,FALSE),VLOOKUP(通常分様式!I248,―!$E$2:$F$19,2,FALSE)),0)</f>
        <v>0</v>
      </c>
      <c r="J248">
        <f>IFERROR(VLOOKUP(通常分様式!J248,―!$G$2:$H$2,2,FALSE),0)</f>
        <v>0</v>
      </c>
      <c r="K248">
        <f>IFERROR(VLOOKUP(通常分様式!K248,―!$AH$2:$AI$12,2,FALSE),0)</f>
        <v>0</v>
      </c>
      <c r="V248">
        <f>IFERROR(IF(通常分様式!C248="単",VLOOKUP(通常分様式!V248,―!$I$2:$J$3,2,FALSE),VLOOKUP(通常分様式!V248,―!$I$4:$J$5,2,FALSE)),0)</f>
        <v>0</v>
      </c>
      <c r="W248">
        <f>IFERROR(VLOOKUP(通常分様式!W248,―!$K$2:$L$3,2,FALSE),0)</f>
        <v>0</v>
      </c>
      <c r="X248">
        <f>IFERROR(VLOOKUP(通常分様式!X248,―!$M$2:$N$3,2,FALSE),0)</f>
        <v>0</v>
      </c>
      <c r="Y248">
        <f>IFERROR(VLOOKUP(通常分様式!Y248,―!$O$2:$P$3,2,FALSE),0)</f>
        <v>0</v>
      </c>
      <c r="Z248">
        <f>IFERROR(VLOOKUP(通常分様式!Z248,―!$X$2:$Y$31,2,FALSE),0)</f>
        <v>0</v>
      </c>
      <c r="AA248">
        <f>IFERROR(VLOOKUP(通常分様式!AA248,―!$X$2:$Y$31,2,FALSE),0)</f>
        <v>0</v>
      </c>
      <c r="AF248">
        <f>IFERROR(VLOOKUP(通常分様式!AG248,―!$AA$2:$AB$14,2,FALSE),0)</f>
        <v>0</v>
      </c>
      <c r="AG248">
        <f t="shared" si="21"/>
        <v>0</v>
      </c>
      <c r="AH248" s="513">
        <f t="shared" si="22"/>
        <v>0</v>
      </c>
      <c r="AI248" s="513">
        <f t="shared" si="23"/>
        <v>0</v>
      </c>
      <c r="AJ248" s="513">
        <f>IF(通常分様式!C248="",0,IF(B248=1,IF(フラグ管理用!C248=1,"事業終期_通常",IF(C248=2,IF(Y248=2,"事業終期_R3基金・R4","事業終期_通常"),0)),IF(B248=2,"事業終期_R3基金・R4",0)))</f>
        <v>0</v>
      </c>
      <c r="AK248" s="513">
        <f t="shared" si="24"/>
        <v>0</v>
      </c>
      <c r="AL248" s="513">
        <f t="shared" si="25"/>
        <v>0</v>
      </c>
      <c r="AM248" s="513">
        <f t="shared" si="26"/>
        <v>0</v>
      </c>
      <c r="AN248" s="513">
        <f t="shared" si="27"/>
        <v>0</v>
      </c>
      <c r="AO248" t="str">
        <f>IF(通常分様式!C248="","",IF(PRODUCT(B248:G248,H248:AA248,AF248)=0,"error",""))</f>
        <v/>
      </c>
      <c r="AP248">
        <f>IF(通常分様式!E248="妊娠出産子育て支援交付金",1,0)</f>
        <v>0</v>
      </c>
    </row>
    <row r="249" spans="1:42">
      <c r="A249">
        <v>228</v>
      </c>
      <c r="B249">
        <f>IFERROR(VLOOKUP(通常分様式!B249,―!$AJ$2:$AK$3,2,FALSE),0)</f>
        <v>0</v>
      </c>
      <c r="C249">
        <f>IFERROR(VLOOKUP(通常分様式!C249,―!$A$2:$B$3,2,FALSE),0)</f>
        <v>0</v>
      </c>
      <c r="D249">
        <f>IFERROR(VLOOKUP(通常分様式!D249,―!$AD$2:$AE$3,2,FALSE),0)</f>
        <v>0</v>
      </c>
      <c r="G249">
        <f>IFERROR(VLOOKUP(通常分様式!G249,―!$AF$2:$AG$3,2,FALSE),0)</f>
        <v>0</v>
      </c>
      <c r="H249">
        <f>IFERROR(VLOOKUP(通常分様式!H249,―!$C$2:$D$2,2,FALSE),0)</f>
        <v>0</v>
      </c>
      <c r="I249">
        <f>IFERROR(IF(B249=2,VLOOKUP(通常分様式!I249,―!$E$21:$F$25,2,FALSE),VLOOKUP(通常分様式!I249,―!$E$2:$F$19,2,FALSE)),0)</f>
        <v>0</v>
      </c>
      <c r="J249">
        <f>IFERROR(VLOOKUP(通常分様式!J249,―!$G$2:$H$2,2,FALSE),0)</f>
        <v>0</v>
      </c>
      <c r="K249">
        <f>IFERROR(VLOOKUP(通常分様式!K249,―!$AH$2:$AI$12,2,FALSE),0)</f>
        <v>0</v>
      </c>
      <c r="V249">
        <f>IFERROR(IF(通常分様式!C249="単",VLOOKUP(通常分様式!V249,―!$I$2:$J$3,2,FALSE),VLOOKUP(通常分様式!V249,―!$I$4:$J$5,2,FALSE)),0)</f>
        <v>0</v>
      </c>
      <c r="W249">
        <f>IFERROR(VLOOKUP(通常分様式!W249,―!$K$2:$L$3,2,FALSE),0)</f>
        <v>0</v>
      </c>
      <c r="X249">
        <f>IFERROR(VLOOKUP(通常分様式!X249,―!$M$2:$N$3,2,FALSE),0)</f>
        <v>0</v>
      </c>
      <c r="Y249">
        <f>IFERROR(VLOOKUP(通常分様式!Y249,―!$O$2:$P$3,2,FALSE),0)</f>
        <v>0</v>
      </c>
      <c r="Z249">
        <f>IFERROR(VLOOKUP(通常分様式!Z249,―!$X$2:$Y$31,2,FALSE),0)</f>
        <v>0</v>
      </c>
      <c r="AA249">
        <f>IFERROR(VLOOKUP(通常分様式!AA249,―!$X$2:$Y$31,2,FALSE),0)</f>
        <v>0</v>
      </c>
      <c r="AF249">
        <f>IFERROR(VLOOKUP(通常分様式!AG249,―!$AA$2:$AB$14,2,FALSE),0)</f>
        <v>0</v>
      </c>
      <c r="AG249">
        <f t="shared" si="21"/>
        <v>0</v>
      </c>
      <c r="AH249" s="513">
        <f t="shared" si="22"/>
        <v>0</v>
      </c>
      <c r="AI249" s="513">
        <f t="shared" si="23"/>
        <v>0</v>
      </c>
      <c r="AJ249" s="513">
        <f>IF(通常分様式!C249="",0,IF(B249=1,IF(フラグ管理用!C249=1,"事業終期_通常",IF(C249=2,IF(Y249=2,"事業終期_R3基金・R4","事業終期_通常"),0)),IF(B249=2,"事業終期_R3基金・R4",0)))</f>
        <v>0</v>
      </c>
      <c r="AK249" s="513">
        <f t="shared" si="24"/>
        <v>0</v>
      </c>
      <c r="AL249" s="513">
        <f t="shared" si="25"/>
        <v>0</v>
      </c>
      <c r="AM249" s="513">
        <f t="shared" si="26"/>
        <v>0</v>
      </c>
      <c r="AN249" s="513">
        <f t="shared" si="27"/>
        <v>0</v>
      </c>
      <c r="AO249" t="str">
        <f>IF(通常分様式!C249="","",IF(PRODUCT(B249:G249,H249:AA249,AF249)=0,"error",""))</f>
        <v/>
      </c>
      <c r="AP249">
        <f>IF(通常分様式!E249="妊娠出産子育て支援交付金",1,0)</f>
        <v>0</v>
      </c>
    </row>
    <row r="250" spans="1:42">
      <c r="A250">
        <v>229</v>
      </c>
      <c r="B250">
        <f>IFERROR(VLOOKUP(通常分様式!B250,―!$AJ$2:$AK$3,2,FALSE),0)</f>
        <v>0</v>
      </c>
      <c r="C250">
        <f>IFERROR(VLOOKUP(通常分様式!C250,―!$A$2:$B$3,2,FALSE),0)</f>
        <v>0</v>
      </c>
      <c r="D250">
        <f>IFERROR(VLOOKUP(通常分様式!D250,―!$AD$2:$AE$3,2,FALSE),0)</f>
        <v>0</v>
      </c>
      <c r="G250">
        <f>IFERROR(VLOOKUP(通常分様式!G250,―!$AF$2:$AG$3,2,FALSE),0)</f>
        <v>0</v>
      </c>
      <c r="H250">
        <f>IFERROR(VLOOKUP(通常分様式!H250,―!$C$2:$D$2,2,FALSE),0)</f>
        <v>0</v>
      </c>
      <c r="I250">
        <f>IFERROR(IF(B250=2,VLOOKUP(通常分様式!I250,―!$E$21:$F$25,2,FALSE),VLOOKUP(通常分様式!I250,―!$E$2:$F$19,2,FALSE)),0)</f>
        <v>0</v>
      </c>
      <c r="J250">
        <f>IFERROR(VLOOKUP(通常分様式!J250,―!$G$2:$H$2,2,FALSE),0)</f>
        <v>0</v>
      </c>
      <c r="K250">
        <f>IFERROR(VLOOKUP(通常分様式!K250,―!$AH$2:$AI$12,2,FALSE),0)</f>
        <v>0</v>
      </c>
      <c r="V250">
        <f>IFERROR(IF(通常分様式!C250="単",VLOOKUP(通常分様式!V250,―!$I$2:$J$3,2,FALSE),VLOOKUP(通常分様式!V250,―!$I$4:$J$5,2,FALSE)),0)</f>
        <v>0</v>
      </c>
      <c r="W250">
        <f>IFERROR(VLOOKUP(通常分様式!W250,―!$K$2:$L$3,2,FALSE),0)</f>
        <v>0</v>
      </c>
      <c r="X250">
        <f>IFERROR(VLOOKUP(通常分様式!X250,―!$M$2:$N$3,2,FALSE),0)</f>
        <v>0</v>
      </c>
      <c r="Y250">
        <f>IFERROR(VLOOKUP(通常分様式!Y250,―!$O$2:$P$3,2,FALSE),0)</f>
        <v>0</v>
      </c>
      <c r="Z250">
        <f>IFERROR(VLOOKUP(通常分様式!Z250,―!$X$2:$Y$31,2,FALSE),0)</f>
        <v>0</v>
      </c>
      <c r="AA250">
        <f>IFERROR(VLOOKUP(通常分様式!AA250,―!$X$2:$Y$31,2,FALSE),0)</f>
        <v>0</v>
      </c>
      <c r="AF250">
        <f>IFERROR(VLOOKUP(通常分様式!AG250,―!$AA$2:$AB$14,2,FALSE),0)</f>
        <v>0</v>
      </c>
      <c r="AG250">
        <f t="shared" si="21"/>
        <v>0</v>
      </c>
      <c r="AH250" s="513">
        <f t="shared" si="22"/>
        <v>0</v>
      </c>
      <c r="AI250" s="513">
        <f t="shared" si="23"/>
        <v>0</v>
      </c>
      <c r="AJ250" s="513">
        <f>IF(通常分様式!C250="",0,IF(B250=1,IF(フラグ管理用!C250=1,"事業終期_通常",IF(C250=2,IF(Y250=2,"事業終期_R3基金・R4","事業終期_通常"),0)),IF(B250=2,"事業終期_R3基金・R4",0)))</f>
        <v>0</v>
      </c>
      <c r="AK250" s="513">
        <f t="shared" si="24"/>
        <v>0</v>
      </c>
      <c r="AL250" s="513">
        <f t="shared" si="25"/>
        <v>0</v>
      </c>
      <c r="AM250" s="513">
        <f t="shared" si="26"/>
        <v>0</v>
      </c>
      <c r="AN250" s="513">
        <f t="shared" si="27"/>
        <v>0</v>
      </c>
      <c r="AO250" t="str">
        <f>IF(通常分様式!C250="","",IF(PRODUCT(B250:G250,H250:AA250,AF250)=0,"error",""))</f>
        <v/>
      </c>
      <c r="AP250">
        <f>IF(通常分様式!E250="妊娠出産子育て支援交付金",1,0)</f>
        <v>0</v>
      </c>
    </row>
    <row r="251" spans="1:42">
      <c r="A251">
        <v>230</v>
      </c>
      <c r="B251">
        <f>IFERROR(VLOOKUP(通常分様式!B251,―!$AJ$2:$AK$3,2,FALSE),0)</f>
        <v>0</v>
      </c>
      <c r="C251">
        <f>IFERROR(VLOOKUP(通常分様式!C251,―!$A$2:$B$3,2,FALSE),0)</f>
        <v>0</v>
      </c>
      <c r="D251">
        <f>IFERROR(VLOOKUP(通常分様式!D251,―!$AD$2:$AE$3,2,FALSE),0)</f>
        <v>0</v>
      </c>
      <c r="G251">
        <f>IFERROR(VLOOKUP(通常分様式!G251,―!$AF$2:$AG$3,2,FALSE),0)</f>
        <v>0</v>
      </c>
      <c r="H251">
        <f>IFERROR(VLOOKUP(通常分様式!H251,―!$C$2:$D$2,2,FALSE),0)</f>
        <v>0</v>
      </c>
      <c r="I251">
        <f>IFERROR(IF(B251=2,VLOOKUP(通常分様式!I251,―!$E$21:$F$25,2,FALSE),VLOOKUP(通常分様式!I251,―!$E$2:$F$19,2,FALSE)),0)</f>
        <v>0</v>
      </c>
      <c r="J251">
        <f>IFERROR(VLOOKUP(通常分様式!J251,―!$G$2:$H$2,2,FALSE),0)</f>
        <v>0</v>
      </c>
      <c r="K251">
        <f>IFERROR(VLOOKUP(通常分様式!K251,―!$AH$2:$AI$12,2,FALSE),0)</f>
        <v>0</v>
      </c>
      <c r="V251">
        <f>IFERROR(IF(通常分様式!C251="単",VLOOKUP(通常分様式!V251,―!$I$2:$J$3,2,FALSE),VLOOKUP(通常分様式!V251,―!$I$4:$J$5,2,FALSE)),0)</f>
        <v>0</v>
      </c>
      <c r="W251">
        <f>IFERROR(VLOOKUP(通常分様式!W251,―!$K$2:$L$3,2,FALSE),0)</f>
        <v>0</v>
      </c>
      <c r="X251">
        <f>IFERROR(VLOOKUP(通常分様式!X251,―!$M$2:$N$3,2,FALSE),0)</f>
        <v>0</v>
      </c>
      <c r="Y251">
        <f>IFERROR(VLOOKUP(通常分様式!Y251,―!$O$2:$P$3,2,FALSE),0)</f>
        <v>0</v>
      </c>
      <c r="Z251">
        <f>IFERROR(VLOOKUP(通常分様式!Z251,―!$X$2:$Y$31,2,FALSE),0)</f>
        <v>0</v>
      </c>
      <c r="AA251">
        <f>IFERROR(VLOOKUP(通常分様式!AA251,―!$X$2:$Y$31,2,FALSE),0)</f>
        <v>0</v>
      </c>
      <c r="AF251">
        <f>IFERROR(VLOOKUP(通常分様式!AG251,―!$AA$2:$AB$14,2,FALSE),0)</f>
        <v>0</v>
      </c>
      <c r="AG251">
        <f t="shared" si="21"/>
        <v>0</v>
      </c>
      <c r="AH251" s="513">
        <f t="shared" si="22"/>
        <v>0</v>
      </c>
      <c r="AI251" s="513">
        <f t="shared" si="23"/>
        <v>0</v>
      </c>
      <c r="AJ251" s="513">
        <f>IF(通常分様式!C251="",0,IF(B251=1,IF(フラグ管理用!C251=1,"事業終期_通常",IF(C251=2,IF(Y251=2,"事業終期_R3基金・R4","事業終期_通常"),0)),IF(B251=2,"事業終期_R3基金・R4",0)))</f>
        <v>0</v>
      </c>
      <c r="AK251" s="513">
        <f t="shared" si="24"/>
        <v>0</v>
      </c>
      <c r="AL251" s="513">
        <f t="shared" si="25"/>
        <v>0</v>
      </c>
      <c r="AM251" s="513">
        <f t="shared" si="26"/>
        <v>0</v>
      </c>
      <c r="AN251" s="513">
        <f t="shared" si="27"/>
        <v>0</v>
      </c>
      <c r="AO251" t="str">
        <f>IF(通常分様式!C251="","",IF(PRODUCT(B251:G251,H251:AA251,AF251)=0,"error",""))</f>
        <v/>
      </c>
      <c r="AP251">
        <f>IF(通常分様式!E251="妊娠出産子育て支援交付金",1,0)</f>
        <v>0</v>
      </c>
    </row>
    <row r="252" spans="1:42">
      <c r="A252">
        <v>231</v>
      </c>
      <c r="B252">
        <f>IFERROR(VLOOKUP(通常分様式!B252,―!$AJ$2:$AK$3,2,FALSE),0)</f>
        <v>0</v>
      </c>
      <c r="C252">
        <f>IFERROR(VLOOKUP(通常分様式!C252,―!$A$2:$B$3,2,FALSE),0)</f>
        <v>0</v>
      </c>
      <c r="D252">
        <f>IFERROR(VLOOKUP(通常分様式!D252,―!$AD$2:$AE$3,2,FALSE),0)</f>
        <v>0</v>
      </c>
      <c r="G252">
        <f>IFERROR(VLOOKUP(通常分様式!G252,―!$AF$2:$AG$3,2,FALSE),0)</f>
        <v>0</v>
      </c>
      <c r="H252">
        <f>IFERROR(VLOOKUP(通常分様式!H252,―!$C$2:$D$2,2,FALSE),0)</f>
        <v>0</v>
      </c>
      <c r="I252">
        <f>IFERROR(IF(B252=2,VLOOKUP(通常分様式!I252,―!$E$21:$F$25,2,FALSE),VLOOKUP(通常分様式!I252,―!$E$2:$F$19,2,FALSE)),0)</f>
        <v>0</v>
      </c>
      <c r="J252">
        <f>IFERROR(VLOOKUP(通常分様式!J252,―!$G$2:$H$2,2,FALSE),0)</f>
        <v>0</v>
      </c>
      <c r="K252">
        <f>IFERROR(VLOOKUP(通常分様式!K252,―!$AH$2:$AI$12,2,FALSE),0)</f>
        <v>0</v>
      </c>
      <c r="V252">
        <f>IFERROR(IF(通常分様式!C252="単",VLOOKUP(通常分様式!V252,―!$I$2:$J$3,2,FALSE),VLOOKUP(通常分様式!V252,―!$I$4:$J$5,2,FALSE)),0)</f>
        <v>0</v>
      </c>
      <c r="W252">
        <f>IFERROR(VLOOKUP(通常分様式!W252,―!$K$2:$L$3,2,FALSE),0)</f>
        <v>0</v>
      </c>
      <c r="X252">
        <f>IFERROR(VLOOKUP(通常分様式!X252,―!$M$2:$N$3,2,FALSE),0)</f>
        <v>0</v>
      </c>
      <c r="Y252">
        <f>IFERROR(VLOOKUP(通常分様式!Y252,―!$O$2:$P$3,2,FALSE),0)</f>
        <v>0</v>
      </c>
      <c r="Z252">
        <f>IFERROR(VLOOKUP(通常分様式!Z252,―!$X$2:$Y$31,2,FALSE),0)</f>
        <v>0</v>
      </c>
      <c r="AA252">
        <f>IFERROR(VLOOKUP(通常分様式!AA252,―!$X$2:$Y$31,2,FALSE),0)</f>
        <v>0</v>
      </c>
      <c r="AF252">
        <f>IFERROR(VLOOKUP(通常分様式!AG252,―!$AA$2:$AB$14,2,FALSE),0)</f>
        <v>0</v>
      </c>
      <c r="AG252">
        <f t="shared" si="21"/>
        <v>0</v>
      </c>
      <c r="AH252" s="513">
        <f t="shared" si="22"/>
        <v>0</v>
      </c>
      <c r="AI252" s="513">
        <f t="shared" si="23"/>
        <v>0</v>
      </c>
      <c r="AJ252" s="513">
        <f>IF(通常分様式!C252="",0,IF(B252=1,IF(フラグ管理用!C252=1,"事業終期_通常",IF(C252=2,IF(Y252=2,"事業終期_R3基金・R4","事業終期_通常"),0)),IF(B252=2,"事業終期_R3基金・R4",0)))</f>
        <v>0</v>
      </c>
      <c r="AK252" s="513">
        <f t="shared" si="24"/>
        <v>0</v>
      </c>
      <c r="AL252" s="513">
        <f t="shared" si="25"/>
        <v>0</v>
      </c>
      <c r="AM252" s="513">
        <f t="shared" si="26"/>
        <v>0</v>
      </c>
      <c r="AN252" s="513">
        <f t="shared" si="27"/>
        <v>0</v>
      </c>
      <c r="AO252" t="str">
        <f>IF(通常分様式!C252="","",IF(PRODUCT(B252:G252,H252:AA252,AF252)=0,"error",""))</f>
        <v/>
      </c>
      <c r="AP252">
        <f>IF(通常分様式!E252="妊娠出産子育て支援交付金",1,0)</f>
        <v>0</v>
      </c>
    </row>
    <row r="253" spans="1:42">
      <c r="A253">
        <v>232</v>
      </c>
      <c r="B253">
        <f>IFERROR(VLOOKUP(通常分様式!B253,―!$AJ$2:$AK$3,2,FALSE),0)</f>
        <v>0</v>
      </c>
      <c r="C253">
        <f>IFERROR(VLOOKUP(通常分様式!C253,―!$A$2:$B$3,2,FALSE),0)</f>
        <v>0</v>
      </c>
      <c r="D253">
        <f>IFERROR(VLOOKUP(通常分様式!D253,―!$AD$2:$AE$3,2,FALSE),0)</f>
        <v>0</v>
      </c>
      <c r="G253">
        <f>IFERROR(VLOOKUP(通常分様式!G253,―!$AF$2:$AG$3,2,FALSE),0)</f>
        <v>0</v>
      </c>
      <c r="H253">
        <f>IFERROR(VLOOKUP(通常分様式!H253,―!$C$2:$D$2,2,FALSE),0)</f>
        <v>0</v>
      </c>
      <c r="I253">
        <f>IFERROR(IF(B253=2,VLOOKUP(通常分様式!I253,―!$E$21:$F$25,2,FALSE),VLOOKUP(通常分様式!I253,―!$E$2:$F$19,2,FALSE)),0)</f>
        <v>0</v>
      </c>
      <c r="J253">
        <f>IFERROR(VLOOKUP(通常分様式!J253,―!$G$2:$H$2,2,FALSE),0)</f>
        <v>0</v>
      </c>
      <c r="K253">
        <f>IFERROR(VLOOKUP(通常分様式!K253,―!$AH$2:$AI$12,2,FALSE),0)</f>
        <v>0</v>
      </c>
      <c r="V253">
        <f>IFERROR(IF(通常分様式!C253="単",VLOOKUP(通常分様式!V253,―!$I$2:$J$3,2,FALSE),VLOOKUP(通常分様式!V253,―!$I$4:$J$5,2,FALSE)),0)</f>
        <v>0</v>
      </c>
      <c r="W253">
        <f>IFERROR(VLOOKUP(通常分様式!W253,―!$K$2:$L$3,2,FALSE),0)</f>
        <v>0</v>
      </c>
      <c r="X253">
        <f>IFERROR(VLOOKUP(通常分様式!X253,―!$M$2:$N$3,2,FALSE),0)</f>
        <v>0</v>
      </c>
      <c r="Y253">
        <f>IFERROR(VLOOKUP(通常分様式!Y253,―!$O$2:$P$3,2,FALSE),0)</f>
        <v>0</v>
      </c>
      <c r="Z253">
        <f>IFERROR(VLOOKUP(通常分様式!Z253,―!$X$2:$Y$31,2,FALSE),0)</f>
        <v>0</v>
      </c>
      <c r="AA253">
        <f>IFERROR(VLOOKUP(通常分様式!AA253,―!$X$2:$Y$31,2,FALSE),0)</f>
        <v>0</v>
      </c>
      <c r="AF253">
        <f>IFERROR(VLOOKUP(通常分様式!AG253,―!$AA$2:$AB$14,2,FALSE),0)</f>
        <v>0</v>
      </c>
      <c r="AG253">
        <f t="shared" si="21"/>
        <v>0</v>
      </c>
      <c r="AH253" s="513">
        <f t="shared" si="22"/>
        <v>0</v>
      </c>
      <c r="AI253" s="513">
        <f t="shared" si="23"/>
        <v>0</v>
      </c>
      <c r="AJ253" s="513">
        <f>IF(通常分様式!C253="",0,IF(B253=1,IF(フラグ管理用!C253=1,"事業終期_通常",IF(C253=2,IF(Y253=2,"事業終期_R3基金・R4","事業終期_通常"),0)),IF(B253=2,"事業終期_R3基金・R4",0)))</f>
        <v>0</v>
      </c>
      <c r="AK253" s="513">
        <f t="shared" si="24"/>
        <v>0</v>
      </c>
      <c r="AL253" s="513">
        <f t="shared" si="25"/>
        <v>0</v>
      </c>
      <c r="AM253" s="513">
        <f t="shared" si="26"/>
        <v>0</v>
      </c>
      <c r="AN253" s="513">
        <f t="shared" si="27"/>
        <v>0</v>
      </c>
      <c r="AO253" t="str">
        <f>IF(通常分様式!C253="","",IF(PRODUCT(B253:G253,H253:AA253,AF253)=0,"error",""))</f>
        <v/>
      </c>
      <c r="AP253">
        <f>IF(通常分様式!E253="妊娠出産子育て支援交付金",1,0)</f>
        <v>0</v>
      </c>
    </row>
    <row r="254" spans="1:42">
      <c r="A254">
        <v>233</v>
      </c>
      <c r="B254">
        <f>IFERROR(VLOOKUP(通常分様式!B254,―!$AJ$2:$AK$3,2,FALSE),0)</f>
        <v>0</v>
      </c>
      <c r="C254">
        <f>IFERROR(VLOOKUP(通常分様式!C254,―!$A$2:$B$3,2,FALSE),0)</f>
        <v>0</v>
      </c>
      <c r="D254">
        <f>IFERROR(VLOOKUP(通常分様式!D254,―!$AD$2:$AE$3,2,FALSE),0)</f>
        <v>0</v>
      </c>
      <c r="G254">
        <f>IFERROR(VLOOKUP(通常分様式!G254,―!$AF$2:$AG$3,2,FALSE),0)</f>
        <v>0</v>
      </c>
      <c r="H254">
        <f>IFERROR(VLOOKUP(通常分様式!H254,―!$C$2:$D$2,2,FALSE),0)</f>
        <v>0</v>
      </c>
      <c r="I254">
        <f>IFERROR(IF(B254=2,VLOOKUP(通常分様式!I254,―!$E$21:$F$25,2,FALSE),VLOOKUP(通常分様式!I254,―!$E$2:$F$19,2,FALSE)),0)</f>
        <v>0</v>
      </c>
      <c r="J254">
        <f>IFERROR(VLOOKUP(通常分様式!J254,―!$G$2:$H$2,2,FALSE),0)</f>
        <v>0</v>
      </c>
      <c r="K254">
        <f>IFERROR(VLOOKUP(通常分様式!K254,―!$AH$2:$AI$12,2,FALSE),0)</f>
        <v>0</v>
      </c>
      <c r="V254">
        <f>IFERROR(IF(通常分様式!C254="単",VLOOKUP(通常分様式!V254,―!$I$2:$J$3,2,FALSE),VLOOKUP(通常分様式!V254,―!$I$4:$J$5,2,FALSE)),0)</f>
        <v>0</v>
      </c>
      <c r="W254">
        <f>IFERROR(VLOOKUP(通常分様式!W254,―!$K$2:$L$3,2,FALSE),0)</f>
        <v>0</v>
      </c>
      <c r="X254">
        <f>IFERROR(VLOOKUP(通常分様式!X254,―!$M$2:$N$3,2,FALSE),0)</f>
        <v>0</v>
      </c>
      <c r="Y254">
        <f>IFERROR(VLOOKUP(通常分様式!Y254,―!$O$2:$P$3,2,FALSE),0)</f>
        <v>0</v>
      </c>
      <c r="Z254">
        <f>IFERROR(VLOOKUP(通常分様式!Z254,―!$X$2:$Y$31,2,FALSE),0)</f>
        <v>0</v>
      </c>
      <c r="AA254">
        <f>IFERROR(VLOOKUP(通常分様式!AA254,―!$X$2:$Y$31,2,FALSE),0)</f>
        <v>0</v>
      </c>
      <c r="AF254">
        <f>IFERROR(VLOOKUP(通常分様式!AG254,―!$AA$2:$AB$14,2,FALSE),0)</f>
        <v>0</v>
      </c>
      <c r="AG254">
        <f t="shared" si="21"/>
        <v>0</v>
      </c>
      <c r="AH254" s="513">
        <f t="shared" si="22"/>
        <v>0</v>
      </c>
      <c r="AI254" s="513">
        <f t="shared" si="23"/>
        <v>0</v>
      </c>
      <c r="AJ254" s="513">
        <f>IF(通常分様式!C254="",0,IF(B254=1,IF(フラグ管理用!C254=1,"事業終期_通常",IF(C254=2,IF(Y254=2,"事業終期_R3基金・R4","事業終期_通常"),0)),IF(B254=2,"事業終期_R3基金・R4",0)))</f>
        <v>0</v>
      </c>
      <c r="AK254" s="513">
        <f t="shared" si="24"/>
        <v>0</v>
      </c>
      <c r="AL254" s="513">
        <f t="shared" si="25"/>
        <v>0</v>
      </c>
      <c r="AM254" s="513">
        <f t="shared" si="26"/>
        <v>0</v>
      </c>
      <c r="AN254" s="513">
        <f t="shared" si="27"/>
        <v>0</v>
      </c>
      <c r="AO254" t="str">
        <f>IF(通常分様式!C254="","",IF(PRODUCT(B254:G254,H254:AA254,AF254)=0,"error",""))</f>
        <v/>
      </c>
      <c r="AP254">
        <f>IF(通常分様式!E254="妊娠出産子育て支援交付金",1,0)</f>
        <v>0</v>
      </c>
    </row>
    <row r="255" spans="1:42">
      <c r="A255">
        <v>234</v>
      </c>
      <c r="B255">
        <f>IFERROR(VLOOKUP(通常分様式!B255,―!$AJ$2:$AK$3,2,FALSE),0)</f>
        <v>0</v>
      </c>
      <c r="C255">
        <f>IFERROR(VLOOKUP(通常分様式!C255,―!$A$2:$B$3,2,FALSE),0)</f>
        <v>0</v>
      </c>
      <c r="D255">
        <f>IFERROR(VLOOKUP(通常分様式!D255,―!$AD$2:$AE$3,2,FALSE),0)</f>
        <v>0</v>
      </c>
      <c r="G255">
        <f>IFERROR(VLOOKUP(通常分様式!G255,―!$AF$2:$AG$3,2,FALSE),0)</f>
        <v>0</v>
      </c>
      <c r="H255">
        <f>IFERROR(VLOOKUP(通常分様式!H255,―!$C$2:$D$2,2,FALSE),0)</f>
        <v>0</v>
      </c>
      <c r="I255">
        <f>IFERROR(IF(B255=2,VLOOKUP(通常分様式!I255,―!$E$21:$F$25,2,FALSE),VLOOKUP(通常分様式!I255,―!$E$2:$F$19,2,FALSE)),0)</f>
        <v>0</v>
      </c>
      <c r="J255">
        <f>IFERROR(VLOOKUP(通常分様式!J255,―!$G$2:$H$2,2,FALSE),0)</f>
        <v>0</v>
      </c>
      <c r="K255">
        <f>IFERROR(VLOOKUP(通常分様式!K255,―!$AH$2:$AI$12,2,FALSE),0)</f>
        <v>0</v>
      </c>
      <c r="V255">
        <f>IFERROR(IF(通常分様式!C255="単",VLOOKUP(通常分様式!V255,―!$I$2:$J$3,2,FALSE),VLOOKUP(通常分様式!V255,―!$I$4:$J$5,2,FALSE)),0)</f>
        <v>0</v>
      </c>
      <c r="W255">
        <f>IFERROR(VLOOKUP(通常分様式!W255,―!$K$2:$L$3,2,FALSE),0)</f>
        <v>0</v>
      </c>
      <c r="X255">
        <f>IFERROR(VLOOKUP(通常分様式!X255,―!$M$2:$N$3,2,FALSE),0)</f>
        <v>0</v>
      </c>
      <c r="Y255">
        <f>IFERROR(VLOOKUP(通常分様式!Y255,―!$O$2:$P$3,2,FALSE),0)</f>
        <v>0</v>
      </c>
      <c r="Z255">
        <f>IFERROR(VLOOKUP(通常分様式!Z255,―!$X$2:$Y$31,2,FALSE),0)</f>
        <v>0</v>
      </c>
      <c r="AA255">
        <f>IFERROR(VLOOKUP(通常分様式!AA255,―!$X$2:$Y$31,2,FALSE),0)</f>
        <v>0</v>
      </c>
      <c r="AF255">
        <f>IFERROR(VLOOKUP(通常分様式!AG255,―!$AA$2:$AB$14,2,FALSE),0)</f>
        <v>0</v>
      </c>
      <c r="AG255">
        <f t="shared" si="21"/>
        <v>0</v>
      </c>
      <c r="AH255" s="513">
        <f t="shared" si="22"/>
        <v>0</v>
      </c>
      <c r="AI255" s="513">
        <f t="shared" si="23"/>
        <v>0</v>
      </c>
      <c r="AJ255" s="513">
        <f>IF(通常分様式!C255="",0,IF(B255=1,IF(フラグ管理用!C255=1,"事業終期_通常",IF(C255=2,IF(Y255=2,"事業終期_R3基金・R4","事業終期_通常"),0)),IF(B255=2,"事業終期_R3基金・R4",0)))</f>
        <v>0</v>
      </c>
      <c r="AK255" s="513">
        <f t="shared" si="24"/>
        <v>0</v>
      </c>
      <c r="AL255" s="513">
        <f t="shared" si="25"/>
        <v>0</v>
      </c>
      <c r="AM255" s="513">
        <f t="shared" si="26"/>
        <v>0</v>
      </c>
      <c r="AN255" s="513">
        <f t="shared" si="27"/>
        <v>0</v>
      </c>
      <c r="AO255" t="str">
        <f>IF(通常分様式!C255="","",IF(PRODUCT(B255:G255,H255:AA255,AF255)=0,"error",""))</f>
        <v/>
      </c>
      <c r="AP255">
        <f>IF(通常分様式!E255="妊娠出産子育て支援交付金",1,0)</f>
        <v>0</v>
      </c>
    </row>
    <row r="256" spans="1:42">
      <c r="A256">
        <v>235</v>
      </c>
      <c r="B256">
        <f>IFERROR(VLOOKUP(通常分様式!B256,―!$AJ$2:$AK$3,2,FALSE),0)</f>
        <v>0</v>
      </c>
      <c r="C256">
        <f>IFERROR(VLOOKUP(通常分様式!C256,―!$A$2:$B$3,2,FALSE),0)</f>
        <v>0</v>
      </c>
      <c r="D256">
        <f>IFERROR(VLOOKUP(通常分様式!D256,―!$AD$2:$AE$3,2,FALSE),0)</f>
        <v>0</v>
      </c>
      <c r="G256">
        <f>IFERROR(VLOOKUP(通常分様式!G256,―!$AF$2:$AG$3,2,FALSE),0)</f>
        <v>0</v>
      </c>
      <c r="H256">
        <f>IFERROR(VLOOKUP(通常分様式!H256,―!$C$2:$D$2,2,FALSE),0)</f>
        <v>0</v>
      </c>
      <c r="I256">
        <f>IFERROR(IF(B256=2,VLOOKUP(通常分様式!I256,―!$E$21:$F$25,2,FALSE),VLOOKUP(通常分様式!I256,―!$E$2:$F$19,2,FALSE)),0)</f>
        <v>0</v>
      </c>
      <c r="J256">
        <f>IFERROR(VLOOKUP(通常分様式!J256,―!$G$2:$H$2,2,FALSE),0)</f>
        <v>0</v>
      </c>
      <c r="K256">
        <f>IFERROR(VLOOKUP(通常分様式!K256,―!$AH$2:$AI$12,2,FALSE),0)</f>
        <v>0</v>
      </c>
      <c r="V256">
        <f>IFERROR(IF(通常分様式!C256="単",VLOOKUP(通常分様式!V256,―!$I$2:$J$3,2,FALSE),VLOOKUP(通常分様式!V256,―!$I$4:$J$5,2,FALSE)),0)</f>
        <v>0</v>
      </c>
      <c r="W256">
        <f>IFERROR(VLOOKUP(通常分様式!W256,―!$K$2:$L$3,2,FALSE),0)</f>
        <v>0</v>
      </c>
      <c r="X256">
        <f>IFERROR(VLOOKUP(通常分様式!X256,―!$M$2:$N$3,2,FALSE),0)</f>
        <v>0</v>
      </c>
      <c r="Y256">
        <f>IFERROR(VLOOKUP(通常分様式!Y256,―!$O$2:$P$3,2,FALSE),0)</f>
        <v>0</v>
      </c>
      <c r="Z256">
        <f>IFERROR(VLOOKUP(通常分様式!Z256,―!$X$2:$Y$31,2,FALSE),0)</f>
        <v>0</v>
      </c>
      <c r="AA256">
        <f>IFERROR(VLOOKUP(通常分様式!AA256,―!$X$2:$Y$31,2,FALSE),0)</f>
        <v>0</v>
      </c>
      <c r="AF256">
        <f>IFERROR(VLOOKUP(通常分様式!AG256,―!$AA$2:$AB$14,2,FALSE),0)</f>
        <v>0</v>
      </c>
      <c r="AG256">
        <f t="shared" si="21"/>
        <v>0</v>
      </c>
      <c r="AH256" s="513">
        <f t="shared" si="22"/>
        <v>0</v>
      </c>
      <c r="AI256" s="513">
        <f t="shared" si="23"/>
        <v>0</v>
      </c>
      <c r="AJ256" s="513">
        <f>IF(通常分様式!C256="",0,IF(B256=1,IF(フラグ管理用!C256=1,"事業終期_通常",IF(C256=2,IF(Y256=2,"事業終期_R3基金・R4","事業終期_通常"),0)),IF(B256=2,"事業終期_R3基金・R4",0)))</f>
        <v>0</v>
      </c>
      <c r="AK256" s="513">
        <f t="shared" si="24"/>
        <v>0</v>
      </c>
      <c r="AL256" s="513">
        <f t="shared" si="25"/>
        <v>0</v>
      </c>
      <c r="AM256" s="513">
        <f t="shared" si="26"/>
        <v>0</v>
      </c>
      <c r="AN256" s="513">
        <f t="shared" si="27"/>
        <v>0</v>
      </c>
      <c r="AO256" t="str">
        <f>IF(通常分様式!C256="","",IF(PRODUCT(B256:G256,H256:AA256,AF256)=0,"error",""))</f>
        <v/>
      </c>
      <c r="AP256">
        <f>IF(通常分様式!E256="妊娠出産子育て支援交付金",1,0)</f>
        <v>0</v>
      </c>
    </row>
    <row r="257" spans="1:42">
      <c r="A257">
        <v>236</v>
      </c>
      <c r="B257">
        <f>IFERROR(VLOOKUP(通常分様式!B257,―!$AJ$2:$AK$3,2,FALSE),0)</f>
        <v>0</v>
      </c>
      <c r="C257">
        <f>IFERROR(VLOOKUP(通常分様式!C257,―!$A$2:$B$3,2,FALSE),0)</f>
        <v>0</v>
      </c>
      <c r="D257">
        <f>IFERROR(VLOOKUP(通常分様式!D257,―!$AD$2:$AE$3,2,FALSE),0)</f>
        <v>0</v>
      </c>
      <c r="G257">
        <f>IFERROR(VLOOKUP(通常分様式!G257,―!$AF$2:$AG$3,2,FALSE),0)</f>
        <v>0</v>
      </c>
      <c r="H257">
        <f>IFERROR(VLOOKUP(通常分様式!H257,―!$C$2:$D$2,2,FALSE),0)</f>
        <v>0</v>
      </c>
      <c r="I257">
        <f>IFERROR(IF(B257=2,VLOOKUP(通常分様式!I257,―!$E$21:$F$25,2,FALSE),VLOOKUP(通常分様式!I257,―!$E$2:$F$19,2,FALSE)),0)</f>
        <v>0</v>
      </c>
      <c r="J257">
        <f>IFERROR(VLOOKUP(通常分様式!J257,―!$G$2:$H$2,2,FALSE),0)</f>
        <v>0</v>
      </c>
      <c r="K257">
        <f>IFERROR(VLOOKUP(通常分様式!K257,―!$AH$2:$AI$12,2,FALSE),0)</f>
        <v>0</v>
      </c>
      <c r="V257">
        <f>IFERROR(IF(通常分様式!C257="単",VLOOKUP(通常分様式!V257,―!$I$2:$J$3,2,FALSE),VLOOKUP(通常分様式!V257,―!$I$4:$J$5,2,FALSE)),0)</f>
        <v>0</v>
      </c>
      <c r="W257">
        <f>IFERROR(VLOOKUP(通常分様式!W257,―!$K$2:$L$3,2,FALSE),0)</f>
        <v>0</v>
      </c>
      <c r="X257">
        <f>IFERROR(VLOOKUP(通常分様式!X257,―!$M$2:$N$3,2,FALSE),0)</f>
        <v>0</v>
      </c>
      <c r="Y257">
        <f>IFERROR(VLOOKUP(通常分様式!Y257,―!$O$2:$P$3,2,FALSE),0)</f>
        <v>0</v>
      </c>
      <c r="Z257">
        <f>IFERROR(VLOOKUP(通常分様式!Z257,―!$X$2:$Y$31,2,FALSE),0)</f>
        <v>0</v>
      </c>
      <c r="AA257">
        <f>IFERROR(VLOOKUP(通常分様式!AA257,―!$X$2:$Y$31,2,FALSE),0)</f>
        <v>0</v>
      </c>
      <c r="AF257">
        <f>IFERROR(VLOOKUP(通常分様式!AG257,―!$AA$2:$AB$14,2,FALSE),0)</f>
        <v>0</v>
      </c>
      <c r="AG257">
        <f t="shared" si="21"/>
        <v>0</v>
      </c>
      <c r="AH257" s="513">
        <f t="shared" si="22"/>
        <v>0</v>
      </c>
      <c r="AI257" s="513">
        <f t="shared" si="23"/>
        <v>0</v>
      </c>
      <c r="AJ257" s="513">
        <f>IF(通常分様式!C257="",0,IF(B257=1,IF(フラグ管理用!C257=1,"事業終期_通常",IF(C257=2,IF(Y257=2,"事業終期_R3基金・R4","事業終期_通常"),0)),IF(B257=2,"事業終期_R3基金・R4",0)))</f>
        <v>0</v>
      </c>
      <c r="AK257" s="513">
        <f t="shared" si="24"/>
        <v>0</v>
      </c>
      <c r="AL257" s="513">
        <f t="shared" si="25"/>
        <v>0</v>
      </c>
      <c r="AM257" s="513">
        <f t="shared" si="26"/>
        <v>0</v>
      </c>
      <c r="AN257" s="513">
        <f t="shared" si="27"/>
        <v>0</v>
      </c>
      <c r="AO257" t="str">
        <f>IF(通常分様式!C257="","",IF(PRODUCT(B257:G257,H257:AA257,AF257)=0,"error",""))</f>
        <v/>
      </c>
      <c r="AP257">
        <f>IF(通常分様式!E257="妊娠出産子育て支援交付金",1,0)</f>
        <v>0</v>
      </c>
    </row>
    <row r="258" spans="1:42">
      <c r="A258">
        <v>237</v>
      </c>
      <c r="B258">
        <f>IFERROR(VLOOKUP(通常分様式!B258,―!$AJ$2:$AK$3,2,FALSE),0)</f>
        <v>0</v>
      </c>
      <c r="C258">
        <f>IFERROR(VLOOKUP(通常分様式!C258,―!$A$2:$B$3,2,FALSE),0)</f>
        <v>0</v>
      </c>
      <c r="D258">
        <f>IFERROR(VLOOKUP(通常分様式!D258,―!$AD$2:$AE$3,2,FALSE),0)</f>
        <v>0</v>
      </c>
      <c r="G258">
        <f>IFERROR(VLOOKUP(通常分様式!G258,―!$AF$2:$AG$3,2,FALSE),0)</f>
        <v>0</v>
      </c>
      <c r="H258">
        <f>IFERROR(VLOOKUP(通常分様式!H258,―!$C$2:$D$2,2,FALSE),0)</f>
        <v>0</v>
      </c>
      <c r="I258">
        <f>IFERROR(IF(B258=2,VLOOKUP(通常分様式!I258,―!$E$21:$F$25,2,FALSE),VLOOKUP(通常分様式!I258,―!$E$2:$F$19,2,FALSE)),0)</f>
        <v>0</v>
      </c>
      <c r="J258">
        <f>IFERROR(VLOOKUP(通常分様式!J258,―!$G$2:$H$2,2,FALSE),0)</f>
        <v>0</v>
      </c>
      <c r="K258">
        <f>IFERROR(VLOOKUP(通常分様式!K258,―!$AH$2:$AI$12,2,FALSE),0)</f>
        <v>0</v>
      </c>
      <c r="V258">
        <f>IFERROR(IF(通常分様式!C258="単",VLOOKUP(通常分様式!V258,―!$I$2:$J$3,2,FALSE),VLOOKUP(通常分様式!V258,―!$I$4:$J$5,2,FALSE)),0)</f>
        <v>0</v>
      </c>
      <c r="W258">
        <f>IFERROR(VLOOKUP(通常分様式!W258,―!$K$2:$L$3,2,FALSE),0)</f>
        <v>0</v>
      </c>
      <c r="X258">
        <f>IFERROR(VLOOKUP(通常分様式!X258,―!$M$2:$N$3,2,FALSE),0)</f>
        <v>0</v>
      </c>
      <c r="Y258">
        <f>IFERROR(VLOOKUP(通常分様式!Y258,―!$O$2:$P$3,2,FALSE),0)</f>
        <v>0</v>
      </c>
      <c r="Z258">
        <f>IFERROR(VLOOKUP(通常分様式!Z258,―!$X$2:$Y$31,2,FALSE),0)</f>
        <v>0</v>
      </c>
      <c r="AA258">
        <f>IFERROR(VLOOKUP(通常分様式!AA258,―!$X$2:$Y$31,2,FALSE),0)</f>
        <v>0</v>
      </c>
      <c r="AF258">
        <f>IFERROR(VLOOKUP(通常分様式!AG258,―!$AA$2:$AB$14,2,FALSE),0)</f>
        <v>0</v>
      </c>
      <c r="AG258">
        <f t="shared" si="21"/>
        <v>0</v>
      </c>
      <c r="AH258" s="513">
        <f t="shared" si="22"/>
        <v>0</v>
      </c>
      <c r="AI258" s="513">
        <f t="shared" si="23"/>
        <v>0</v>
      </c>
      <c r="AJ258" s="513">
        <f>IF(通常分様式!C258="",0,IF(B258=1,IF(フラグ管理用!C258=1,"事業終期_通常",IF(C258=2,IF(Y258=2,"事業終期_R3基金・R4","事業終期_通常"),0)),IF(B258=2,"事業終期_R3基金・R4",0)))</f>
        <v>0</v>
      </c>
      <c r="AK258" s="513">
        <f t="shared" si="24"/>
        <v>0</v>
      </c>
      <c r="AL258" s="513">
        <f t="shared" si="25"/>
        <v>0</v>
      </c>
      <c r="AM258" s="513">
        <f t="shared" si="26"/>
        <v>0</v>
      </c>
      <c r="AN258" s="513">
        <f t="shared" si="27"/>
        <v>0</v>
      </c>
      <c r="AO258" t="str">
        <f>IF(通常分様式!C258="","",IF(PRODUCT(B258:G258,H258:AA258,AF258)=0,"error",""))</f>
        <v/>
      </c>
      <c r="AP258">
        <f>IF(通常分様式!E258="妊娠出産子育て支援交付金",1,0)</f>
        <v>0</v>
      </c>
    </row>
    <row r="259" spans="1:42">
      <c r="A259">
        <v>238</v>
      </c>
      <c r="B259">
        <f>IFERROR(VLOOKUP(通常分様式!B259,―!$AJ$2:$AK$3,2,FALSE),0)</f>
        <v>0</v>
      </c>
      <c r="C259">
        <f>IFERROR(VLOOKUP(通常分様式!C259,―!$A$2:$B$3,2,FALSE),0)</f>
        <v>0</v>
      </c>
      <c r="D259">
        <f>IFERROR(VLOOKUP(通常分様式!D259,―!$AD$2:$AE$3,2,FALSE),0)</f>
        <v>0</v>
      </c>
      <c r="G259">
        <f>IFERROR(VLOOKUP(通常分様式!G259,―!$AF$2:$AG$3,2,FALSE),0)</f>
        <v>0</v>
      </c>
      <c r="H259">
        <f>IFERROR(VLOOKUP(通常分様式!H259,―!$C$2:$D$2,2,FALSE),0)</f>
        <v>0</v>
      </c>
      <c r="I259">
        <f>IFERROR(IF(B259=2,VLOOKUP(通常分様式!I259,―!$E$21:$F$25,2,FALSE),VLOOKUP(通常分様式!I259,―!$E$2:$F$19,2,FALSE)),0)</f>
        <v>0</v>
      </c>
      <c r="J259">
        <f>IFERROR(VLOOKUP(通常分様式!J259,―!$G$2:$H$2,2,FALSE),0)</f>
        <v>0</v>
      </c>
      <c r="K259">
        <f>IFERROR(VLOOKUP(通常分様式!K259,―!$AH$2:$AI$12,2,FALSE),0)</f>
        <v>0</v>
      </c>
      <c r="V259">
        <f>IFERROR(IF(通常分様式!C259="単",VLOOKUP(通常分様式!V259,―!$I$2:$J$3,2,FALSE),VLOOKUP(通常分様式!V259,―!$I$4:$J$5,2,FALSE)),0)</f>
        <v>0</v>
      </c>
      <c r="W259">
        <f>IFERROR(VLOOKUP(通常分様式!W259,―!$K$2:$L$3,2,FALSE),0)</f>
        <v>0</v>
      </c>
      <c r="X259">
        <f>IFERROR(VLOOKUP(通常分様式!X259,―!$M$2:$N$3,2,FALSE),0)</f>
        <v>0</v>
      </c>
      <c r="Y259">
        <f>IFERROR(VLOOKUP(通常分様式!Y259,―!$O$2:$P$3,2,FALSE),0)</f>
        <v>0</v>
      </c>
      <c r="Z259">
        <f>IFERROR(VLOOKUP(通常分様式!Z259,―!$X$2:$Y$31,2,FALSE),0)</f>
        <v>0</v>
      </c>
      <c r="AA259">
        <f>IFERROR(VLOOKUP(通常分様式!AA259,―!$X$2:$Y$31,2,FALSE),0)</f>
        <v>0</v>
      </c>
      <c r="AF259">
        <f>IFERROR(VLOOKUP(通常分様式!AG259,―!$AA$2:$AB$14,2,FALSE),0)</f>
        <v>0</v>
      </c>
      <c r="AG259">
        <f t="shared" si="21"/>
        <v>0</v>
      </c>
      <c r="AH259" s="513">
        <f t="shared" si="22"/>
        <v>0</v>
      </c>
      <c r="AI259" s="513">
        <f t="shared" si="23"/>
        <v>0</v>
      </c>
      <c r="AJ259" s="513">
        <f>IF(通常分様式!C259="",0,IF(B259=1,IF(フラグ管理用!C259=1,"事業終期_通常",IF(C259=2,IF(Y259=2,"事業終期_R3基金・R4","事業終期_通常"),0)),IF(B259=2,"事業終期_R3基金・R4",0)))</f>
        <v>0</v>
      </c>
      <c r="AK259" s="513">
        <f t="shared" si="24"/>
        <v>0</v>
      </c>
      <c r="AL259" s="513">
        <f t="shared" si="25"/>
        <v>0</v>
      </c>
      <c r="AM259" s="513">
        <f t="shared" si="26"/>
        <v>0</v>
      </c>
      <c r="AN259" s="513">
        <f t="shared" si="27"/>
        <v>0</v>
      </c>
      <c r="AO259" t="str">
        <f>IF(通常分様式!C259="","",IF(PRODUCT(B259:G259,H259:AA259,AF259)=0,"error",""))</f>
        <v/>
      </c>
      <c r="AP259">
        <f>IF(通常分様式!E259="妊娠出産子育て支援交付金",1,0)</f>
        <v>0</v>
      </c>
    </row>
    <row r="260" spans="1:42">
      <c r="A260">
        <v>239</v>
      </c>
      <c r="B260">
        <f>IFERROR(VLOOKUP(通常分様式!B260,―!$AJ$2:$AK$3,2,FALSE),0)</f>
        <v>0</v>
      </c>
      <c r="C260">
        <f>IFERROR(VLOOKUP(通常分様式!C260,―!$A$2:$B$3,2,FALSE),0)</f>
        <v>0</v>
      </c>
      <c r="D260">
        <f>IFERROR(VLOOKUP(通常分様式!D260,―!$AD$2:$AE$3,2,FALSE),0)</f>
        <v>0</v>
      </c>
      <c r="G260">
        <f>IFERROR(VLOOKUP(通常分様式!G260,―!$AF$2:$AG$3,2,FALSE),0)</f>
        <v>0</v>
      </c>
      <c r="H260">
        <f>IFERROR(VLOOKUP(通常分様式!H260,―!$C$2:$D$2,2,FALSE),0)</f>
        <v>0</v>
      </c>
      <c r="I260">
        <f>IFERROR(IF(B260=2,VLOOKUP(通常分様式!I260,―!$E$21:$F$25,2,FALSE),VLOOKUP(通常分様式!I260,―!$E$2:$F$19,2,FALSE)),0)</f>
        <v>0</v>
      </c>
      <c r="J260">
        <f>IFERROR(VLOOKUP(通常分様式!J260,―!$G$2:$H$2,2,FALSE),0)</f>
        <v>0</v>
      </c>
      <c r="K260">
        <f>IFERROR(VLOOKUP(通常分様式!K260,―!$AH$2:$AI$12,2,FALSE),0)</f>
        <v>0</v>
      </c>
      <c r="V260">
        <f>IFERROR(IF(通常分様式!C260="単",VLOOKUP(通常分様式!V260,―!$I$2:$J$3,2,FALSE),VLOOKUP(通常分様式!V260,―!$I$4:$J$5,2,FALSE)),0)</f>
        <v>0</v>
      </c>
      <c r="W260">
        <f>IFERROR(VLOOKUP(通常分様式!W260,―!$K$2:$L$3,2,FALSE),0)</f>
        <v>0</v>
      </c>
      <c r="X260">
        <f>IFERROR(VLOOKUP(通常分様式!X260,―!$M$2:$N$3,2,FALSE),0)</f>
        <v>0</v>
      </c>
      <c r="Y260">
        <f>IFERROR(VLOOKUP(通常分様式!Y260,―!$O$2:$P$3,2,FALSE),0)</f>
        <v>0</v>
      </c>
      <c r="Z260">
        <f>IFERROR(VLOOKUP(通常分様式!Z260,―!$X$2:$Y$31,2,FALSE),0)</f>
        <v>0</v>
      </c>
      <c r="AA260">
        <f>IFERROR(VLOOKUP(通常分様式!AA260,―!$X$2:$Y$31,2,FALSE),0)</f>
        <v>0</v>
      </c>
      <c r="AF260">
        <f>IFERROR(VLOOKUP(通常分様式!AG260,―!$AA$2:$AB$14,2,FALSE),0)</f>
        <v>0</v>
      </c>
      <c r="AG260">
        <f t="shared" si="21"/>
        <v>0</v>
      </c>
      <c r="AH260" s="513">
        <f t="shared" si="22"/>
        <v>0</v>
      </c>
      <c r="AI260" s="513">
        <f t="shared" si="23"/>
        <v>0</v>
      </c>
      <c r="AJ260" s="513">
        <f>IF(通常分様式!C260="",0,IF(B260=1,IF(フラグ管理用!C260=1,"事業終期_通常",IF(C260=2,IF(Y260=2,"事業終期_R3基金・R4","事業終期_通常"),0)),IF(B260=2,"事業終期_R3基金・R4",0)))</f>
        <v>0</v>
      </c>
      <c r="AK260" s="513">
        <f t="shared" si="24"/>
        <v>0</v>
      </c>
      <c r="AL260" s="513">
        <f t="shared" si="25"/>
        <v>0</v>
      </c>
      <c r="AM260" s="513">
        <f t="shared" si="26"/>
        <v>0</v>
      </c>
      <c r="AN260" s="513">
        <f t="shared" si="27"/>
        <v>0</v>
      </c>
      <c r="AO260" t="str">
        <f>IF(通常分様式!C260="","",IF(PRODUCT(B260:G260,H260:AA260,AF260)=0,"error",""))</f>
        <v/>
      </c>
      <c r="AP260">
        <f>IF(通常分様式!E260="妊娠出産子育て支援交付金",1,0)</f>
        <v>0</v>
      </c>
    </row>
    <row r="261" spans="1:42">
      <c r="A261">
        <v>240</v>
      </c>
      <c r="B261">
        <f>IFERROR(VLOOKUP(通常分様式!B261,―!$AJ$2:$AK$3,2,FALSE),0)</f>
        <v>0</v>
      </c>
      <c r="C261">
        <f>IFERROR(VLOOKUP(通常分様式!C261,―!$A$2:$B$3,2,FALSE),0)</f>
        <v>0</v>
      </c>
      <c r="D261">
        <f>IFERROR(VLOOKUP(通常分様式!D261,―!$AD$2:$AE$3,2,FALSE),0)</f>
        <v>0</v>
      </c>
      <c r="G261">
        <f>IFERROR(VLOOKUP(通常分様式!G261,―!$AF$2:$AG$3,2,FALSE),0)</f>
        <v>0</v>
      </c>
      <c r="H261">
        <f>IFERROR(VLOOKUP(通常分様式!H261,―!$C$2:$D$2,2,FALSE),0)</f>
        <v>0</v>
      </c>
      <c r="I261">
        <f>IFERROR(IF(B261=2,VLOOKUP(通常分様式!I261,―!$E$21:$F$25,2,FALSE),VLOOKUP(通常分様式!I261,―!$E$2:$F$19,2,FALSE)),0)</f>
        <v>0</v>
      </c>
      <c r="J261">
        <f>IFERROR(VLOOKUP(通常分様式!J261,―!$G$2:$H$2,2,FALSE),0)</f>
        <v>0</v>
      </c>
      <c r="K261">
        <f>IFERROR(VLOOKUP(通常分様式!K261,―!$AH$2:$AI$12,2,FALSE),0)</f>
        <v>0</v>
      </c>
      <c r="V261">
        <f>IFERROR(IF(通常分様式!C261="単",VLOOKUP(通常分様式!V261,―!$I$2:$J$3,2,FALSE),VLOOKUP(通常分様式!V261,―!$I$4:$J$5,2,FALSE)),0)</f>
        <v>0</v>
      </c>
      <c r="W261">
        <f>IFERROR(VLOOKUP(通常分様式!W261,―!$K$2:$L$3,2,FALSE),0)</f>
        <v>0</v>
      </c>
      <c r="X261">
        <f>IFERROR(VLOOKUP(通常分様式!X261,―!$M$2:$N$3,2,FALSE),0)</f>
        <v>0</v>
      </c>
      <c r="Y261">
        <f>IFERROR(VLOOKUP(通常分様式!Y261,―!$O$2:$P$3,2,FALSE),0)</f>
        <v>0</v>
      </c>
      <c r="Z261">
        <f>IFERROR(VLOOKUP(通常分様式!Z261,―!$X$2:$Y$31,2,FALSE),0)</f>
        <v>0</v>
      </c>
      <c r="AA261">
        <f>IFERROR(VLOOKUP(通常分様式!AA261,―!$X$2:$Y$31,2,FALSE),0)</f>
        <v>0</v>
      </c>
      <c r="AF261">
        <f>IFERROR(VLOOKUP(通常分様式!AG261,―!$AA$2:$AB$14,2,FALSE),0)</f>
        <v>0</v>
      </c>
      <c r="AG261">
        <f t="shared" si="21"/>
        <v>0</v>
      </c>
      <c r="AH261" s="513">
        <f t="shared" si="22"/>
        <v>0</v>
      </c>
      <c r="AI261" s="513">
        <f t="shared" si="23"/>
        <v>0</v>
      </c>
      <c r="AJ261" s="513">
        <f>IF(通常分様式!C261="",0,IF(B261=1,IF(フラグ管理用!C261=1,"事業終期_通常",IF(C261=2,IF(Y261=2,"事業終期_R3基金・R4","事業終期_通常"),0)),IF(B261=2,"事業終期_R3基金・R4",0)))</f>
        <v>0</v>
      </c>
      <c r="AK261" s="513">
        <f t="shared" si="24"/>
        <v>0</v>
      </c>
      <c r="AL261" s="513">
        <f t="shared" si="25"/>
        <v>0</v>
      </c>
      <c r="AM261" s="513">
        <f t="shared" si="26"/>
        <v>0</v>
      </c>
      <c r="AN261" s="513">
        <f t="shared" si="27"/>
        <v>0</v>
      </c>
      <c r="AO261" t="str">
        <f>IF(通常分様式!C261="","",IF(PRODUCT(B261:G261,H261:AA261,AF261)=0,"error",""))</f>
        <v/>
      </c>
      <c r="AP261">
        <f>IF(通常分様式!E261="妊娠出産子育て支援交付金",1,0)</f>
        <v>0</v>
      </c>
    </row>
    <row r="262" spans="1:42">
      <c r="A262">
        <v>241</v>
      </c>
      <c r="B262">
        <f>IFERROR(VLOOKUP(通常分様式!B262,―!$AJ$2:$AK$3,2,FALSE),0)</f>
        <v>0</v>
      </c>
      <c r="C262">
        <f>IFERROR(VLOOKUP(通常分様式!C262,―!$A$2:$B$3,2,FALSE),0)</f>
        <v>0</v>
      </c>
      <c r="D262">
        <f>IFERROR(VLOOKUP(通常分様式!D262,―!$AD$2:$AE$3,2,FALSE),0)</f>
        <v>0</v>
      </c>
      <c r="G262">
        <f>IFERROR(VLOOKUP(通常分様式!G262,―!$AF$2:$AG$3,2,FALSE),0)</f>
        <v>0</v>
      </c>
      <c r="H262">
        <f>IFERROR(VLOOKUP(通常分様式!H262,―!$C$2:$D$2,2,FALSE),0)</f>
        <v>0</v>
      </c>
      <c r="I262">
        <f>IFERROR(IF(B262=2,VLOOKUP(通常分様式!I262,―!$E$21:$F$25,2,FALSE),VLOOKUP(通常分様式!I262,―!$E$2:$F$19,2,FALSE)),0)</f>
        <v>0</v>
      </c>
      <c r="J262">
        <f>IFERROR(VLOOKUP(通常分様式!J262,―!$G$2:$H$2,2,FALSE),0)</f>
        <v>0</v>
      </c>
      <c r="K262">
        <f>IFERROR(VLOOKUP(通常分様式!K262,―!$AH$2:$AI$12,2,FALSE),0)</f>
        <v>0</v>
      </c>
      <c r="V262">
        <f>IFERROR(IF(通常分様式!C262="単",VLOOKUP(通常分様式!V262,―!$I$2:$J$3,2,FALSE),VLOOKUP(通常分様式!V262,―!$I$4:$J$5,2,FALSE)),0)</f>
        <v>0</v>
      </c>
      <c r="W262">
        <f>IFERROR(VLOOKUP(通常分様式!W262,―!$K$2:$L$3,2,FALSE),0)</f>
        <v>0</v>
      </c>
      <c r="X262">
        <f>IFERROR(VLOOKUP(通常分様式!X262,―!$M$2:$N$3,2,FALSE),0)</f>
        <v>0</v>
      </c>
      <c r="Y262">
        <f>IFERROR(VLOOKUP(通常分様式!Y262,―!$O$2:$P$3,2,FALSE),0)</f>
        <v>0</v>
      </c>
      <c r="Z262">
        <f>IFERROR(VLOOKUP(通常分様式!Z262,―!$X$2:$Y$31,2,FALSE),0)</f>
        <v>0</v>
      </c>
      <c r="AA262">
        <f>IFERROR(VLOOKUP(通常分様式!AA262,―!$X$2:$Y$31,2,FALSE),0)</f>
        <v>0</v>
      </c>
      <c r="AF262">
        <f>IFERROR(VLOOKUP(通常分様式!AG262,―!$AA$2:$AB$14,2,FALSE),0)</f>
        <v>0</v>
      </c>
      <c r="AG262">
        <f t="shared" si="21"/>
        <v>0</v>
      </c>
      <c r="AH262" s="513">
        <f t="shared" si="22"/>
        <v>0</v>
      </c>
      <c r="AI262" s="513">
        <f t="shared" si="23"/>
        <v>0</v>
      </c>
      <c r="AJ262" s="513">
        <f>IF(通常分様式!C262="",0,IF(B262=1,IF(フラグ管理用!C262=1,"事業終期_通常",IF(C262=2,IF(Y262=2,"事業終期_R3基金・R4","事業終期_通常"),0)),IF(B262=2,"事業終期_R3基金・R4",0)))</f>
        <v>0</v>
      </c>
      <c r="AK262" s="513">
        <f t="shared" si="24"/>
        <v>0</v>
      </c>
      <c r="AL262" s="513">
        <f t="shared" si="25"/>
        <v>0</v>
      </c>
      <c r="AM262" s="513">
        <f t="shared" si="26"/>
        <v>0</v>
      </c>
      <c r="AN262" s="513">
        <f t="shared" si="27"/>
        <v>0</v>
      </c>
      <c r="AO262" t="str">
        <f>IF(通常分様式!C262="","",IF(PRODUCT(B262:G262,H262:AA262,AF262)=0,"error",""))</f>
        <v/>
      </c>
      <c r="AP262">
        <f>IF(通常分様式!E262="妊娠出産子育て支援交付金",1,0)</f>
        <v>0</v>
      </c>
    </row>
    <row r="263" spans="1:42">
      <c r="A263">
        <v>242</v>
      </c>
      <c r="B263">
        <f>IFERROR(VLOOKUP(通常分様式!B263,―!$AJ$2:$AK$3,2,FALSE),0)</f>
        <v>0</v>
      </c>
      <c r="C263">
        <f>IFERROR(VLOOKUP(通常分様式!C263,―!$A$2:$B$3,2,FALSE),0)</f>
        <v>0</v>
      </c>
      <c r="D263">
        <f>IFERROR(VLOOKUP(通常分様式!D263,―!$AD$2:$AE$3,2,FALSE),0)</f>
        <v>0</v>
      </c>
      <c r="G263">
        <f>IFERROR(VLOOKUP(通常分様式!G263,―!$AF$2:$AG$3,2,FALSE),0)</f>
        <v>0</v>
      </c>
      <c r="H263">
        <f>IFERROR(VLOOKUP(通常分様式!H263,―!$C$2:$D$2,2,FALSE),0)</f>
        <v>0</v>
      </c>
      <c r="I263">
        <f>IFERROR(IF(B263=2,VLOOKUP(通常分様式!I263,―!$E$21:$F$25,2,FALSE),VLOOKUP(通常分様式!I263,―!$E$2:$F$19,2,FALSE)),0)</f>
        <v>0</v>
      </c>
      <c r="J263">
        <f>IFERROR(VLOOKUP(通常分様式!J263,―!$G$2:$H$2,2,FALSE),0)</f>
        <v>0</v>
      </c>
      <c r="K263">
        <f>IFERROR(VLOOKUP(通常分様式!K263,―!$AH$2:$AI$12,2,FALSE),0)</f>
        <v>0</v>
      </c>
      <c r="V263">
        <f>IFERROR(IF(通常分様式!C263="単",VLOOKUP(通常分様式!V263,―!$I$2:$J$3,2,FALSE),VLOOKUP(通常分様式!V263,―!$I$4:$J$5,2,FALSE)),0)</f>
        <v>0</v>
      </c>
      <c r="W263">
        <f>IFERROR(VLOOKUP(通常分様式!W263,―!$K$2:$L$3,2,FALSE),0)</f>
        <v>0</v>
      </c>
      <c r="X263">
        <f>IFERROR(VLOOKUP(通常分様式!X263,―!$M$2:$N$3,2,FALSE),0)</f>
        <v>0</v>
      </c>
      <c r="Y263">
        <f>IFERROR(VLOOKUP(通常分様式!Y263,―!$O$2:$P$3,2,FALSE),0)</f>
        <v>0</v>
      </c>
      <c r="Z263">
        <f>IFERROR(VLOOKUP(通常分様式!Z263,―!$X$2:$Y$31,2,FALSE),0)</f>
        <v>0</v>
      </c>
      <c r="AA263">
        <f>IFERROR(VLOOKUP(通常分様式!AA263,―!$X$2:$Y$31,2,FALSE),0)</f>
        <v>0</v>
      </c>
      <c r="AF263">
        <f>IFERROR(VLOOKUP(通常分様式!AG263,―!$AA$2:$AB$14,2,FALSE),0)</f>
        <v>0</v>
      </c>
      <c r="AG263">
        <f t="shared" si="21"/>
        <v>0</v>
      </c>
      <c r="AH263" s="513">
        <f t="shared" si="22"/>
        <v>0</v>
      </c>
      <c r="AI263" s="513">
        <f t="shared" si="23"/>
        <v>0</v>
      </c>
      <c r="AJ263" s="513">
        <f>IF(通常分様式!C263="",0,IF(B263=1,IF(フラグ管理用!C263=1,"事業終期_通常",IF(C263=2,IF(Y263=2,"事業終期_R3基金・R4","事業終期_通常"),0)),IF(B263=2,"事業終期_R3基金・R4",0)))</f>
        <v>0</v>
      </c>
      <c r="AK263" s="513">
        <f t="shared" si="24"/>
        <v>0</v>
      </c>
      <c r="AL263" s="513">
        <f t="shared" si="25"/>
        <v>0</v>
      </c>
      <c r="AM263" s="513">
        <f t="shared" si="26"/>
        <v>0</v>
      </c>
      <c r="AN263" s="513">
        <f t="shared" si="27"/>
        <v>0</v>
      </c>
      <c r="AO263" t="str">
        <f>IF(通常分様式!C263="","",IF(PRODUCT(B263:G263,H263:AA263,AF263)=0,"error",""))</f>
        <v/>
      </c>
      <c r="AP263">
        <f>IF(通常分様式!E263="妊娠出産子育て支援交付金",1,0)</f>
        <v>0</v>
      </c>
    </row>
    <row r="264" spans="1:42">
      <c r="A264">
        <v>243</v>
      </c>
      <c r="B264">
        <f>IFERROR(VLOOKUP(通常分様式!B264,―!$AJ$2:$AK$3,2,FALSE),0)</f>
        <v>0</v>
      </c>
      <c r="C264">
        <f>IFERROR(VLOOKUP(通常分様式!C264,―!$A$2:$B$3,2,FALSE),0)</f>
        <v>0</v>
      </c>
      <c r="D264">
        <f>IFERROR(VLOOKUP(通常分様式!D264,―!$AD$2:$AE$3,2,FALSE),0)</f>
        <v>0</v>
      </c>
      <c r="G264">
        <f>IFERROR(VLOOKUP(通常分様式!G264,―!$AF$2:$AG$3,2,FALSE),0)</f>
        <v>0</v>
      </c>
      <c r="H264">
        <f>IFERROR(VLOOKUP(通常分様式!H264,―!$C$2:$D$2,2,FALSE),0)</f>
        <v>0</v>
      </c>
      <c r="I264">
        <f>IFERROR(IF(B264=2,VLOOKUP(通常分様式!I264,―!$E$21:$F$25,2,FALSE),VLOOKUP(通常分様式!I264,―!$E$2:$F$19,2,FALSE)),0)</f>
        <v>0</v>
      </c>
      <c r="J264">
        <f>IFERROR(VLOOKUP(通常分様式!J264,―!$G$2:$H$2,2,FALSE),0)</f>
        <v>0</v>
      </c>
      <c r="K264">
        <f>IFERROR(VLOOKUP(通常分様式!K264,―!$AH$2:$AI$12,2,FALSE),0)</f>
        <v>0</v>
      </c>
      <c r="V264">
        <f>IFERROR(IF(通常分様式!C264="単",VLOOKUP(通常分様式!V264,―!$I$2:$J$3,2,FALSE),VLOOKUP(通常分様式!V264,―!$I$4:$J$5,2,FALSE)),0)</f>
        <v>0</v>
      </c>
      <c r="W264">
        <f>IFERROR(VLOOKUP(通常分様式!W264,―!$K$2:$L$3,2,FALSE),0)</f>
        <v>0</v>
      </c>
      <c r="X264">
        <f>IFERROR(VLOOKUP(通常分様式!X264,―!$M$2:$N$3,2,FALSE),0)</f>
        <v>0</v>
      </c>
      <c r="Y264">
        <f>IFERROR(VLOOKUP(通常分様式!Y264,―!$O$2:$P$3,2,FALSE),0)</f>
        <v>0</v>
      </c>
      <c r="Z264">
        <f>IFERROR(VLOOKUP(通常分様式!Z264,―!$X$2:$Y$31,2,FALSE),0)</f>
        <v>0</v>
      </c>
      <c r="AA264">
        <f>IFERROR(VLOOKUP(通常分様式!AA264,―!$X$2:$Y$31,2,FALSE),0)</f>
        <v>0</v>
      </c>
      <c r="AF264">
        <f>IFERROR(VLOOKUP(通常分様式!AG264,―!$AA$2:$AB$14,2,FALSE),0)</f>
        <v>0</v>
      </c>
      <c r="AG264">
        <f t="shared" si="21"/>
        <v>0</v>
      </c>
      <c r="AH264" s="513">
        <f t="shared" si="22"/>
        <v>0</v>
      </c>
      <c r="AI264" s="513">
        <f t="shared" si="23"/>
        <v>0</v>
      </c>
      <c r="AJ264" s="513">
        <f>IF(通常分様式!C264="",0,IF(B264=1,IF(フラグ管理用!C264=1,"事業終期_通常",IF(C264=2,IF(Y264=2,"事業終期_R3基金・R4","事業終期_通常"),0)),IF(B264=2,"事業終期_R3基金・R4",0)))</f>
        <v>0</v>
      </c>
      <c r="AK264" s="513">
        <f t="shared" si="24"/>
        <v>0</v>
      </c>
      <c r="AL264" s="513">
        <f t="shared" si="25"/>
        <v>0</v>
      </c>
      <c r="AM264" s="513">
        <f t="shared" si="26"/>
        <v>0</v>
      </c>
      <c r="AN264" s="513">
        <f t="shared" si="27"/>
        <v>0</v>
      </c>
      <c r="AO264" t="str">
        <f>IF(通常分様式!C264="","",IF(PRODUCT(B264:G264,H264:AA264,AF264)=0,"error",""))</f>
        <v/>
      </c>
      <c r="AP264">
        <f>IF(通常分様式!E264="妊娠出産子育て支援交付金",1,0)</f>
        <v>0</v>
      </c>
    </row>
    <row r="265" spans="1:42">
      <c r="A265">
        <v>244</v>
      </c>
      <c r="B265">
        <f>IFERROR(VLOOKUP(通常分様式!B265,―!$AJ$2:$AK$3,2,FALSE),0)</f>
        <v>0</v>
      </c>
      <c r="C265">
        <f>IFERROR(VLOOKUP(通常分様式!C265,―!$A$2:$B$3,2,FALSE),0)</f>
        <v>0</v>
      </c>
      <c r="D265">
        <f>IFERROR(VLOOKUP(通常分様式!D265,―!$AD$2:$AE$3,2,FALSE),0)</f>
        <v>0</v>
      </c>
      <c r="G265">
        <f>IFERROR(VLOOKUP(通常分様式!G265,―!$AF$2:$AG$3,2,FALSE),0)</f>
        <v>0</v>
      </c>
      <c r="H265">
        <f>IFERROR(VLOOKUP(通常分様式!H265,―!$C$2:$D$2,2,FALSE),0)</f>
        <v>0</v>
      </c>
      <c r="I265">
        <f>IFERROR(IF(B265=2,VLOOKUP(通常分様式!I265,―!$E$21:$F$25,2,FALSE),VLOOKUP(通常分様式!I265,―!$E$2:$F$19,2,FALSE)),0)</f>
        <v>0</v>
      </c>
      <c r="J265">
        <f>IFERROR(VLOOKUP(通常分様式!J265,―!$G$2:$H$2,2,FALSE),0)</f>
        <v>0</v>
      </c>
      <c r="K265">
        <f>IFERROR(VLOOKUP(通常分様式!K265,―!$AH$2:$AI$12,2,FALSE),0)</f>
        <v>0</v>
      </c>
      <c r="V265">
        <f>IFERROR(IF(通常分様式!C265="単",VLOOKUP(通常分様式!V265,―!$I$2:$J$3,2,FALSE),VLOOKUP(通常分様式!V265,―!$I$4:$J$5,2,FALSE)),0)</f>
        <v>0</v>
      </c>
      <c r="W265">
        <f>IFERROR(VLOOKUP(通常分様式!W265,―!$K$2:$L$3,2,FALSE),0)</f>
        <v>0</v>
      </c>
      <c r="X265">
        <f>IFERROR(VLOOKUP(通常分様式!X265,―!$M$2:$N$3,2,FALSE),0)</f>
        <v>0</v>
      </c>
      <c r="Y265">
        <f>IFERROR(VLOOKUP(通常分様式!Y265,―!$O$2:$P$3,2,FALSE),0)</f>
        <v>0</v>
      </c>
      <c r="Z265">
        <f>IFERROR(VLOOKUP(通常分様式!Z265,―!$X$2:$Y$31,2,FALSE),0)</f>
        <v>0</v>
      </c>
      <c r="AA265">
        <f>IFERROR(VLOOKUP(通常分様式!AA265,―!$X$2:$Y$31,2,FALSE),0)</f>
        <v>0</v>
      </c>
      <c r="AF265">
        <f>IFERROR(VLOOKUP(通常分様式!AG265,―!$AA$2:$AB$14,2,FALSE),0)</f>
        <v>0</v>
      </c>
      <c r="AG265">
        <f t="shared" si="21"/>
        <v>0</v>
      </c>
      <c r="AH265" s="513">
        <f t="shared" si="22"/>
        <v>0</v>
      </c>
      <c r="AI265" s="513">
        <f t="shared" si="23"/>
        <v>0</v>
      </c>
      <c r="AJ265" s="513">
        <f>IF(通常分様式!C265="",0,IF(B265=1,IF(フラグ管理用!C265=1,"事業終期_通常",IF(C265=2,IF(Y265=2,"事業終期_R3基金・R4","事業終期_通常"),0)),IF(B265=2,"事業終期_R3基金・R4",0)))</f>
        <v>0</v>
      </c>
      <c r="AK265" s="513">
        <f t="shared" si="24"/>
        <v>0</v>
      </c>
      <c r="AL265" s="513">
        <f t="shared" si="25"/>
        <v>0</v>
      </c>
      <c r="AM265" s="513">
        <f t="shared" si="26"/>
        <v>0</v>
      </c>
      <c r="AN265" s="513">
        <f t="shared" si="27"/>
        <v>0</v>
      </c>
      <c r="AO265" t="str">
        <f>IF(通常分様式!C265="","",IF(PRODUCT(B265:G265,H265:AA265,AF265)=0,"error",""))</f>
        <v/>
      </c>
      <c r="AP265">
        <f>IF(通常分様式!E265="妊娠出産子育て支援交付金",1,0)</f>
        <v>0</v>
      </c>
    </row>
    <row r="266" spans="1:42">
      <c r="A266">
        <v>245</v>
      </c>
      <c r="B266">
        <f>IFERROR(VLOOKUP(通常分様式!B266,―!$AJ$2:$AK$3,2,FALSE),0)</f>
        <v>0</v>
      </c>
      <c r="C266">
        <f>IFERROR(VLOOKUP(通常分様式!C266,―!$A$2:$B$3,2,FALSE),0)</f>
        <v>0</v>
      </c>
      <c r="D266">
        <f>IFERROR(VLOOKUP(通常分様式!D266,―!$AD$2:$AE$3,2,FALSE),0)</f>
        <v>0</v>
      </c>
      <c r="G266">
        <f>IFERROR(VLOOKUP(通常分様式!G266,―!$AF$2:$AG$3,2,FALSE),0)</f>
        <v>0</v>
      </c>
      <c r="H266">
        <f>IFERROR(VLOOKUP(通常分様式!H266,―!$C$2:$D$2,2,FALSE),0)</f>
        <v>0</v>
      </c>
      <c r="I266">
        <f>IFERROR(IF(B266=2,VLOOKUP(通常分様式!I266,―!$E$21:$F$25,2,FALSE),VLOOKUP(通常分様式!I266,―!$E$2:$F$19,2,FALSE)),0)</f>
        <v>0</v>
      </c>
      <c r="J266">
        <f>IFERROR(VLOOKUP(通常分様式!J266,―!$G$2:$H$2,2,FALSE),0)</f>
        <v>0</v>
      </c>
      <c r="K266">
        <f>IFERROR(VLOOKUP(通常分様式!K266,―!$AH$2:$AI$12,2,FALSE),0)</f>
        <v>0</v>
      </c>
      <c r="V266">
        <f>IFERROR(IF(通常分様式!C266="単",VLOOKUP(通常分様式!V266,―!$I$2:$J$3,2,FALSE),VLOOKUP(通常分様式!V266,―!$I$4:$J$5,2,FALSE)),0)</f>
        <v>0</v>
      </c>
      <c r="W266">
        <f>IFERROR(VLOOKUP(通常分様式!W266,―!$K$2:$L$3,2,FALSE),0)</f>
        <v>0</v>
      </c>
      <c r="X266">
        <f>IFERROR(VLOOKUP(通常分様式!X266,―!$M$2:$N$3,2,FALSE),0)</f>
        <v>0</v>
      </c>
      <c r="Y266">
        <f>IFERROR(VLOOKUP(通常分様式!Y266,―!$O$2:$P$3,2,FALSE),0)</f>
        <v>0</v>
      </c>
      <c r="Z266">
        <f>IFERROR(VLOOKUP(通常分様式!Z266,―!$X$2:$Y$31,2,FALSE),0)</f>
        <v>0</v>
      </c>
      <c r="AA266">
        <f>IFERROR(VLOOKUP(通常分様式!AA266,―!$X$2:$Y$31,2,FALSE),0)</f>
        <v>0</v>
      </c>
      <c r="AF266">
        <f>IFERROR(VLOOKUP(通常分様式!AG266,―!$AA$2:$AB$14,2,FALSE),0)</f>
        <v>0</v>
      </c>
      <c r="AG266">
        <f t="shared" si="21"/>
        <v>0</v>
      </c>
      <c r="AH266" s="513">
        <f t="shared" si="22"/>
        <v>0</v>
      </c>
      <c r="AI266" s="513">
        <f t="shared" si="23"/>
        <v>0</v>
      </c>
      <c r="AJ266" s="513">
        <f>IF(通常分様式!C266="",0,IF(B266=1,IF(フラグ管理用!C266=1,"事業終期_通常",IF(C266=2,IF(Y266=2,"事業終期_R3基金・R4","事業終期_通常"),0)),IF(B266=2,"事業終期_R3基金・R4",0)))</f>
        <v>0</v>
      </c>
      <c r="AK266" s="513">
        <f t="shared" si="24"/>
        <v>0</v>
      </c>
      <c r="AL266" s="513">
        <f t="shared" si="25"/>
        <v>0</v>
      </c>
      <c r="AM266" s="513">
        <f t="shared" si="26"/>
        <v>0</v>
      </c>
      <c r="AN266" s="513">
        <f t="shared" si="27"/>
        <v>0</v>
      </c>
      <c r="AO266" t="str">
        <f>IF(通常分様式!C266="","",IF(PRODUCT(B266:G266,H266:AA266,AF266)=0,"error",""))</f>
        <v/>
      </c>
      <c r="AP266">
        <f>IF(通常分様式!E266="妊娠出産子育て支援交付金",1,0)</f>
        <v>0</v>
      </c>
    </row>
    <row r="267" spans="1:42">
      <c r="A267">
        <v>246</v>
      </c>
      <c r="B267">
        <f>IFERROR(VLOOKUP(通常分様式!B267,―!$AJ$2:$AK$3,2,FALSE),0)</f>
        <v>0</v>
      </c>
      <c r="C267">
        <f>IFERROR(VLOOKUP(通常分様式!C267,―!$A$2:$B$3,2,FALSE),0)</f>
        <v>0</v>
      </c>
      <c r="D267">
        <f>IFERROR(VLOOKUP(通常分様式!D267,―!$AD$2:$AE$3,2,FALSE),0)</f>
        <v>0</v>
      </c>
      <c r="G267">
        <f>IFERROR(VLOOKUP(通常分様式!G267,―!$AF$2:$AG$3,2,FALSE),0)</f>
        <v>0</v>
      </c>
      <c r="H267">
        <f>IFERROR(VLOOKUP(通常分様式!H267,―!$C$2:$D$2,2,FALSE),0)</f>
        <v>0</v>
      </c>
      <c r="I267">
        <f>IFERROR(IF(B267=2,VLOOKUP(通常分様式!I267,―!$E$21:$F$25,2,FALSE),VLOOKUP(通常分様式!I267,―!$E$2:$F$19,2,FALSE)),0)</f>
        <v>0</v>
      </c>
      <c r="J267">
        <f>IFERROR(VLOOKUP(通常分様式!J267,―!$G$2:$H$2,2,FALSE),0)</f>
        <v>0</v>
      </c>
      <c r="K267">
        <f>IFERROR(VLOOKUP(通常分様式!K267,―!$AH$2:$AI$12,2,FALSE),0)</f>
        <v>0</v>
      </c>
      <c r="V267">
        <f>IFERROR(IF(通常分様式!C267="単",VLOOKUP(通常分様式!V267,―!$I$2:$J$3,2,FALSE),VLOOKUP(通常分様式!V267,―!$I$4:$J$5,2,FALSE)),0)</f>
        <v>0</v>
      </c>
      <c r="W267">
        <f>IFERROR(VLOOKUP(通常分様式!W267,―!$K$2:$L$3,2,FALSE),0)</f>
        <v>0</v>
      </c>
      <c r="X267">
        <f>IFERROR(VLOOKUP(通常分様式!X267,―!$M$2:$N$3,2,FALSE),0)</f>
        <v>0</v>
      </c>
      <c r="Y267">
        <f>IFERROR(VLOOKUP(通常分様式!Y267,―!$O$2:$P$3,2,FALSE),0)</f>
        <v>0</v>
      </c>
      <c r="Z267">
        <f>IFERROR(VLOOKUP(通常分様式!Z267,―!$X$2:$Y$31,2,FALSE),0)</f>
        <v>0</v>
      </c>
      <c r="AA267">
        <f>IFERROR(VLOOKUP(通常分様式!AA267,―!$X$2:$Y$31,2,FALSE),0)</f>
        <v>0</v>
      </c>
      <c r="AF267">
        <f>IFERROR(VLOOKUP(通常分様式!AG267,―!$AA$2:$AB$14,2,FALSE),0)</f>
        <v>0</v>
      </c>
      <c r="AG267">
        <f t="shared" si="21"/>
        <v>0</v>
      </c>
      <c r="AH267" s="513">
        <f t="shared" si="22"/>
        <v>0</v>
      </c>
      <c r="AI267" s="513">
        <f t="shared" si="23"/>
        <v>0</v>
      </c>
      <c r="AJ267" s="513">
        <f>IF(通常分様式!C267="",0,IF(B267=1,IF(フラグ管理用!C267=1,"事業終期_通常",IF(C267=2,IF(Y267=2,"事業終期_R3基金・R4","事業終期_通常"),0)),IF(B267=2,"事業終期_R3基金・R4",0)))</f>
        <v>0</v>
      </c>
      <c r="AK267" s="513">
        <f t="shared" si="24"/>
        <v>0</v>
      </c>
      <c r="AL267" s="513">
        <f t="shared" si="25"/>
        <v>0</v>
      </c>
      <c r="AM267" s="513">
        <f t="shared" si="26"/>
        <v>0</v>
      </c>
      <c r="AN267" s="513">
        <f t="shared" si="27"/>
        <v>0</v>
      </c>
      <c r="AO267" t="str">
        <f>IF(通常分様式!C267="","",IF(PRODUCT(B267:G267,H267:AA267,AF267)=0,"error",""))</f>
        <v/>
      </c>
      <c r="AP267">
        <f>IF(通常分様式!E267="妊娠出産子育て支援交付金",1,0)</f>
        <v>0</v>
      </c>
    </row>
    <row r="268" spans="1:42">
      <c r="A268">
        <v>247</v>
      </c>
      <c r="B268">
        <f>IFERROR(VLOOKUP(通常分様式!B268,―!$AJ$2:$AK$3,2,FALSE),0)</f>
        <v>0</v>
      </c>
      <c r="C268">
        <f>IFERROR(VLOOKUP(通常分様式!C268,―!$A$2:$B$3,2,FALSE),0)</f>
        <v>0</v>
      </c>
      <c r="D268">
        <f>IFERROR(VLOOKUP(通常分様式!D268,―!$AD$2:$AE$3,2,FALSE),0)</f>
        <v>0</v>
      </c>
      <c r="G268">
        <f>IFERROR(VLOOKUP(通常分様式!G268,―!$AF$2:$AG$3,2,FALSE),0)</f>
        <v>0</v>
      </c>
      <c r="H268">
        <f>IFERROR(VLOOKUP(通常分様式!H268,―!$C$2:$D$2,2,FALSE),0)</f>
        <v>0</v>
      </c>
      <c r="I268">
        <f>IFERROR(IF(B268=2,VLOOKUP(通常分様式!I268,―!$E$21:$F$25,2,FALSE),VLOOKUP(通常分様式!I268,―!$E$2:$F$19,2,FALSE)),0)</f>
        <v>0</v>
      </c>
      <c r="J268">
        <f>IFERROR(VLOOKUP(通常分様式!J268,―!$G$2:$H$2,2,FALSE),0)</f>
        <v>0</v>
      </c>
      <c r="K268">
        <f>IFERROR(VLOOKUP(通常分様式!K268,―!$AH$2:$AI$12,2,FALSE),0)</f>
        <v>0</v>
      </c>
      <c r="V268">
        <f>IFERROR(IF(通常分様式!C268="単",VLOOKUP(通常分様式!V268,―!$I$2:$J$3,2,FALSE),VLOOKUP(通常分様式!V268,―!$I$4:$J$5,2,FALSE)),0)</f>
        <v>0</v>
      </c>
      <c r="W268">
        <f>IFERROR(VLOOKUP(通常分様式!W268,―!$K$2:$L$3,2,FALSE),0)</f>
        <v>0</v>
      </c>
      <c r="X268">
        <f>IFERROR(VLOOKUP(通常分様式!X268,―!$M$2:$N$3,2,FALSE),0)</f>
        <v>0</v>
      </c>
      <c r="Y268">
        <f>IFERROR(VLOOKUP(通常分様式!Y268,―!$O$2:$P$3,2,FALSE),0)</f>
        <v>0</v>
      </c>
      <c r="Z268">
        <f>IFERROR(VLOOKUP(通常分様式!Z268,―!$X$2:$Y$31,2,FALSE),0)</f>
        <v>0</v>
      </c>
      <c r="AA268">
        <f>IFERROR(VLOOKUP(通常分様式!AA268,―!$X$2:$Y$31,2,FALSE),0)</f>
        <v>0</v>
      </c>
      <c r="AF268">
        <f>IFERROR(VLOOKUP(通常分様式!AG268,―!$AA$2:$AB$14,2,FALSE),0)</f>
        <v>0</v>
      </c>
      <c r="AG268">
        <f t="shared" si="21"/>
        <v>0</v>
      </c>
      <c r="AH268" s="513">
        <f t="shared" si="22"/>
        <v>0</v>
      </c>
      <c r="AI268" s="513">
        <f t="shared" si="23"/>
        <v>0</v>
      </c>
      <c r="AJ268" s="513">
        <f>IF(通常分様式!C268="",0,IF(B268=1,IF(フラグ管理用!C268=1,"事業終期_通常",IF(C268=2,IF(Y268=2,"事業終期_R3基金・R4","事業終期_通常"),0)),IF(B268=2,"事業終期_R3基金・R4",0)))</f>
        <v>0</v>
      </c>
      <c r="AK268" s="513">
        <f t="shared" si="24"/>
        <v>0</v>
      </c>
      <c r="AL268" s="513">
        <f t="shared" si="25"/>
        <v>0</v>
      </c>
      <c r="AM268" s="513">
        <f t="shared" si="26"/>
        <v>0</v>
      </c>
      <c r="AN268" s="513">
        <f t="shared" si="27"/>
        <v>0</v>
      </c>
      <c r="AO268" t="str">
        <f>IF(通常分様式!C268="","",IF(PRODUCT(B268:G268,H268:AA268,AF268)=0,"error",""))</f>
        <v/>
      </c>
      <c r="AP268">
        <f>IF(通常分様式!E268="妊娠出産子育て支援交付金",1,0)</f>
        <v>0</v>
      </c>
    </row>
    <row r="269" spans="1:42">
      <c r="A269">
        <v>248</v>
      </c>
      <c r="B269">
        <f>IFERROR(VLOOKUP(通常分様式!B269,―!$AJ$2:$AK$3,2,FALSE),0)</f>
        <v>0</v>
      </c>
      <c r="C269">
        <f>IFERROR(VLOOKUP(通常分様式!C269,―!$A$2:$B$3,2,FALSE),0)</f>
        <v>0</v>
      </c>
      <c r="D269">
        <f>IFERROR(VLOOKUP(通常分様式!D269,―!$AD$2:$AE$3,2,FALSE),0)</f>
        <v>0</v>
      </c>
      <c r="G269">
        <f>IFERROR(VLOOKUP(通常分様式!G269,―!$AF$2:$AG$3,2,FALSE),0)</f>
        <v>0</v>
      </c>
      <c r="H269">
        <f>IFERROR(VLOOKUP(通常分様式!H269,―!$C$2:$D$2,2,FALSE),0)</f>
        <v>0</v>
      </c>
      <c r="I269">
        <f>IFERROR(IF(B269=2,VLOOKUP(通常分様式!I269,―!$E$21:$F$25,2,FALSE),VLOOKUP(通常分様式!I269,―!$E$2:$F$19,2,FALSE)),0)</f>
        <v>0</v>
      </c>
      <c r="J269">
        <f>IFERROR(VLOOKUP(通常分様式!J269,―!$G$2:$H$2,2,FALSE),0)</f>
        <v>0</v>
      </c>
      <c r="K269">
        <f>IFERROR(VLOOKUP(通常分様式!K269,―!$AH$2:$AI$12,2,FALSE),0)</f>
        <v>0</v>
      </c>
      <c r="V269">
        <f>IFERROR(IF(通常分様式!C269="単",VLOOKUP(通常分様式!V269,―!$I$2:$J$3,2,FALSE),VLOOKUP(通常分様式!V269,―!$I$4:$J$5,2,FALSE)),0)</f>
        <v>0</v>
      </c>
      <c r="W269">
        <f>IFERROR(VLOOKUP(通常分様式!W269,―!$K$2:$L$3,2,FALSE),0)</f>
        <v>0</v>
      </c>
      <c r="X269">
        <f>IFERROR(VLOOKUP(通常分様式!X269,―!$M$2:$N$3,2,FALSE),0)</f>
        <v>0</v>
      </c>
      <c r="Y269">
        <f>IFERROR(VLOOKUP(通常分様式!Y269,―!$O$2:$P$3,2,FALSE),0)</f>
        <v>0</v>
      </c>
      <c r="Z269">
        <f>IFERROR(VLOOKUP(通常分様式!Z269,―!$X$2:$Y$31,2,FALSE),0)</f>
        <v>0</v>
      </c>
      <c r="AA269">
        <f>IFERROR(VLOOKUP(通常分様式!AA269,―!$X$2:$Y$31,2,FALSE),0)</f>
        <v>0</v>
      </c>
      <c r="AF269">
        <f>IFERROR(VLOOKUP(通常分様式!AG269,―!$AA$2:$AB$14,2,FALSE),0)</f>
        <v>0</v>
      </c>
      <c r="AG269">
        <f t="shared" si="21"/>
        <v>0</v>
      </c>
      <c r="AH269" s="513">
        <f t="shared" si="22"/>
        <v>0</v>
      </c>
      <c r="AI269" s="513">
        <f t="shared" si="23"/>
        <v>0</v>
      </c>
      <c r="AJ269" s="513">
        <f>IF(通常分様式!C269="",0,IF(B269=1,IF(フラグ管理用!C269=1,"事業終期_通常",IF(C269=2,IF(Y269=2,"事業終期_R3基金・R4","事業終期_通常"),0)),IF(B269=2,"事業終期_R3基金・R4",0)))</f>
        <v>0</v>
      </c>
      <c r="AK269" s="513">
        <f t="shared" si="24"/>
        <v>0</v>
      </c>
      <c r="AL269" s="513">
        <f t="shared" si="25"/>
        <v>0</v>
      </c>
      <c r="AM269" s="513">
        <f t="shared" si="26"/>
        <v>0</v>
      </c>
      <c r="AN269" s="513">
        <f t="shared" si="27"/>
        <v>0</v>
      </c>
      <c r="AO269" t="str">
        <f>IF(通常分様式!C269="","",IF(PRODUCT(B269:G269,H269:AA269,AF269)=0,"error",""))</f>
        <v/>
      </c>
      <c r="AP269">
        <f>IF(通常分様式!E269="妊娠出産子育て支援交付金",1,0)</f>
        <v>0</v>
      </c>
    </row>
    <row r="270" spans="1:42">
      <c r="A270">
        <v>249</v>
      </c>
      <c r="B270">
        <f>IFERROR(VLOOKUP(通常分様式!B270,―!$AJ$2:$AK$3,2,FALSE),0)</f>
        <v>0</v>
      </c>
      <c r="C270">
        <f>IFERROR(VLOOKUP(通常分様式!C270,―!$A$2:$B$3,2,FALSE),0)</f>
        <v>0</v>
      </c>
      <c r="D270">
        <f>IFERROR(VLOOKUP(通常分様式!D270,―!$AD$2:$AE$3,2,FALSE),0)</f>
        <v>0</v>
      </c>
      <c r="G270">
        <f>IFERROR(VLOOKUP(通常分様式!G270,―!$AF$2:$AG$3,2,FALSE),0)</f>
        <v>0</v>
      </c>
      <c r="H270">
        <f>IFERROR(VLOOKUP(通常分様式!H270,―!$C$2:$D$2,2,FALSE),0)</f>
        <v>0</v>
      </c>
      <c r="I270">
        <f>IFERROR(IF(B270=2,VLOOKUP(通常分様式!I270,―!$E$21:$F$25,2,FALSE),VLOOKUP(通常分様式!I270,―!$E$2:$F$19,2,FALSE)),0)</f>
        <v>0</v>
      </c>
      <c r="J270">
        <f>IFERROR(VLOOKUP(通常分様式!J270,―!$G$2:$H$2,2,FALSE),0)</f>
        <v>0</v>
      </c>
      <c r="K270">
        <f>IFERROR(VLOOKUP(通常分様式!K270,―!$AH$2:$AI$12,2,FALSE),0)</f>
        <v>0</v>
      </c>
      <c r="V270">
        <f>IFERROR(IF(通常分様式!C270="単",VLOOKUP(通常分様式!V270,―!$I$2:$J$3,2,FALSE),VLOOKUP(通常分様式!V270,―!$I$4:$J$5,2,FALSE)),0)</f>
        <v>0</v>
      </c>
      <c r="W270">
        <f>IFERROR(VLOOKUP(通常分様式!W270,―!$K$2:$L$3,2,FALSE),0)</f>
        <v>0</v>
      </c>
      <c r="X270">
        <f>IFERROR(VLOOKUP(通常分様式!X270,―!$M$2:$N$3,2,FALSE),0)</f>
        <v>0</v>
      </c>
      <c r="Y270">
        <f>IFERROR(VLOOKUP(通常分様式!Y270,―!$O$2:$P$3,2,FALSE),0)</f>
        <v>0</v>
      </c>
      <c r="Z270">
        <f>IFERROR(VLOOKUP(通常分様式!Z270,―!$X$2:$Y$31,2,FALSE),0)</f>
        <v>0</v>
      </c>
      <c r="AA270">
        <f>IFERROR(VLOOKUP(通常分様式!AA270,―!$X$2:$Y$31,2,FALSE),0)</f>
        <v>0</v>
      </c>
      <c r="AF270">
        <f>IFERROR(VLOOKUP(通常分様式!AG270,―!$AA$2:$AB$14,2,FALSE),0)</f>
        <v>0</v>
      </c>
      <c r="AG270">
        <f t="shared" si="21"/>
        <v>0</v>
      </c>
      <c r="AH270" s="513">
        <f t="shared" si="22"/>
        <v>0</v>
      </c>
      <c r="AI270" s="513">
        <f t="shared" si="23"/>
        <v>0</v>
      </c>
      <c r="AJ270" s="513">
        <f>IF(通常分様式!C270="",0,IF(B270=1,IF(フラグ管理用!C270=1,"事業終期_通常",IF(C270=2,IF(Y270=2,"事業終期_R3基金・R4","事業終期_通常"),0)),IF(B270=2,"事業終期_R3基金・R4",0)))</f>
        <v>0</v>
      </c>
      <c r="AK270" s="513">
        <f t="shared" si="24"/>
        <v>0</v>
      </c>
      <c r="AL270" s="513">
        <f t="shared" si="25"/>
        <v>0</v>
      </c>
      <c r="AM270" s="513">
        <f t="shared" si="26"/>
        <v>0</v>
      </c>
      <c r="AN270" s="513">
        <f t="shared" si="27"/>
        <v>0</v>
      </c>
      <c r="AO270" t="str">
        <f>IF(通常分様式!C270="","",IF(PRODUCT(B270:G270,H270:AA270,AF270)=0,"error",""))</f>
        <v/>
      </c>
      <c r="AP270">
        <f>IF(通常分様式!E270="妊娠出産子育て支援交付金",1,0)</f>
        <v>0</v>
      </c>
    </row>
    <row r="271" spans="1:42">
      <c r="A271">
        <v>250</v>
      </c>
      <c r="B271">
        <f>IFERROR(VLOOKUP(通常分様式!B271,―!$AJ$2:$AK$3,2,FALSE),0)</f>
        <v>0</v>
      </c>
      <c r="C271">
        <f>IFERROR(VLOOKUP(通常分様式!C271,―!$A$2:$B$3,2,FALSE),0)</f>
        <v>0</v>
      </c>
      <c r="D271">
        <f>IFERROR(VLOOKUP(通常分様式!D271,―!$AD$2:$AE$3,2,FALSE),0)</f>
        <v>0</v>
      </c>
      <c r="G271">
        <f>IFERROR(VLOOKUP(通常分様式!G271,―!$AF$2:$AG$3,2,FALSE),0)</f>
        <v>0</v>
      </c>
      <c r="H271">
        <f>IFERROR(VLOOKUP(通常分様式!H271,―!$C$2:$D$2,2,FALSE),0)</f>
        <v>0</v>
      </c>
      <c r="I271">
        <f>IFERROR(IF(B271=2,VLOOKUP(通常分様式!I271,―!$E$21:$F$25,2,FALSE),VLOOKUP(通常分様式!I271,―!$E$2:$F$19,2,FALSE)),0)</f>
        <v>0</v>
      </c>
      <c r="J271">
        <f>IFERROR(VLOOKUP(通常分様式!J271,―!$G$2:$H$2,2,FALSE),0)</f>
        <v>0</v>
      </c>
      <c r="K271">
        <f>IFERROR(VLOOKUP(通常分様式!K271,―!$AH$2:$AI$12,2,FALSE),0)</f>
        <v>0</v>
      </c>
      <c r="V271">
        <f>IFERROR(IF(通常分様式!C271="単",VLOOKUP(通常分様式!V271,―!$I$2:$J$3,2,FALSE),VLOOKUP(通常分様式!V271,―!$I$4:$J$5,2,FALSE)),0)</f>
        <v>0</v>
      </c>
      <c r="W271">
        <f>IFERROR(VLOOKUP(通常分様式!W271,―!$K$2:$L$3,2,FALSE),0)</f>
        <v>0</v>
      </c>
      <c r="X271">
        <f>IFERROR(VLOOKUP(通常分様式!X271,―!$M$2:$N$3,2,FALSE),0)</f>
        <v>0</v>
      </c>
      <c r="Y271">
        <f>IFERROR(VLOOKUP(通常分様式!Y271,―!$O$2:$P$3,2,FALSE),0)</f>
        <v>0</v>
      </c>
      <c r="Z271">
        <f>IFERROR(VLOOKUP(通常分様式!Z271,―!$X$2:$Y$31,2,FALSE),0)</f>
        <v>0</v>
      </c>
      <c r="AA271">
        <f>IFERROR(VLOOKUP(通常分様式!AA271,―!$X$2:$Y$31,2,FALSE),0)</f>
        <v>0</v>
      </c>
      <c r="AF271">
        <f>IFERROR(VLOOKUP(通常分様式!AG271,―!$AA$2:$AB$14,2,FALSE),0)</f>
        <v>0</v>
      </c>
      <c r="AG271">
        <f t="shared" si="21"/>
        <v>0</v>
      </c>
      <c r="AH271" s="513">
        <f t="shared" si="22"/>
        <v>0</v>
      </c>
      <c r="AI271" s="513">
        <f t="shared" si="23"/>
        <v>0</v>
      </c>
      <c r="AJ271" s="513">
        <f>IF(通常分様式!C271="",0,IF(B271=1,IF(フラグ管理用!C271=1,"事業終期_通常",IF(C271=2,IF(Y271=2,"事業終期_R3基金・R4","事業終期_通常"),0)),IF(B271=2,"事業終期_R3基金・R4",0)))</f>
        <v>0</v>
      </c>
      <c r="AK271" s="513">
        <f t="shared" si="24"/>
        <v>0</v>
      </c>
      <c r="AL271" s="513">
        <f t="shared" si="25"/>
        <v>0</v>
      </c>
      <c r="AM271" s="513">
        <f t="shared" si="26"/>
        <v>0</v>
      </c>
      <c r="AN271" s="513">
        <f t="shared" si="27"/>
        <v>0</v>
      </c>
      <c r="AO271" t="str">
        <f>IF(通常分様式!C271="","",IF(PRODUCT(B271:G271,H271:AA271,AF271)=0,"error",""))</f>
        <v/>
      </c>
      <c r="AP271">
        <f>IF(通常分様式!E271="妊娠出産子育て支援交付金",1,0)</f>
        <v>0</v>
      </c>
    </row>
    <row r="272" spans="1:42">
      <c r="A272">
        <v>251</v>
      </c>
      <c r="B272">
        <f>IFERROR(VLOOKUP(通常分様式!B272,―!$AJ$2:$AK$3,2,FALSE),0)</f>
        <v>0</v>
      </c>
      <c r="C272">
        <f>IFERROR(VLOOKUP(通常分様式!C272,―!$A$2:$B$3,2,FALSE),0)</f>
        <v>0</v>
      </c>
      <c r="D272">
        <f>IFERROR(VLOOKUP(通常分様式!D272,―!$AD$2:$AE$3,2,FALSE),0)</f>
        <v>0</v>
      </c>
      <c r="G272">
        <f>IFERROR(VLOOKUP(通常分様式!G272,―!$AF$2:$AG$3,2,FALSE),0)</f>
        <v>0</v>
      </c>
      <c r="H272">
        <f>IFERROR(VLOOKUP(通常分様式!H272,―!$C$2:$D$2,2,FALSE),0)</f>
        <v>0</v>
      </c>
      <c r="I272">
        <f>IFERROR(IF(B272=2,VLOOKUP(通常分様式!I272,―!$E$21:$F$25,2,FALSE),VLOOKUP(通常分様式!I272,―!$E$2:$F$19,2,FALSE)),0)</f>
        <v>0</v>
      </c>
      <c r="J272">
        <f>IFERROR(VLOOKUP(通常分様式!J272,―!$G$2:$H$2,2,FALSE),0)</f>
        <v>0</v>
      </c>
      <c r="K272">
        <f>IFERROR(VLOOKUP(通常分様式!K272,―!$AH$2:$AI$12,2,FALSE),0)</f>
        <v>0</v>
      </c>
      <c r="V272">
        <f>IFERROR(IF(通常分様式!C272="単",VLOOKUP(通常分様式!V272,―!$I$2:$J$3,2,FALSE),VLOOKUP(通常分様式!V272,―!$I$4:$J$5,2,FALSE)),0)</f>
        <v>0</v>
      </c>
      <c r="W272">
        <f>IFERROR(VLOOKUP(通常分様式!W272,―!$K$2:$L$3,2,FALSE),0)</f>
        <v>0</v>
      </c>
      <c r="X272">
        <f>IFERROR(VLOOKUP(通常分様式!X272,―!$M$2:$N$3,2,FALSE),0)</f>
        <v>0</v>
      </c>
      <c r="Y272">
        <f>IFERROR(VLOOKUP(通常分様式!Y272,―!$O$2:$P$3,2,FALSE),0)</f>
        <v>0</v>
      </c>
      <c r="Z272">
        <f>IFERROR(VLOOKUP(通常分様式!Z272,―!$X$2:$Y$31,2,FALSE),0)</f>
        <v>0</v>
      </c>
      <c r="AA272">
        <f>IFERROR(VLOOKUP(通常分様式!AA272,―!$X$2:$Y$31,2,FALSE),0)</f>
        <v>0</v>
      </c>
      <c r="AF272">
        <f>IFERROR(VLOOKUP(通常分様式!AG272,―!$AA$2:$AB$14,2,FALSE),0)</f>
        <v>0</v>
      </c>
      <c r="AG272">
        <f t="shared" si="21"/>
        <v>0</v>
      </c>
      <c r="AH272" s="513">
        <f t="shared" si="22"/>
        <v>0</v>
      </c>
      <c r="AI272" s="513">
        <f t="shared" si="23"/>
        <v>0</v>
      </c>
      <c r="AJ272" s="513">
        <f>IF(通常分様式!C272="",0,IF(B272=1,IF(フラグ管理用!C272=1,"事業終期_通常",IF(C272=2,IF(Y272=2,"事業終期_R3基金・R4","事業終期_通常"),0)),IF(B272=2,"事業終期_R3基金・R4",0)))</f>
        <v>0</v>
      </c>
      <c r="AK272" s="513">
        <f t="shared" si="24"/>
        <v>0</v>
      </c>
      <c r="AL272" s="513">
        <f t="shared" si="25"/>
        <v>0</v>
      </c>
      <c r="AM272" s="513">
        <f t="shared" si="26"/>
        <v>0</v>
      </c>
      <c r="AN272" s="513">
        <f t="shared" si="27"/>
        <v>0</v>
      </c>
      <c r="AO272" t="str">
        <f>IF(通常分様式!C272="","",IF(PRODUCT(B272:G272,H272:AA272,AF272)=0,"error",""))</f>
        <v/>
      </c>
      <c r="AP272">
        <f>IF(通常分様式!E272="妊娠出産子育て支援交付金",1,0)</f>
        <v>0</v>
      </c>
    </row>
    <row r="273" spans="1:42">
      <c r="A273">
        <v>252</v>
      </c>
      <c r="B273">
        <f>IFERROR(VLOOKUP(通常分様式!B273,―!$AJ$2:$AK$3,2,FALSE),0)</f>
        <v>0</v>
      </c>
      <c r="C273">
        <f>IFERROR(VLOOKUP(通常分様式!C273,―!$A$2:$B$3,2,FALSE),0)</f>
        <v>0</v>
      </c>
      <c r="D273">
        <f>IFERROR(VLOOKUP(通常分様式!D273,―!$AD$2:$AE$3,2,FALSE),0)</f>
        <v>0</v>
      </c>
      <c r="G273">
        <f>IFERROR(VLOOKUP(通常分様式!G273,―!$AF$2:$AG$3,2,FALSE),0)</f>
        <v>0</v>
      </c>
      <c r="H273">
        <f>IFERROR(VLOOKUP(通常分様式!H273,―!$C$2:$D$2,2,FALSE),0)</f>
        <v>0</v>
      </c>
      <c r="I273">
        <f>IFERROR(IF(B273=2,VLOOKUP(通常分様式!I273,―!$E$21:$F$25,2,FALSE),VLOOKUP(通常分様式!I273,―!$E$2:$F$19,2,FALSE)),0)</f>
        <v>0</v>
      </c>
      <c r="J273">
        <f>IFERROR(VLOOKUP(通常分様式!J273,―!$G$2:$H$2,2,FALSE),0)</f>
        <v>0</v>
      </c>
      <c r="K273">
        <f>IFERROR(VLOOKUP(通常分様式!K273,―!$AH$2:$AI$12,2,FALSE),0)</f>
        <v>0</v>
      </c>
      <c r="V273">
        <f>IFERROR(IF(通常分様式!C273="単",VLOOKUP(通常分様式!V273,―!$I$2:$J$3,2,FALSE),VLOOKUP(通常分様式!V273,―!$I$4:$J$5,2,FALSE)),0)</f>
        <v>0</v>
      </c>
      <c r="W273">
        <f>IFERROR(VLOOKUP(通常分様式!W273,―!$K$2:$L$3,2,FALSE),0)</f>
        <v>0</v>
      </c>
      <c r="X273">
        <f>IFERROR(VLOOKUP(通常分様式!X273,―!$M$2:$N$3,2,FALSE),0)</f>
        <v>0</v>
      </c>
      <c r="Y273">
        <f>IFERROR(VLOOKUP(通常分様式!Y273,―!$O$2:$P$3,2,FALSE),0)</f>
        <v>0</v>
      </c>
      <c r="Z273">
        <f>IFERROR(VLOOKUP(通常分様式!Z273,―!$X$2:$Y$31,2,FALSE),0)</f>
        <v>0</v>
      </c>
      <c r="AA273">
        <f>IFERROR(VLOOKUP(通常分様式!AA273,―!$X$2:$Y$31,2,FALSE),0)</f>
        <v>0</v>
      </c>
      <c r="AF273">
        <f>IFERROR(VLOOKUP(通常分様式!AG273,―!$AA$2:$AB$14,2,FALSE),0)</f>
        <v>0</v>
      </c>
      <c r="AG273">
        <f t="shared" si="21"/>
        <v>0</v>
      </c>
      <c r="AH273" s="513">
        <f t="shared" si="22"/>
        <v>0</v>
      </c>
      <c r="AI273" s="513">
        <f t="shared" si="23"/>
        <v>0</v>
      </c>
      <c r="AJ273" s="513">
        <f>IF(通常分様式!C273="",0,IF(B273=1,IF(フラグ管理用!C273=1,"事業終期_通常",IF(C273=2,IF(Y273=2,"事業終期_R3基金・R4","事業終期_通常"),0)),IF(B273=2,"事業終期_R3基金・R4",0)))</f>
        <v>0</v>
      </c>
      <c r="AK273" s="513">
        <f t="shared" si="24"/>
        <v>0</v>
      </c>
      <c r="AL273" s="513">
        <f t="shared" si="25"/>
        <v>0</v>
      </c>
      <c r="AM273" s="513">
        <f t="shared" si="26"/>
        <v>0</v>
      </c>
      <c r="AN273" s="513">
        <f t="shared" si="27"/>
        <v>0</v>
      </c>
      <c r="AO273" t="str">
        <f>IF(通常分様式!C273="","",IF(PRODUCT(B273:G273,H273:AA273,AF273)=0,"error",""))</f>
        <v/>
      </c>
      <c r="AP273">
        <f>IF(通常分様式!E273="妊娠出産子育て支援交付金",1,0)</f>
        <v>0</v>
      </c>
    </row>
    <row r="274" spans="1:42">
      <c r="A274">
        <v>253</v>
      </c>
      <c r="B274">
        <f>IFERROR(VLOOKUP(通常分様式!B274,―!$AJ$2:$AK$3,2,FALSE),0)</f>
        <v>0</v>
      </c>
      <c r="C274">
        <f>IFERROR(VLOOKUP(通常分様式!C274,―!$A$2:$B$3,2,FALSE),0)</f>
        <v>0</v>
      </c>
      <c r="D274">
        <f>IFERROR(VLOOKUP(通常分様式!D274,―!$AD$2:$AE$3,2,FALSE),0)</f>
        <v>0</v>
      </c>
      <c r="G274">
        <f>IFERROR(VLOOKUP(通常分様式!G274,―!$AF$2:$AG$3,2,FALSE),0)</f>
        <v>0</v>
      </c>
      <c r="H274">
        <f>IFERROR(VLOOKUP(通常分様式!H274,―!$C$2:$D$2,2,FALSE),0)</f>
        <v>0</v>
      </c>
      <c r="I274">
        <f>IFERROR(IF(B274=2,VLOOKUP(通常分様式!I274,―!$E$21:$F$25,2,FALSE),VLOOKUP(通常分様式!I274,―!$E$2:$F$19,2,FALSE)),0)</f>
        <v>0</v>
      </c>
      <c r="J274">
        <f>IFERROR(VLOOKUP(通常分様式!J274,―!$G$2:$H$2,2,FALSE),0)</f>
        <v>0</v>
      </c>
      <c r="K274">
        <f>IFERROR(VLOOKUP(通常分様式!K274,―!$AH$2:$AI$12,2,FALSE),0)</f>
        <v>0</v>
      </c>
      <c r="V274">
        <f>IFERROR(IF(通常分様式!C274="単",VLOOKUP(通常分様式!V274,―!$I$2:$J$3,2,FALSE),VLOOKUP(通常分様式!V274,―!$I$4:$J$5,2,FALSE)),0)</f>
        <v>0</v>
      </c>
      <c r="W274">
        <f>IFERROR(VLOOKUP(通常分様式!W274,―!$K$2:$L$3,2,FALSE),0)</f>
        <v>0</v>
      </c>
      <c r="X274">
        <f>IFERROR(VLOOKUP(通常分様式!X274,―!$M$2:$N$3,2,FALSE),0)</f>
        <v>0</v>
      </c>
      <c r="Y274">
        <f>IFERROR(VLOOKUP(通常分様式!Y274,―!$O$2:$P$3,2,FALSE),0)</f>
        <v>0</v>
      </c>
      <c r="Z274">
        <f>IFERROR(VLOOKUP(通常分様式!Z274,―!$X$2:$Y$31,2,FALSE),0)</f>
        <v>0</v>
      </c>
      <c r="AA274">
        <f>IFERROR(VLOOKUP(通常分様式!AA274,―!$X$2:$Y$31,2,FALSE),0)</f>
        <v>0</v>
      </c>
      <c r="AF274">
        <f>IFERROR(VLOOKUP(通常分様式!AG274,―!$AA$2:$AB$14,2,FALSE),0)</f>
        <v>0</v>
      </c>
      <c r="AG274">
        <f t="shared" si="21"/>
        <v>0</v>
      </c>
      <c r="AH274" s="513">
        <f t="shared" si="22"/>
        <v>0</v>
      </c>
      <c r="AI274" s="513">
        <f t="shared" si="23"/>
        <v>0</v>
      </c>
      <c r="AJ274" s="513">
        <f>IF(通常分様式!C274="",0,IF(B274=1,IF(フラグ管理用!C274=1,"事業終期_通常",IF(C274=2,IF(Y274=2,"事業終期_R3基金・R4","事業終期_通常"),0)),IF(B274=2,"事業終期_R3基金・R4",0)))</f>
        <v>0</v>
      </c>
      <c r="AK274" s="513">
        <f t="shared" si="24"/>
        <v>0</v>
      </c>
      <c r="AL274" s="513">
        <f t="shared" si="25"/>
        <v>0</v>
      </c>
      <c r="AM274" s="513">
        <f t="shared" si="26"/>
        <v>0</v>
      </c>
      <c r="AN274" s="513">
        <f t="shared" si="27"/>
        <v>0</v>
      </c>
      <c r="AO274" t="str">
        <f>IF(通常分様式!C274="","",IF(PRODUCT(B274:G274,H274:AA274,AF274)=0,"error",""))</f>
        <v/>
      </c>
      <c r="AP274">
        <f>IF(通常分様式!E274="妊娠出産子育て支援交付金",1,0)</f>
        <v>0</v>
      </c>
    </row>
    <row r="275" spans="1:42">
      <c r="A275">
        <v>254</v>
      </c>
      <c r="B275">
        <f>IFERROR(VLOOKUP(通常分様式!B275,―!$AJ$2:$AK$3,2,FALSE),0)</f>
        <v>0</v>
      </c>
      <c r="C275">
        <f>IFERROR(VLOOKUP(通常分様式!C275,―!$A$2:$B$3,2,FALSE),0)</f>
        <v>0</v>
      </c>
      <c r="D275">
        <f>IFERROR(VLOOKUP(通常分様式!D275,―!$AD$2:$AE$3,2,FALSE),0)</f>
        <v>0</v>
      </c>
      <c r="G275">
        <f>IFERROR(VLOOKUP(通常分様式!G275,―!$AF$2:$AG$3,2,FALSE),0)</f>
        <v>0</v>
      </c>
      <c r="H275">
        <f>IFERROR(VLOOKUP(通常分様式!H275,―!$C$2:$D$2,2,FALSE),0)</f>
        <v>0</v>
      </c>
      <c r="I275">
        <f>IFERROR(IF(B275=2,VLOOKUP(通常分様式!I275,―!$E$21:$F$25,2,FALSE),VLOOKUP(通常分様式!I275,―!$E$2:$F$19,2,FALSE)),0)</f>
        <v>0</v>
      </c>
      <c r="J275">
        <f>IFERROR(VLOOKUP(通常分様式!J275,―!$G$2:$H$2,2,FALSE),0)</f>
        <v>0</v>
      </c>
      <c r="K275">
        <f>IFERROR(VLOOKUP(通常分様式!K275,―!$AH$2:$AI$12,2,FALSE),0)</f>
        <v>0</v>
      </c>
      <c r="V275">
        <f>IFERROR(IF(通常分様式!C275="単",VLOOKUP(通常分様式!V275,―!$I$2:$J$3,2,FALSE),VLOOKUP(通常分様式!V275,―!$I$4:$J$5,2,FALSE)),0)</f>
        <v>0</v>
      </c>
      <c r="W275">
        <f>IFERROR(VLOOKUP(通常分様式!W275,―!$K$2:$L$3,2,FALSE),0)</f>
        <v>0</v>
      </c>
      <c r="X275">
        <f>IFERROR(VLOOKUP(通常分様式!X275,―!$M$2:$N$3,2,FALSE),0)</f>
        <v>0</v>
      </c>
      <c r="Y275">
        <f>IFERROR(VLOOKUP(通常分様式!Y275,―!$O$2:$P$3,2,FALSE),0)</f>
        <v>0</v>
      </c>
      <c r="Z275">
        <f>IFERROR(VLOOKUP(通常分様式!Z275,―!$X$2:$Y$31,2,FALSE),0)</f>
        <v>0</v>
      </c>
      <c r="AA275">
        <f>IFERROR(VLOOKUP(通常分様式!AA275,―!$X$2:$Y$31,2,FALSE),0)</f>
        <v>0</v>
      </c>
      <c r="AF275">
        <f>IFERROR(VLOOKUP(通常分様式!AG275,―!$AA$2:$AB$14,2,FALSE),0)</f>
        <v>0</v>
      </c>
      <c r="AG275">
        <f t="shared" si="21"/>
        <v>0</v>
      </c>
      <c r="AH275" s="513">
        <f t="shared" si="22"/>
        <v>0</v>
      </c>
      <c r="AI275" s="513">
        <f t="shared" si="23"/>
        <v>0</v>
      </c>
      <c r="AJ275" s="513">
        <f>IF(通常分様式!C275="",0,IF(B275=1,IF(フラグ管理用!C275=1,"事業終期_通常",IF(C275=2,IF(Y275=2,"事業終期_R3基金・R4","事業終期_通常"),0)),IF(B275=2,"事業終期_R3基金・R4",0)))</f>
        <v>0</v>
      </c>
      <c r="AK275" s="513">
        <f t="shared" si="24"/>
        <v>0</v>
      </c>
      <c r="AL275" s="513">
        <f t="shared" si="25"/>
        <v>0</v>
      </c>
      <c r="AM275" s="513">
        <f t="shared" si="26"/>
        <v>0</v>
      </c>
      <c r="AN275" s="513">
        <f t="shared" si="27"/>
        <v>0</v>
      </c>
      <c r="AO275" t="str">
        <f>IF(通常分様式!C275="","",IF(PRODUCT(B275:G275,H275:AA275,AF275)=0,"error",""))</f>
        <v/>
      </c>
      <c r="AP275">
        <f>IF(通常分様式!E275="妊娠出産子育て支援交付金",1,0)</f>
        <v>0</v>
      </c>
    </row>
    <row r="276" spans="1:42">
      <c r="A276">
        <v>255</v>
      </c>
      <c r="B276">
        <f>IFERROR(VLOOKUP(通常分様式!B276,―!$AJ$2:$AK$3,2,FALSE),0)</f>
        <v>0</v>
      </c>
      <c r="C276">
        <f>IFERROR(VLOOKUP(通常分様式!C276,―!$A$2:$B$3,2,FALSE),0)</f>
        <v>0</v>
      </c>
      <c r="D276">
        <f>IFERROR(VLOOKUP(通常分様式!D276,―!$AD$2:$AE$3,2,FALSE),0)</f>
        <v>0</v>
      </c>
      <c r="G276">
        <f>IFERROR(VLOOKUP(通常分様式!G276,―!$AF$2:$AG$3,2,FALSE),0)</f>
        <v>0</v>
      </c>
      <c r="H276">
        <f>IFERROR(VLOOKUP(通常分様式!H276,―!$C$2:$D$2,2,FALSE),0)</f>
        <v>0</v>
      </c>
      <c r="I276">
        <f>IFERROR(IF(B276=2,VLOOKUP(通常分様式!I276,―!$E$21:$F$25,2,FALSE),VLOOKUP(通常分様式!I276,―!$E$2:$F$19,2,FALSE)),0)</f>
        <v>0</v>
      </c>
      <c r="J276">
        <f>IFERROR(VLOOKUP(通常分様式!J276,―!$G$2:$H$2,2,FALSE),0)</f>
        <v>0</v>
      </c>
      <c r="K276">
        <f>IFERROR(VLOOKUP(通常分様式!K276,―!$AH$2:$AI$12,2,FALSE),0)</f>
        <v>0</v>
      </c>
      <c r="V276">
        <f>IFERROR(IF(通常分様式!C276="単",VLOOKUP(通常分様式!V276,―!$I$2:$J$3,2,FALSE),VLOOKUP(通常分様式!V276,―!$I$4:$J$5,2,FALSE)),0)</f>
        <v>0</v>
      </c>
      <c r="W276">
        <f>IFERROR(VLOOKUP(通常分様式!W276,―!$K$2:$L$3,2,FALSE),0)</f>
        <v>0</v>
      </c>
      <c r="X276">
        <f>IFERROR(VLOOKUP(通常分様式!X276,―!$M$2:$N$3,2,FALSE),0)</f>
        <v>0</v>
      </c>
      <c r="Y276">
        <f>IFERROR(VLOOKUP(通常分様式!Y276,―!$O$2:$P$3,2,FALSE),0)</f>
        <v>0</v>
      </c>
      <c r="Z276">
        <f>IFERROR(VLOOKUP(通常分様式!Z276,―!$X$2:$Y$31,2,FALSE),0)</f>
        <v>0</v>
      </c>
      <c r="AA276">
        <f>IFERROR(VLOOKUP(通常分様式!AA276,―!$X$2:$Y$31,2,FALSE),0)</f>
        <v>0</v>
      </c>
      <c r="AF276">
        <f>IFERROR(VLOOKUP(通常分様式!AG276,―!$AA$2:$AB$14,2,FALSE),0)</f>
        <v>0</v>
      </c>
      <c r="AG276">
        <f t="shared" si="21"/>
        <v>0</v>
      </c>
      <c r="AH276" s="513">
        <f t="shared" si="22"/>
        <v>0</v>
      </c>
      <c r="AI276" s="513">
        <f t="shared" si="23"/>
        <v>0</v>
      </c>
      <c r="AJ276" s="513">
        <f>IF(通常分様式!C276="",0,IF(B276=1,IF(フラグ管理用!C276=1,"事業終期_通常",IF(C276=2,IF(Y276=2,"事業終期_R3基金・R4","事業終期_通常"),0)),IF(B276=2,"事業終期_R3基金・R4",0)))</f>
        <v>0</v>
      </c>
      <c r="AK276" s="513">
        <f t="shared" si="24"/>
        <v>0</v>
      </c>
      <c r="AL276" s="513">
        <f t="shared" si="25"/>
        <v>0</v>
      </c>
      <c r="AM276" s="513">
        <f t="shared" si="26"/>
        <v>0</v>
      </c>
      <c r="AN276" s="513">
        <f t="shared" si="27"/>
        <v>0</v>
      </c>
      <c r="AO276" t="str">
        <f>IF(通常分様式!C276="","",IF(PRODUCT(B276:G276,H276:AA276,AF276)=0,"error",""))</f>
        <v/>
      </c>
      <c r="AP276">
        <f>IF(通常分様式!E276="妊娠出産子育て支援交付金",1,0)</f>
        <v>0</v>
      </c>
    </row>
    <row r="277" spans="1:42">
      <c r="A277">
        <v>256</v>
      </c>
      <c r="B277">
        <f>IFERROR(VLOOKUP(通常分様式!B277,―!$AJ$2:$AK$3,2,FALSE),0)</f>
        <v>0</v>
      </c>
      <c r="C277">
        <f>IFERROR(VLOOKUP(通常分様式!C277,―!$A$2:$B$3,2,FALSE),0)</f>
        <v>0</v>
      </c>
      <c r="D277">
        <f>IFERROR(VLOOKUP(通常分様式!D277,―!$AD$2:$AE$3,2,FALSE),0)</f>
        <v>0</v>
      </c>
      <c r="G277">
        <f>IFERROR(VLOOKUP(通常分様式!G277,―!$AF$2:$AG$3,2,FALSE),0)</f>
        <v>0</v>
      </c>
      <c r="H277">
        <f>IFERROR(VLOOKUP(通常分様式!H277,―!$C$2:$D$2,2,FALSE),0)</f>
        <v>0</v>
      </c>
      <c r="I277">
        <f>IFERROR(IF(B277=2,VLOOKUP(通常分様式!I277,―!$E$21:$F$25,2,FALSE),VLOOKUP(通常分様式!I277,―!$E$2:$F$19,2,FALSE)),0)</f>
        <v>0</v>
      </c>
      <c r="J277">
        <f>IFERROR(VLOOKUP(通常分様式!J277,―!$G$2:$H$2,2,FALSE),0)</f>
        <v>0</v>
      </c>
      <c r="K277">
        <f>IFERROR(VLOOKUP(通常分様式!K277,―!$AH$2:$AI$12,2,FALSE),0)</f>
        <v>0</v>
      </c>
      <c r="V277">
        <f>IFERROR(IF(通常分様式!C277="単",VLOOKUP(通常分様式!V277,―!$I$2:$J$3,2,FALSE),VLOOKUP(通常分様式!V277,―!$I$4:$J$5,2,FALSE)),0)</f>
        <v>0</v>
      </c>
      <c r="W277">
        <f>IFERROR(VLOOKUP(通常分様式!W277,―!$K$2:$L$3,2,FALSE),0)</f>
        <v>0</v>
      </c>
      <c r="X277">
        <f>IFERROR(VLOOKUP(通常分様式!X277,―!$M$2:$N$3,2,FALSE),0)</f>
        <v>0</v>
      </c>
      <c r="Y277">
        <f>IFERROR(VLOOKUP(通常分様式!Y277,―!$O$2:$P$3,2,FALSE),0)</f>
        <v>0</v>
      </c>
      <c r="Z277">
        <f>IFERROR(VLOOKUP(通常分様式!Z277,―!$X$2:$Y$31,2,FALSE),0)</f>
        <v>0</v>
      </c>
      <c r="AA277">
        <f>IFERROR(VLOOKUP(通常分様式!AA277,―!$X$2:$Y$31,2,FALSE),0)</f>
        <v>0</v>
      </c>
      <c r="AF277">
        <f>IFERROR(VLOOKUP(通常分様式!AG277,―!$AA$2:$AB$14,2,FALSE),0)</f>
        <v>0</v>
      </c>
      <c r="AG277">
        <f t="shared" si="21"/>
        <v>0</v>
      </c>
      <c r="AH277" s="513">
        <f t="shared" si="22"/>
        <v>0</v>
      </c>
      <c r="AI277" s="513">
        <f t="shared" si="23"/>
        <v>0</v>
      </c>
      <c r="AJ277" s="513">
        <f>IF(通常分様式!C277="",0,IF(B277=1,IF(フラグ管理用!C277=1,"事業終期_通常",IF(C277=2,IF(Y277=2,"事業終期_R3基金・R4","事業終期_通常"),0)),IF(B277=2,"事業終期_R3基金・R4",0)))</f>
        <v>0</v>
      </c>
      <c r="AK277" s="513">
        <f t="shared" si="24"/>
        <v>0</v>
      </c>
      <c r="AL277" s="513">
        <f t="shared" si="25"/>
        <v>0</v>
      </c>
      <c r="AM277" s="513">
        <f t="shared" si="26"/>
        <v>0</v>
      </c>
      <c r="AN277" s="513">
        <f t="shared" si="27"/>
        <v>0</v>
      </c>
      <c r="AO277" t="str">
        <f>IF(通常分様式!C277="","",IF(PRODUCT(B277:G277,H277:AA277,AF277)=0,"error",""))</f>
        <v/>
      </c>
      <c r="AP277">
        <f>IF(通常分様式!E277="妊娠出産子育て支援交付金",1,0)</f>
        <v>0</v>
      </c>
    </row>
    <row r="278" spans="1:42">
      <c r="A278">
        <v>257</v>
      </c>
      <c r="B278">
        <f>IFERROR(VLOOKUP(通常分様式!B278,―!$AJ$2:$AK$3,2,FALSE),0)</f>
        <v>0</v>
      </c>
      <c r="C278">
        <f>IFERROR(VLOOKUP(通常分様式!C278,―!$A$2:$B$3,2,FALSE),0)</f>
        <v>0</v>
      </c>
      <c r="D278">
        <f>IFERROR(VLOOKUP(通常分様式!D278,―!$AD$2:$AE$3,2,FALSE),0)</f>
        <v>0</v>
      </c>
      <c r="G278">
        <f>IFERROR(VLOOKUP(通常分様式!G278,―!$AF$2:$AG$3,2,FALSE),0)</f>
        <v>0</v>
      </c>
      <c r="H278">
        <f>IFERROR(VLOOKUP(通常分様式!H278,―!$C$2:$D$2,2,FALSE),0)</f>
        <v>0</v>
      </c>
      <c r="I278">
        <f>IFERROR(IF(B278=2,VLOOKUP(通常分様式!I278,―!$E$21:$F$25,2,FALSE),VLOOKUP(通常分様式!I278,―!$E$2:$F$19,2,FALSE)),0)</f>
        <v>0</v>
      </c>
      <c r="J278">
        <f>IFERROR(VLOOKUP(通常分様式!J278,―!$G$2:$H$2,2,FALSE),0)</f>
        <v>0</v>
      </c>
      <c r="K278">
        <f>IFERROR(VLOOKUP(通常分様式!K278,―!$AH$2:$AI$12,2,FALSE),0)</f>
        <v>0</v>
      </c>
      <c r="V278">
        <f>IFERROR(IF(通常分様式!C278="単",VLOOKUP(通常分様式!V278,―!$I$2:$J$3,2,FALSE),VLOOKUP(通常分様式!V278,―!$I$4:$J$5,2,FALSE)),0)</f>
        <v>0</v>
      </c>
      <c r="W278">
        <f>IFERROR(VLOOKUP(通常分様式!W278,―!$K$2:$L$3,2,FALSE),0)</f>
        <v>0</v>
      </c>
      <c r="X278">
        <f>IFERROR(VLOOKUP(通常分様式!X278,―!$M$2:$N$3,2,FALSE),0)</f>
        <v>0</v>
      </c>
      <c r="Y278">
        <f>IFERROR(VLOOKUP(通常分様式!Y278,―!$O$2:$P$3,2,FALSE),0)</f>
        <v>0</v>
      </c>
      <c r="Z278">
        <f>IFERROR(VLOOKUP(通常分様式!Z278,―!$X$2:$Y$31,2,FALSE),0)</f>
        <v>0</v>
      </c>
      <c r="AA278">
        <f>IFERROR(VLOOKUP(通常分様式!AA278,―!$X$2:$Y$31,2,FALSE),0)</f>
        <v>0</v>
      </c>
      <c r="AF278">
        <f>IFERROR(VLOOKUP(通常分様式!AG278,―!$AA$2:$AB$14,2,FALSE),0)</f>
        <v>0</v>
      </c>
      <c r="AG278">
        <f t="shared" ref="AG278:AG341" si="28">IF(C278=1,"協力要請推進枠又は検査促進枠の地方負担分に充当_補助",IF(C278=2,"協力要請推進枠又は検査促進枠の地方負担分に充当_地単",0))</f>
        <v>0</v>
      </c>
      <c r="AH278" s="513">
        <f t="shared" ref="AH278:AH341" si="29">IF(C278=1,"基金_補助",IF(C278=2,IF(V278=2,"基金_地単_協力金等","基金_地単_通常"),0))</f>
        <v>0</v>
      </c>
      <c r="AI278" s="513">
        <f t="shared" ref="AI278:AI341" si="30">IF(C278=1,"事業始期_補助",IF(C278=2,IF(V278=2,"事業始期_協力金等","事業始期_通常"),0))</f>
        <v>0</v>
      </c>
      <c r="AJ278" s="513">
        <f>IF(通常分様式!C278="",0,IF(B278=1,IF(フラグ管理用!C278=1,"事業終期_通常",IF(C278=2,IF(Y278=2,"事業終期_R3基金・R4","事業終期_通常"),0)),IF(B278=2,"事業終期_R3基金・R4",0)))</f>
        <v>0</v>
      </c>
      <c r="AK278" s="513">
        <f t="shared" ref="AK278:AK341" si="31">IF(C278=1,"予算区分_補助",IF(C278=2,IF(V278=2,"予算区分_地単_協力金等","予算区分_地単_通常"),0))</f>
        <v>0</v>
      </c>
      <c r="AL278" s="513">
        <f t="shared" ref="AL278:AL341" si="32">IF(B278=1,"経済対策との関係_通常",IF(B278=2,"経済対策との関係_原油",0))</f>
        <v>0</v>
      </c>
      <c r="AM278" s="513">
        <f t="shared" ref="AM278:AM341" si="33">IF(AP278=1,"交付金の区分_高騰",IF(C278=1,"交付金の区分_その他",IF(C278=2,IF(AND(B278=2,D278=2),"交付金の区分_高騰","交付金の区分_その他"),0)))</f>
        <v>0</v>
      </c>
      <c r="AN278" s="513">
        <f t="shared" ref="AN278:AN341" si="34">IF(G278=1,"種類_通常",IF(G278=2,"種類_重点",0))</f>
        <v>0</v>
      </c>
      <c r="AO278" t="str">
        <f>IF(通常分様式!C278="","",IF(PRODUCT(B278:G278,H278:AA278,AF278)=0,"error",""))</f>
        <v/>
      </c>
      <c r="AP278">
        <f>IF(通常分様式!E278="妊娠出産子育て支援交付金",1,0)</f>
        <v>0</v>
      </c>
    </row>
    <row r="279" spans="1:42">
      <c r="A279">
        <v>258</v>
      </c>
      <c r="B279">
        <f>IFERROR(VLOOKUP(通常分様式!B279,―!$AJ$2:$AK$3,2,FALSE),0)</f>
        <v>0</v>
      </c>
      <c r="C279">
        <f>IFERROR(VLOOKUP(通常分様式!C279,―!$A$2:$B$3,2,FALSE),0)</f>
        <v>0</v>
      </c>
      <c r="D279">
        <f>IFERROR(VLOOKUP(通常分様式!D279,―!$AD$2:$AE$3,2,FALSE),0)</f>
        <v>0</v>
      </c>
      <c r="G279">
        <f>IFERROR(VLOOKUP(通常分様式!G279,―!$AF$2:$AG$3,2,FALSE),0)</f>
        <v>0</v>
      </c>
      <c r="H279">
        <f>IFERROR(VLOOKUP(通常分様式!H279,―!$C$2:$D$2,2,FALSE),0)</f>
        <v>0</v>
      </c>
      <c r="I279">
        <f>IFERROR(IF(B279=2,VLOOKUP(通常分様式!I279,―!$E$21:$F$25,2,FALSE),VLOOKUP(通常分様式!I279,―!$E$2:$F$19,2,FALSE)),0)</f>
        <v>0</v>
      </c>
      <c r="J279">
        <f>IFERROR(VLOOKUP(通常分様式!J279,―!$G$2:$H$2,2,FALSE),0)</f>
        <v>0</v>
      </c>
      <c r="K279">
        <f>IFERROR(VLOOKUP(通常分様式!K279,―!$AH$2:$AI$12,2,FALSE),0)</f>
        <v>0</v>
      </c>
      <c r="V279">
        <f>IFERROR(IF(通常分様式!C279="単",VLOOKUP(通常分様式!V279,―!$I$2:$J$3,2,FALSE),VLOOKUP(通常分様式!V279,―!$I$4:$J$5,2,FALSE)),0)</f>
        <v>0</v>
      </c>
      <c r="W279">
        <f>IFERROR(VLOOKUP(通常分様式!W279,―!$K$2:$L$3,2,FALSE),0)</f>
        <v>0</v>
      </c>
      <c r="X279">
        <f>IFERROR(VLOOKUP(通常分様式!X279,―!$M$2:$N$3,2,FALSE),0)</f>
        <v>0</v>
      </c>
      <c r="Y279">
        <f>IFERROR(VLOOKUP(通常分様式!Y279,―!$O$2:$P$3,2,FALSE),0)</f>
        <v>0</v>
      </c>
      <c r="Z279">
        <f>IFERROR(VLOOKUP(通常分様式!Z279,―!$X$2:$Y$31,2,FALSE),0)</f>
        <v>0</v>
      </c>
      <c r="AA279">
        <f>IFERROR(VLOOKUP(通常分様式!AA279,―!$X$2:$Y$31,2,FALSE),0)</f>
        <v>0</v>
      </c>
      <c r="AF279">
        <f>IFERROR(VLOOKUP(通常分様式!AG279,―!$AA$2:$AB$14,2,FALSE),0)</f>
        <v>0</v>
      </c>
      <c r="AG279">
        <f t="shared" si="28"/>
        <v>0</v>
      </c>
      <c r="AH279" s="513">
        <f t="shared" si="29"/>
        <v>0</v>
      </c>
      <c r="AI279" s="513">
        <f t="shared" si="30"/>
        <v>0</v>
      </c>
      <c r="AJ279" s="513">
        <f>IF(通常分様式!C279="",0,IF(B279=1,IF(フラグ管理用!C279=1,"事業終期_通常",IF(C279=2,IF(Y279=2,"事業終期_R3基金・R4","事業終期_通常"),0)),IF(B279=2,"事業終期_R3基金・R4",0)))</f>
        <v>0</v>
      </c>
      <c r="AK279" s="513">
        <f t="shared" si="31"/>
        <v>0</v>
      </c>
      <c r="AL279" s="513">
        <f t="shared" si="32"/>
        <v>0</v>
      </c>
      <c r="AM279" s="513">
        <f t="shared" si="33"/>
        <v>0</v>
      </c>
      <c r="AN279" s="513">
        <f t="shared" si="34"/>
        <v>0</v>
      </c>
      <c r="AO279" t="str">
        <f>IF(通常分様式!C279="","",IF(PRODUCT(B279:G279,H279:AA279,AF279)=0,"error",""))</f>
        <v/>
      </c>
      <c r="AP279">
        <f>IF(通常分様式!E279="妊娠出産子育て支援交付金",1,0)</f>
        <v>0</v>
      </c>
    </row>
    <row r="280" spans="1:42">
      <c r="A280">
        <v>259</v>
      </c>
      <c r="B280">
        <f>IFERROR(VLOOKUP(通常分様式!B280,―!$AJ$2:$AK$3,2,FALSE),0)</f>
        <v>0</v>
      </c>
      <c r="C280">
        <f>IFERROR(VLOOKUP(通常分様式!C280,―!$A$2:$B$3,2,FALSE),0)</f>
        <v>0</v>
      </c>
      <c r="D280">
        <f>IFERROR(VLOOKUP(通常分様式!D280,―!$AD$2:$AE$3,2,FALSE),0)</f>
        <v>0</v>
      </c>
      <c r="G280">
        <f>IFERROR(VLOOKUP(通常分様式!G280,―!$AF$2:$AG$3,2,FALSE),0)</f>
        <v>0</v>
      </c>
      <c r="H280">
        <f>IFERROR(VLOOKUP(通常分様式!H280,―!$C$2:$D$2,2,FALSE),0)</f>
        <v>0</v>
      </c>
      <c r="I280">
        <f>IFERROR(IF(B280=2,VLOOKUP(通常分様式!I280,―!$E$21:$F$25,2,FALSE),VLOOKUP(通常分様式!I280,―!$E$2:$F$19,2,FALSE)),0)</f>
        <v>0</v>
      </c>
      <c r="J280">
        <f>IFERROR(VLOOKUP(通常分様式!J280,―!$G$2:$H$2,2,FALSE),0)</f>
        <v>0</v>
      </c>
      <c r="K280">
        <f>IFERROR(VLOOKUP(通常分様式!K280,―!$AH$2:$AI$12,2,FALSE),0)</f>
        <v>0</v>
      </c>
      <c r="V280">
        <f>IFERROR(IF(通常分様式!C280="単",VLOOKUP(通常分様式!V280,―!$I$2:$J$3,2,FALSE),VLOOKUP(通常分様式!V280,―!$I$4:$J$5,2,FALSE)),0)</f>
        <v>0</v>
      </c>
      <c r="W280">
        <f>IFERROR(VLOOKUP(通常分様式!W280,―!$K$2:$L$3,2,FALSE),0)</f>
        <v>0</v>
      </c>
      <c r="X280">
        <f>IFERROR(VLOOKUP(通常分様式!X280,―!$M$2:$N$3,2,FALSE),0)</f>
        <v>0</v>
      </c>
      <c r="Y280">
        <f>IFERROR(VLOOKUP(通常分様式!Y280,―!$O$2:$P$3,2,FALSE),0)</f>
        <v>0</v>
      </c>
      <c r="Z280">
        <f>IFERROR(VLOOKUP(通常分様式!Z280,―!$X$2:$Y$31,2,FALSE),0)</f>
        <v>0</v>
      </c>
      <c r="AA280">
        <f>IFERROR(VLOOKUP(通常分様式!AA280,―!$X$2:$Y$31,2,FALSE),0)</f>
        <v>0</v>
      </c>
      <c r="AF280">
        <f>IFERROR(VLOOKUP(通常分様式!AG280,―!$AA$2:$AB$14,2,FALSE),0)</f>
        <v>0</v>
      </c>
      <c r="AG280">
        <f t="shared" si="28"/>
        <v>0</v>
      </c>
      <c r="AH280" s="513">
        <f t="shared" si="29"/>
        <v>0</v>
      </c>
      <c r="AI280" s="513">
        <f t="shared" si="30"/>
        <v>0</v>
      </c>
      <c r="AJ280" s="513">
        <f>IF(通常分様式!C280="",0,IF(B280=1,IF(フラグ管理用!C280=1,"事業終期_通常",IF(C280=2,IF(Y280=2,"事業終期_R3基金・R4","事業終期_通常"),0)),IF(B280=2,"事業終期_R3基金・R4",0)))</f>
        <v>0</v>
      </c>
      <c r="AK280" s="513">
        <f t="shared" si="31"/>
        <v>0</v>
      </c>
      <c r="AL280" s="513">
        <f t="shared" si="32"/>
        <v>0</v>
      </c>
      <c r="AM280" s="513">
        <f t="shared" si="33"/>
        <v>0</v>
      </c>
      <c r="AN280" s="513">
        <f t="shared" si="34"/>
        <v>0</v>
      </c>
      <c r="AO280" t="str">
        <f>IF(通常分様式!C280="","",IF(PRODUCT(B280:G280,H280:AA280,AF280)=0,"error",""))</f>
        <v/>
      </c>
      <c r="AP280">
        <f>IF(通常分様式!E280="妊娠出産子育て支援交付金",1,0)</f>
        <v>0</v>
      </c>
    </row>
    <row r="281" spans="1:42">
      <c r="A281">
        <v>260</v>
      </c>
      <c r="B281">
        <f>IFERROR(VLOOKUP(通常分様式!B281,―!$AJ$2:$AK$3,2,FALSE),0)</f>
        <v>0</v>
      </c>
      <c r="C281">
        <f>IFERROR(VLOOKUP(通常分様式!C281,―!$A$2:$B$3,2,FALSE),0)</f>
        <v>0</v>
      </c>
      <c r="D281">
        <f>IFERROR(VLOOKUP(通常分様式!D281,―!$AD$2:$AE$3,2,FALSE),0)</f>
        <v>0</v>
      </c>
      <c r="G281">
        <f>IFERROR(VLOOKUP(通常分様式!G281,―!$AF$2:$AG$3,2,FALSE),0)</f>
        <v>0</v>
      </c>
      <c r="H281">
        <f>IFERROR(VLOOKUP(通常分様式!H281,―!$C$2:$D$2,2,FALSE),0)</f>
        <v>0</v>
      </c>
      <c r="I281">
        <f>IFERROR(IF(B281=2,VLOOKUP(通常分様式!I281,―!$E$21:$F$25,2,FALSE),VLOOKUP(通常分様式!I281,―!$E$2:$F$19,2,FALSE)),0)</f>
        <v>0</v>
      </c>
      <c r="J281">
        <f>IFERROR(VLOOKUP(通常分様式!J281,―!$G$2:$H$2,2,FALSE),0)</f>
        <v>0</v>
      </c>
      <c r="K281">
        <f>IFERROR(VLOOKUP(通常分様式!K281,―!$AH$2:$AI$12,2,FALSE),0)</f>
        <v>0</v>
      </c>
      <c r="V281">
        <f>IFERROR(IF(通常分様式!C281="単",VLOOKUP(通常分様式!V281,―!$I$2:$J$3,2,FALSE),VLOOKUP(通常分様式!V281,―!$I$4:$J$5,2,FALSE)),0)</f>
        <v>0</v>
      </c>
      <c r="W281">
        <f>IFERROR(VLOOKUP(通常分様式!W281,―!$K$2:$L$3,2,FALSE),0)</f>
        <v>0</v>
      </c>
      <c r="X281">
        <f>IFERROR(VLOOKUP(通常分様式!X281,―!$M$2:$N$3,2,FALSE),0)</f>
        <v>0</v>
      </c>
      <c r="Y281">
        <f>IFERROR(VLOOKUP(通常分様式!Y281,―!$O$2:$P$3,2,FALSE),0)</f>
        <v>0</v>
      </c>
      <c r="Z281">
        <f>IFERROR(VLOOKUP(通常分様式!Z281,―!$X$2:$Y$31,2,FALSE),0)</f>
        <v>0</v>
      </c>
      <c r="AA281">
        <f>IFERROR(VLOOKUP(通常分様式!AA281,―!$X$2:$Y$31,2,FALSE),0)</f>
        <v>0</v>
      </c>
      <c r="AF281">
        <f>IFERROR(VLOOKUP(通常分様式!AG281,―!$AA$2:$AB$14,2,FALSE),0)</f>
        <v>0</v>
      </c>
      <c r="AG281">
        <f t="shared" si="28"/>
        <v>0</v>
      </c>
      <c r="AH281" s="513">
        <f t="shared" si="29"/>
        <v>0</v>
      </c>
      <c r="AI281" s="513">
        <f t="shared" si="30"/>
        <v>0</v>
      </c>
      <c r="AJ281" s="513">
        <f>IF(通常分様式!C281="",0,IF(B281=1,IF(フラグ管理用!C281=1,"事業終期_通常",IF(C281=2,IF(Y281=2,"事業終期_R3基金・R4","事業終期_通常"),0)),IF(B281=2,"事業終期_R3基金・R4",0)))</f>
        <v>0</v>
      </c>
      <c r="AK281" s="513">
        <f t="shared" si="31"/>
        <v>0</v>
      </c>
      <c r="AL281" s="513">
        <f t="shared" si="32"/>
        <v>0</v>
      </c>
      <c r="AM281" s="513">
        <f t="shared" si="33"/>
        <v>0</v>
      </c>
      <c r="AN281" s="513">
        <f t="shared" si="34"/>
        <v>0</v>
      </c>
      <c r="AO281" t="str">
        <f>IF(通常分様式!C281="","",IF(PRODUCT(B281:G281,H281:AA281,AF281)=0,"error",""))</f>
        <v/>
      </c>
      <c r="AP281">
        <f>IF(通常分様式!E281="妊娠出産子育て支援交付金",1,0)</f>
        <v>0</v>
      </c>
    </row>
    <row r="282" spans="1:42">
      <c r="A282">
        <v>261</v>
      </c>
      <c r="B282">
        <f>IFERROR(VLOOKUP(通常分様式!B282,―!$AJ$2:$AK$3,2,FALSE),0)</f>
        <v>0</v>
      </c>
      <c r="C282">
        <f>IFERROR(VLOOKUP(通常分様式!C282,―!$A$2:$B$3,2,FALSE),0)</f>
        <v>0</v>
      </c>
      <c r="D282">
        <f>IFERROR(VLOOKUP(通常分様式!D282,―!$AD$2:$AE$3,2,FALSE),0)</f>
        <v>0</v>
      </c>
      <c r="G282">
        <f>IFERROR(VLOOKUP(通常分様式!G282,―!$AF$2:$AG$3,2,FALSE),0)</f>
        <v>0</v>
      </c>
      <c r="H282">
        <f>IFERROR(VLOOKUP(通常分様式!H282,―!$C$2:$D$2,2,FALSE),0)</f>
        <v>0</v>
      </c>
      <c r="I282">
        <f>IFERROR(IF(B282=2,VLOOKUP(通常分様式!I282,―!$E$21:$F$25,2,FALSE),VLOOKUP(通常分様式!I282,―!$E$2:$F$19,2,FALSE)),0)</f>
        <v>0</v>
      </c>
      <c r="J282">
        <f>IFERROR(VLOOKUP(通常分様式!J282,―!$G$2:$H$2,2,FALSE),0)</f>
        <v>0</v>
      </c>
      <c r="K282">
        <f>IFERROR(VLOOKUP(通常分様式!K282,―!$AH$2:$AI$12,2,FALSE),0)</f>
        <v>0</v>
      </c>
      <c r="V282">
        <f>IFERROR(IF(通常分様式!C282="単",VLOOKUP(通常分様式!V282,―!$I$2:$J$3,2,FALSE),VLOOKUP(通常分様式!V282,―!$I$4:$J$5,2,FALSE)),0)</f>
        <v>0</v>
      </c>
      <c r="W282">
        <f>IFERROR(VLOOKUP(通常分様式!W282,―!$K$2:$L$3,2,FALSE),0)</f>
        <v>0</v>
      </c>
      <c r="X282">
        <f>IFERROR(VLOOKUP(通常分様式!X282,―!$M$2:$N$3,2,FALSE),0)</f>
        <v>0</v>
      </c>
      <c r="Y282">
        <f>IFERROR(VLOOKUP(通常分様式!Y282,―!$O$2:$P$3,2,FALSE),0)</f>
        <v>0</v>
      </c>
      <c r="Z282">
        <f>IFERROR(VLOOKUP(通常分様式!Z282,―!$X$2:$Y$31,2,FALSE),0)</f>
        <v>0</v>
      </c>
      <c r="AA282">
        <f>IFERROR(VLOOKUP(通常分様式!AA282,―!$X$2:$Y$31,2,FALSE),0)</f>
        <v>0</v>
      </c>
      <c r="AF282">
        <f>IFERROR(VLOOKUP(通常分様式!AG282,―!$AA$2:$AB$14,2,FALSE),0)</f>
        <v>0</v>
      </c>
      <c r="AG282">
        <f t="shared" si="28"/>
        <v>0</v>
      </c>
      <c r="AH282" s="513">
        <f t="shared" si="29"/>
        <v>0</v>
      </c>
      <c r="AI282" s="513">
        <f t="shared" si="30"/>
        <v>0</v>
      </c>
      <c r="AJ282" s="513">
        <f>IF(通常分様式!C282="",0,IF(B282=1,IF(フラグ管理用!C282=1,"事業終期_通常",IF(C282=2,IF(Y282=2,"事業終期_R3基金・R4","事業終期_通常"),0)),IF(B282=2,"事業終期_R3基金・R4",0)))</f>
        <v>0</v>
      </c>
      <c r="AK282" s="513">
        <f t="shared" si="31"/>
        <v>0</v>
      </c>
      <c r="AL282" s="513">
        <f t="shared" si="32"/>
        <v>0</v>
      </c>
      <c r="AM282" s="513">
        <f t="shared" si="33"/>
        <v>0</v>
      </c>
      <c r="AN282" s="513">
        <f t="shared" si="34"/>
        <v>0</v>
      </c>
      <c r="AO282" t="str">
        <f>IF(通常分様式!C282="","",IF(PRODUCT(B282:G282,H282:AA282,AF282)=0,"error",""))</f>
        <v/>
      </c>
      <c r="AP282">
        <f>IF(通常分様式!E282="妊娠出産子育て支援交付金",1,0)</f>
        <v>0</v>
      </c>
    </row>
    <row r="283" spans="1:42">
      <c r="A283">
        <v>262</v>
      </c>
      <c r="B283">
        <f>IFERROR(VLOOKUP(通常分様式!B283,―!$AJ$2:$AK$3,2,FALSE),0)</f>
        <v>0</v>
      </c>
      <c r="C283">
        <f>IFERROR(VLOOKUP(通常分様式!C283,―!$A$2:$B$3,2,FALSE),0)</f>
        <v>0</v>
      </c>
      <c r="D283">
        <f>IFERROR(VLOOKUP(通常分様式!D283,―!$AD$2:$AE$3,2,FALSE),0)</f>
        <v>0</v>
      </c>
      <c r="G283">
        <f>IFERROR(VLOOKUP(通常分様式!G283,―!$AF$2:$AG$3,2,FALSE),0)</f>
        <v>0</v>
      </c>
      <c r="H283">
        <f>IFERROR(VLOOKUP(通常分様式!H283,―!$C$2:$D$2,2,FALSE),0)</f>
        <v>0</v>
      </c>
      <c r="I283">
        <f>IFERROR(IF(B283=2,VLOOKUP(通常分様式!I283,―!$E$21:$F$25,2,FALSE),VLOOKUP(通常分様式!I283,―!$E$2:$F$19,2,FALSE)),0)</f>
        <v>0</v>
      </c>
      <c r="J283">
        <f>IFERROR(VLOOKUP(通常分様式!J283,―!$G$2:$H$2,2,FALSE),0)</f>
        <v>0</v>
      </c>
      <c r="K283">
        <f>IFERROR(VLOOKUP(通常分様式!K283,―!$AH$2:$AI$12,2,FALSE),0)</f>
        <v>0</v>
      </c>
      <c r="V283">
        <f>IFERROR(IF(通常分様式!C283="単",VLOOKUP(通常分様式!V283,―!$I$2:$J$3,2,FALSE),VLOOKUP(通常分様式!V283,―!$I$4:$J$5,2,FALSE)),0)</f>
        <v>0</v>
      </c>
      <c r="W283">
        <f>IFERROR(VLOOKUP(通常分様式!W283,―!$K$2:$L$3,2,FALSE),0)</f>
        <v>0</v>
      </c>
      <c r="X283">
        <f>IFERROR(VLOOKUP(通常分様式!X283,―!$M$2:$N$3,2,FALSE),0)</f>
        <v>0</v>
      </c>
      <c r="Y283">
        <f>IFERROR(VLOOKUP(通常分様式!Y283,―!$O$2:$P$3,2,FALSE),0)</f>
        <v>0</v>
      </c>
      <c r="Z283">
        <f>IFERROR(VLOOKUP(通常分様式!Z283,―!$X$2:$Y$31,2,FALSE),0)</f>
        <v>0</v>
      </c>
      <c r="AA283">
        <f>IFERROR(VLOOKUP(通常分様式!AA283,―!$X$2:$Y$31,2,FALSE),0)</f>
        <v>0</v>
      </c>
      <c r="AF283">
        <f>IFERROR(VLOOKUP(通常分様式!AG283,―!$AA$2:$AB$14,2,FALSE),0)</f>
        <v>0</v>
      </c>
      <c r="AG283">
        <f t="shared" si="28"/>
        <v>0</v>
      </c>
      <c r="AH283" s="513">
        <f t="shared" si="29"/>
        <v>0</v>
      </c>
      <c r="AI283" s="513">
        <f t="shared" si="30"/>
        <v>0</v>
      </c>
      <c r="AJ283" s="513">
        <f>IF(通常分様式!C283="",0,IF(B283=1,IF(フラグ管理用!C283=1,"事業終期_通常",IF(C283=2,IF(Y283=2,"事業終期_R3基金・R4","事業終期_通常"),0)),IF(B283=2,"事業終期_R3基金・R4",0)))</f>
        <v>0</v>
      </c>
      <c r="AK283" s="513">
        <f t="shared" si="31"/>
        <v>0</v>
      </c>
      <c r="AL283" s="513">
        <f t="shared" si="32"/>
        <v>0</v>
      </c>
      <c r="AM283" s="513">
        <f t="shared" si="33"/>
        <v>0</v>
      </c>
      <c r="AN283" s="513">
        <f t="shared" si="34"/>
        <v>0</v>
      </c>
      <c r="AO283" t="str">
        <f>IF(通常分様式!C283="","",IF(PRODUCT(B283:G283,H283:AA283,AF283)=0,"error",""))</f>
        <v/>
      </c>
      <c r="AP283">
        <f>IF(通常分様式!E283="妊娠出産子育て支援交付金",1,0)</f>
        <v>0</v>
      </c>
    </row>
    <row r="284" spans="1:42">
      <c r="A284">
        <v>263</v>
      </c>
      <c r="B284">
        <f>IFERROR(VLOOKUP(通常分様式!B284,―!$AJ$2:$AK$3,2,FALSE),0)</f>
        <v>0</v>
      </c>
      <c r="C284">
        <f>IFERROR(VLOOKUP(通常分様式!C284,―!$A$2:$B$3,2,FALSE),0)</f>
        <v>0</v>
      </c>
      <c r="D284">
        <f>IFERROR(VLOOKUP(通常分様式!D284,―!$AD$2:$AE$3,2,FALSE),0)</f>
        <v>0</v>
      </c>
      <c r="G284">
        <f>IFERROR(VLOOKUP(通常分様式!G284,―!$AF$2:$AG$3,2,FALSE),0)</f>
        <v>0</v>
      </c>
      <c r="H284">
        <f>IFERROR(VLOOKUP(通常分様式!H284,―!$C$2:$D$2,2,FALSE),0)</f>
        <v>0</v>
      </c>
      <c r="I284">
        <f>IFERROR(IF(B284=2,VLOOKUP(通常分様式!I284,―!$E$21:$F$25,2,FALSE),VLOOKUP(通常分様式!I284,―!$E$2:$F$19,2,FALSE)),0)</f>
        <v>0</v>
      </c>
      <c r="J284">
        <f>IFERROR(VLOOKUP(通常分様式!J284,―!$G$2:$H$2,2,FALSE),0)</f>
        <v>0</v>
      </c>
      <c r="K284">
        <f>IFERROR(VLOOKUP(通常分様式!K284,―!$AH$2:$AI$12,2,FALSE),0)</f>
        <v>0</v>
      </c>
      <c r="V284">
        <f>IFERROR(IF(通常分様式!C284="単",VLOOKUP(通常分様式!V284,―!$I$2:$J$3,2,FALSE),VLOOKUP(通常分様式!V284,―!$I$4:$J$5,2,FALSE)),0)</f>
        <v>0</v>
      </c>
      <c r="W284">
        <f>IFERROR(VLOOKUP(通常分様式!W284,―!$K$2:$L$3,2,FALSE),0)</f>
        <v>0</v>
      </c>
      <c r="X284">
        <f>IFERROR(VLOOKUP(通常分様式!X284,―!$M$2:$N$3,2,FALSE),0)</f>
        <v>0</v>
      </c>
      <c r="Y284">
        <f>IFERROR(VLOOKUP(通常分様式!Y284,―!$O$2:$P$3,2,FALSE),0)</f>
        <v>0</v>
      </c>
      <c r="Z284">
        <f>IFERROR(VLOOKUP(通常分様式!Z284,―!$X$2:$Y$31,2,FALSE),0)</f>
        <v>0</v>
      </c>
      <c r="AA284">
        <f>IFERROR(VLOOKUP(通常分様式!AA284,―!$X$2:$Y$31,2,FALSE),0)</f>
        <v>0</v>
      </c>
      <c r="AF284">
        <f>IFERROR(VLOOKUP(通常分様式!AG284,―!$AA$2:$AB$14,2,FALSE),0)</f>
        <v>0</v>
      </c>
      <c r="AG284">
        <f t="shared" si="28"/>
        <v>0</v>
      </c>
      <c r="AH284" s="513">
        <f t="shared" si="29"/>
        <v>0</v>
      </c>
      <c r="AI284" s="513">
        <f t="shared" si="30"/>
        <v>0</v>
      </c>
      <c r="AJ284" s="513">
        <f>IF(通常分様式!C284="",0,IF(B284=1,IF(フラグ管理用!C284=1,"事業終期_通常",IF(C284=2,IF(Y284=2,"事業終期_R3基金・R4","事業終期_通常"),0)),IF(B284=2,"事業終期_R3基金・R4",0)))</f>
        <v>0</v>
      </c>
      <c r="AK284" s="513">
        <f t="shared" si="31"/>
        <v>0</v>
      </c>
      <c r="AL284" s="513">
        <f t="shared" si="32"/>
        <v>0</v>
      </c>
      <c r="AM284" s="513">
        <f t="shared" si="33"/>
        <v>0</v>
      </c>
      <c r="AN284" s="513">
        <f t="shared" si="34"/>
        <v>0</v>
      </c>
      <c r="AO284" t="str">
        <f>IF(通常分様式!C284="","",IF(PRODUCT(B284:G284,H284:AA284,AF284)=0,"error",""))</f>
        <v/>
      </c>
      <c r="AP284">
        <f>IF(通常分様式!E284="妊娠出産子育て支援交付金",1,0)</f>
        <v>0</v>
      </c>
    </row>
    <row r="285" spans="1:42">
      <c r="A285">
        <v>264</v>
      </c>
      <c r="B285">
        <f>IFERROR(VLOOKUP(通常分様式!B285,―!$AJ$2:$AK$3,2,FALSE),0)</f>
        <v>0</v>
      </c>
      <c r="C285">
        <f>IFERROR(VLOOKUP(通常分様式!C285,―!$A$2:$B$3,2,FALSE),0)</f>
        <v>0</v>
      </c>
      <c r="D285">
        <f>IFERROR(VLOOKUP(通常分様式!D285,―!$AD$2:$AE$3,2,FALSE),0)</f>
        <v>0</v>
      </c>
      <c r="G285">
        <f>IFERROR(VLOOKUP(通常分様式!G285,―!$AF$2:$AG$3,2,FALSE),0)</f>
        <v>0</v>
      </c>
      <c r="H285">
        <f>IFERROR(VLOOKUP(通常分様式!H285,―!$C$2:$D$2,2,FALSE),0)</f>
        <v>0</v>
      </c>
      <c r="I285">
        <f>IFERROR(IF(B285=2,VLOOKUP(通常分様式!I285,―!$E$21:$F$25,2,FALSE),VLOOKUP(通常分様式!I285,―!$E$2:$F$19,2,FALSE)),0)</f>
        <v>0</v>
      </c>
      <c r="J285">
        <f>IFERROR(VLOOKUP(通常分様式!J285,―!$G$2:$H$2,2,FALSE),0)</f>
        <v>0</v>
      </c>
      <c r="K285">
        <f>IFERROR(VLOOKUP(通常分様式!K285,―!$AH$2:$AI$12,2,FALSE),0)</f>
        <v>0</v>
      </c>
      <c r="V285">
        <f>IFERROR(IF(通常分様式!C285="単",VLOOKUP(通常分様式!V285,―!$I$2:$J$3,2,FALSE),VLOOKUP(通常分様式!V285,―!$I$4:$J$5,2,FALSE)),0)</f>
        <v>0</v>
      </c>
      <c r="W285">
        <f>IFERROR(VLOOKUP(通常分様式!W285,―!$K$2:$L$3,2,FALSE),0)</f>
        <v>0</v>
      </c>
      <c r="X285">
        <f>IFERROR(VLOOKUP(通常分様式!X285,―!$M$2:$N$3,2,FALSE),0)</f>
        <v>0</v>
      </c>
      <c r="Y285">
        <f>IFERROR(VLOOKUP(通常分様式!Y285,―!$O$2:$P$3,2,FALSE),0)</f>
        <v>0</v>
      </c>
      <c r="Z285">
        <f>IFERROR(VLOOKUP(通常分様式!Z285,―!$X$2:$Y$31,2,FALSE),0)</f>
        <v>0</v>
      </c>
      <c r="AA285">
        <f>IFERROR(VLOOKUP(通常分様式!AA285,―!$X$2:$Y$31,2,FALSE),0)</f>
        <v>0</v>
      </c>
      <c r="AF285">
        <f>IFERROR(VLOOKUP(通常分様式!AG285,―!$AA$2:$AB$14,2,FALSE),0)</f>
        <v>0</v>
      </c>
      <c r="AG285">
        <f t="shared" si="28"/>
        <v>0</v>
      </c>
      <c r="AH285" s="513">
        <f t="shared" si="29"/>
        <v>0</v>
      </c>
      <c r="AI285" s="513">
        <f t="shared" si="30"/>
        <v>0</v>
      </c>
      <c r="AJ285" s="513">
        <f>IF(通常分様式!C285="",0,IF(B285=1,IF(フラグ管理用!C285=1,"事業終期_通常",IF(C285=2,IF(Y285=2,"事業終期_R3基金・R4","事業終期_通常"),0)),IF(B285=2,"事業終期_R3基金・R4",0)))</f>
        <v>0</v>
      </c>
      <c r="AK285" s="513">
        <f t="shared" si="31"/>
        <v>0</v>
      </c>
      <c r="AL285" s="513">
        <f t="shared" si="32"/>
        <v>0</v>
      </c>
      <c r="AM285" s="513">
        <f t="shared" si="33"/>
        <v>0</v>
      </c>
      <c r="AN285" s="513">
        <f t="shared" si="34"/>
        <v>0</v>
      </c>
      <c r="AO285" t="str">
        <f>IF(通常分様式!C285="","",IF(PRODUCT(B285:G285,H285:AA285,AF285)=0,"error",""))</f>
        <v/>
      </c>
      <c r="AP285">
        <f>IF(通常分様式!E285="妊娠出産子育て支援交付金",1,0)</f>
        <v>0</v>
      </c>
    </row>
    <row r="286" spans="1:42">
      <c r="A286">
        <v>265</v>
      </c>
      <c r="B286">
        <f>IFERROR(VLOOKUP(通常分様式!B286,―!$AJ$2:$AK$3,2,FALSE),0)</f>
        <v>0</v>
      </c>
      <c r="C286">
        <f>IFERROR(VLOOKUP(通常分様式!C286,―!$A$2:$B$3,2,FALSE),0)</f>
        <v>0</v>
      </c>
      <c r="D286">
        <f>IFERROR(VLOOKUP(通常分様式!D286,―!$AD$2:$AE$3,2,FALSE),0)</f>
        <v>0</v>
      </c>
      <c r="G286">
        <f>IFERROR(VLOOKUP(通常分様式!G286,―!$AF$2:$AG$3,2,FALSE),0)</f>
        <v>0</v>
      </c>
      <c r="H286">
        <f>IFERROR(VLOOKUP(通常分様式!H286,―!$C$2:$D$2,2,FALSE),0)</f>
        <v>0</v>
      </c>
      <c r="I286">
        <f>IFERROR(IF(B286=2,VLOOKUP(通常分様式!I286,―!$E$21:$F$25,2,FALSE),VLOOKUP(通常分様式!I286,―!$E$2:$F$19,2,FALSE)),0)</f>
        <v>0</v>
      </c>
      <c r="J286">
        <f>IFERROR(VLOOKUP(通常分様式!J286,―!$G$2:$H$2,2,FALSE),0)</f>
        <v>0</v>
      </c>
      <c r="K286">
        <f>IFERROR(VLOOKUP(通常分様式!K286,―!$AH$2:$AI$12,2,FALSE),0)</f>
        <v>0</v>
      </c>
      <c r="V286">
        <f>IFERROR(IF(通常分様式!C286="単",VLOOKUP(通常分様式!V286,―!$I$2:$J$3,2,FALSE),VLOOKUP(通常分様式!V286,―!$I$4:$J$5,2,FALSE)),0)</f>
        <v>0</v>
      </c>
      <c r="W286">
        <f>IFERROR(VLOOKUP(通常分様式!W286,―!$K$2:$L$3,2,FALSE),0)</f>
        <v>0</v>
      </c>
      <c r="X286">
        <f>IFERROR(VLOOKUP(通常分様式!X286,―!$M$2:$N$3,2,FALSE),0)</f>
        <v>0</v>
      </c>
      <c r="Y286">
        <f>IFERROR(VLOOKUP(通常分様式!Y286,―!$O$2:$P$3,2,FALSE),0)</f>
        <v>0</v>
      </c>
      <c r="Z286">
        <f>IFERROR(VLOOKUP(通常分様式!Z286,―!$X$2:$Y$31,2,FALSE),0)</f>
        <v>0</v>
      </c>
      <c r="AA286">
        <f>IFERROR(VLOOKUP(通常分様式!AA286,―!$X$2:$Y$31,2,FALSE),0)</f>
        <v>0</v>
      </c>
      <c r="AF286">
        <f>IFERROR(VLOOKUP(通常分様式!AG286,―!$AA$2:$AB$14,2,FALSE),0)</f>
        <v>0</v>
      </c>
      <c r="AG286">
        <f t="shared" si="28"/>
        <v>0</v>
      </c>
      <c r="AH286" s="513">
        <f t="shared" si="29"/>
        <v>0</v>
      </c>
      <c r="AI286" s="513">
        <f t="shared" si="30"/>
        <v>0</v>
      </c>
      <c r="AJ286" s="513">
        <f>IF(通常分様式!C286="",0,IF(B286=1,IF(フラグ管理用!C286=1,"事業終期_通常",IF(C286=2,IF(Y286=2,"事業終期_R3基金・R4","事業終期_通常"),0)),IF(B286=2,"事業終期_R3基金・R4",0)))</f>
        <v>0</v>
      </c>
      <c r="AK286" s="513">
        <f t="shared" si="31"/>
        <v>0</v>
      </c>
      <c r="AL286" s="513">
        <f t="shared" si="32"/>
        <v>0</v>
      </c>
      <c r="AM286" s="513">
        <f t="shared" si="33"/>
        <v>0</v>
      </c>
      <c r="AN286" s="513">
        <f t="shared" si="34"/>
        <v>0</v>
      </c>
      <c r="AO286" t="str">
        <f>IF(通常分様式!C286="","",IF(PRODUCT(B286:G286,H286:AA286,AF286)=0,"error",""))</f>
        <v/>
      </c>
      <c r="AP286">
        <f>IF(通常分様式!E286="妊娠出産子育て支援交付金",1,0)</f>
        <v>0</v>
      </c>
    </row>
    <row r="287" spans="1:42">
      <c r="A287">
        <v>266</v>
      </c>
      <c r="B287">
        <f>IFERROR(VLOOKUP(通常分様式!B287,―!$AJ$2:$AK$3,2,FALSE),0)</f>
        <v>0</v>
      </c>
      <c r="C287">
        <f>IFERROR(VLOOKUP(通常分様式!C287,―!$A$2:$B$3,2,FALSE),0)</f>
        <v>0</v>
      </c>
      <c r="D287">
        <f>IFERROR(VLOOKUP(通常分様式!D287,―!$AD$2:$AE$3,2,FALSE),0)</f>
        <v>0</v>
      </c>
      <c r="G287">
        <f>IFERROR(VLOOKUP(通常分様式!G287,―!$AF$2:$AG$3,2,FALSE),0)</f>
        <v>0</v>
      </c>
      <c r="H287">
        <f>IFERROR(VLOOKUP(通常分様式!H287,―!$C$2:$D$2,2,FALSE),0)</f>
        <v>0</v>
      </c>
      <c r="I287">
        <f>IFERROR(IF(B287=2,VLOOKUP(通常分様式!I287,―!$E$21:$F$25,2,FALSE),VLOOKUP(通常分様式!I287,―!$E$2:$F$19,2,FALSE)),0)</f>
        <v>0</v>
      </c>
      <c r="J287">
        <f>IFERROR(VLOOKUP(通常分様式!J287,―!$G$2:$H$2,2,FALSE),0)</f>
        <v>0</v>
      </c>
      <c r="K287">
        <f>IFERROR(VLOOKUP(通常分様式!K287,―!$AH$2:$AI$12,2,FALSE),0)</f>
        <v>0</v>
      </c>
      <c r="V287">
        <f>IFERROR(IF(通常分様式!C287="単",VLOOKUP(通常分様式!V287,―!$I$2:$J$3,2,FALSE),VLOOKUP(通常分様式!V287,―!$I$4:$J$5,2,FALSE)),0)</f>
        <v>0</v>
      </c>
      <c r="W287">
        <f>IFERROR(VLOOKUP(通常分様式!W287,―!$K$2:$L$3,2,FALSE),0)</f>
        <v>0</v>
      </c>
      <c r="X287">
        <f>IFERROR(VLOOKUP(通常分様式!X287,―!$M$2:$N$3,2,FALSE),0)</f>
        <v>0</v>
      </c>
      <c r="Y287">
        <f>IFERROR(VLOOKUP(通常分様式!Y287,―!$O$2:$P$3,2,FALSE),0)</f>
        <v>0</v>
      </c>
      <c r="Z287">
        <f>IFERROR(VLOOKUP(通常分様式!Z287,―!$X$2:$Y$31,2,FALSE),0)</f>
        <v>0</v>
      </c>
      <c r="AA287">
        <f>IFERROR(VLOOKUP(通常分様式!AA287,―!$X$2:$Y$31,2,FALSE),0)</f>
        <v>0</v>
      </c>
      <c r="AF287">
        <f>IFERROR(VLOOKUP(通常分様式!AG287,―!$AA$2:$AB$14,2,FALSE),0)</f>
        <v>0</v>
      </c>
      <c r="AG287">
        <f t="shared" si="28"/>
        <v>0</v>
      </c>
      <c r="AH287" s="513">
        <f t="shared" si="29"/>
        <v>0</v>
      </c>
      <c r="AI287" s="513">
        <f t="shared" si="30"/>
        <v>0</v>
      </c>
      <c r="AJ287" s="513">
        <f>IF(通常分様式!C287="",0,IF(B287=1,IF(フラグ管理用!C287=1,"事業終期_通常",IF(C287=2,IF(Y287=2,"事業終期_R3基金・R4","事業終期_通常"),0)),IF(B287=2,"事業終期_R3基金・R4",0)))</f>
        <v>0</v>
      </c>
      <c r="AK287" s="513">
        <f t="shared" si="31"/>
        <v>0</v>
      </c>
      <c r="AL287" s="513">
        <f t="shared" si="32"/>
        <v>0</v>
      </c>
      <c r="AM287" s="513">
        <f t="shared" si="33"/>
        <v>0</v>
      </c>
      <c r="AN287" s="513">
        <f t="shared" si="34"/>
        <v>0</v>
      </c>
      <c r="AO287" t="str">
        <f>IF(通常分様式!C287="","",IF(PRODUCT(B287:G287,H287:AA287,AF287)=0,"error",""))</f>
        <v/>
      </c>
      <c r="AP287">
        <f>IF(通常分様式!E287="妊娠出産子育て支援交付金",1,0)</f>
        <v>0</v>
      </c>
    </row>
    <row r="288" spans="1:42">
      <c r="A288">
        <v>267</v>
      </c>
      <c r="B288">
        <f>IFERROR(VLOOKUP(通常分様式!B288,―!$AJ$2:$AK$3,2,FALSE),0)</f>
        <v>0</v>
      </c>
      <c r="C288">
        <f>IFERROR(VLOOKUP(通常分様式!C288,―!$A$2:$B$3,2,FALSE),0)</f>
        <v>0</v>
      </c>
      <c r="D288">
        <f>IFERROR(VLOOKUP(通常分様式!D288,―!$AD$2:$AE$3,2,FALSE),0)</f>
        <v>0</v>
      </c>
      <c r="G288">
        <f>IFERROR(VLOOKUP(通常分様式!G288,―!$AF$2:$AG$3,2,FALSE),0)</f>
        <v>0</v>
      </c>
      <c r="H288">
        <f>IFERROR(VLOOKUP(通常分様式!H288,―!$C$2:$D$2,2,FALSE),0)</f>
        <v>0</v>
      </c>
      <c r="I288">
        <f>IFERROR(IF(B288=2,VLOOKUP(通常分様式!I288,―!$E$21:$F$25,2,FALSE),VLOOKUP(通常分様式!I288,―!$E$2:$F$19,2,FALSE)),0)</f>
        <v>0</v>
      </c>
      <c r="J288">
        <f>IFERROR(VLOOKUP(通常分様式!J288,―!$G$2:$H$2,2,FALSE),0)</f>
        <v>0</v>
      </c>
      <c r="K288">
        <f>IFERROR(VLOOKUP(通常分様式!K288,―!$AH$2:$AI$12,2,FALSE),0)</f>
        <v>0</v>
      </c>
      <c r="V288">
        <f>IFERROR(IF(通常分様式!C288="単",VLOOKUP(通常分様式!V288,―!$I$2:$J$3,2,FALSE),VLOOKUP(通常分様式!V288,―!$I$4:$J$5,2,FALSE)),0)</f>
        <v>0</v>
      </c>
      <c r="W288">
        <f>IFERROR(VLOOKUP(通常分様式!W288,―!$K$2:$L$3,2,FALSE),0)</f>
        <v>0</v>
      </c>
      <c r="X288">
        <f>IFERROR(VLOOKUP(通常分様式!X288,―!$M$2:$N$3,2,FALSE),0)</f>
        <v>0</v>
      </c>
      <c r="Y288">
        <f>IFERROR(VLOOKUP(通常分様式!Y288,―!$O$2:$P$3,2,FALSE),0)</f>
        <v>0</v>
      </c>
      <c r="Z288">
        <f>IFERROR(VLOOKUP(通常分様式!Z288,―!$X$2:$Y$31,2,FALSE),0)</f>
        <v>0</v>
      </c>
      <c r="AA288">
        <f>IFERROR(VLOOKUP(通常分様式!AA288,―!$X$2:$Y$31,2,FALSE),0)</f>
        <v>0</v>
      </c>
      <c r="AF288">
        <f>IFERROR(VLOOKUP(通常分様式!AG288,―!$AA$2:$AB$14,2,FALSE),0)</f>
        <v>0</v>
      </c>
      <c r="AG288">
        <f t="shared" si="28"/>
        <v>0</v>
      </c>
      <c r="AH288" s="513">
        <f t="shared" si="29"/>
        <v>0</v>
      </c>
      <c r="AI288" s="513">
        <f t="shared" si="30"/>
        <v>0</v>
      </c>
      <c r="AJ288" s="513">
        <f>IF(通常分様式!C288="",0,IF(B288=1,IF(フラグ管理用!C288=1,"事業終期_通常",IF(C288=2,IF(Y288=2,"事業終期_R3基金・R4","事業終期_通常"),0)),IF(B288=2,"事業終期_R3基金・R4",0)))</f>
        <v>0</v>
      </c>
      <c r="AK288" s="513">
        <f t="shared" si="31"/>
        <v>0</v>
      </c>
      <c r="AL288" s="513">
        <f t="shared" si="32"/>
        <v>0</v>
      </c>
      <c r="AM288" s="513">
        <f t="shared" si="33"/>
        <v>0</v>
      </c>
      <c r="AN288" s="513">
        <f t="shared" si="34"/>
        <v>0</v>
      </c>
      <c r="AO288" t="str">
        <f>IF(通常分様式!C288="","",IF(PRODUCT(B288:G288,H288:AA288,AF288)=0,"error",""))</f>
        <v/>
      </c>
      <c r="AP288">
        <f>IF(通常分様式!E288="妊娠出産子育て支援交付金",1,0)</f>
        <v>0</v>
      </c>
    </row>
    <row r="289" spans="1:42">
      <c r="A289">
        <v>268</v>
      </c>
      <c r="B289">
        <f>IFERROR(VLOOKUP(通常分様式!B289,―!$AJ$2:$AK$3,2,FALSE),0)</f>
        <v>0</v>
      </c>
      <c r="C289">
        <f>IFERROR(VLOOKUP(通常分様式!C289,―!$A$2:$B$3,2,FALSE),0)</f>
        <v>0</v>
      </c>
      <c r="D289">
        <f>IFERROR(VLOOKUP(通常分様式!D289,―!$AD$2:$AE$3,2,FALSE),0)</f>
        <v>0</v>
      </c>
      <c r="G289">
        <f>IFERROR(VLOOKUP(通常分様式!G289,―!$AF$2:$AG$3,2,FALSE),0)</f>
        <v>0</v>
      </c>
      <c r="H289">
        <f>IFERROR(VLOOKUP(通常分様式!H289,―!$C$2:$D$2,2,FALSE),0)</f>
        <v>0</v>
      </c>
      <c r="I289">
        <f>IFERROR(IF(B289=2,VLOOKUP(通常分様式!I289,―!$E$21:$F$25,2,FALSE),VLOOKUP(通常分様式!I289,―!$E$2:$F$19,2,FALSE)),0)</f>
        <v>0</v>
      </c>
      <c r="J289">
        <f>IFERROR(VLOOKUP(通常分様式!J289,―!$G$2:$H$2,2,FALSE),0)</f>
        <v>0</v>
      </c>
      <c r="K289">
        <f>IFERROR(VLOOKUP(通常分様式!K289,―!$AH$2:$AI$12,2,FALSE),0)</f>
        <v>0</v>
      </c>
      <c r="V289">
        <f>IFERROR(IF(通常分様式!C289="単",VLOOKUP(通常分様式!V289,―!$I$2:$J$3,2,FALSE),VLOOKUP(通常分様式!V289,―!$I$4:$J$5,2,FALSE)),0)</f>
        <v>0</v>
      </c>
      <c r="W289">
        <f>IFERROR(VLOOKUP(通常分様式!W289,―!$K$2:$L$3,2,FALSE),0)</f>
        <v>0</v>
      </c>
      <c r="X289">
        <f>IFERROR(VLOOKUP(通常分様式!X289,―!$M$2:$N$3,2,FALSE),0)</f>
        <v>0</v>
      </c>
      <c r="Y289">
        <f>IFERROR(VLOOKUP(通常分様式!Y289,―!$O$2:$P$3,2,FALSE),0)</f>
        <v>0</v>
      </c>
      <c r="Z289">
        <f>IFERROR(VLOOKUP(通常分様式!Z289,―!$X$2:$Y$31,2,FALSE),0)</f>
        <v>0</v>
      </c>
      <c r="AA289">
        <f>IFERROR(VLOOKUP(通常分様式!AA289,―!$X$2:$Y$31,2,FALSE),0)</f>
        <v>0</v>
      </c>
      <c r="AF289">
        <f>IFERROR(VLOOKUP(通常分様式!AG289,―!$AA$2:$AB$14,2,FALSE),0)</f>
        <v>0</v>
      </c>
      <c r="AG289">
        <f t="shared" si="28"/>
        <v>0</v>
      </c>
      <c r="AH289" s="513">
        <f t="shared" si="29"/>
        <v>0</v>
      </c>
      <c r="AI289" s="513">
        <f t="shared" si="30"/>
        <v>0</v>
      </c>
      <c r="AJ289" s="513">
        <f>IF(通常分様式!C289="",0,IF(B289=1,IF(フラグ管理用!C289=1,"事業終期_通常",IF(C289=2,IF(Y289=2,"事業終期_R3基金・R4","事業終期_通常"),0)),IF(B289=2,"事業終期_R3基金・R4",0)))</f>
        <v>0</v>
      </c>
      <c r="AK289" s="513">
        <f t="shared" si="31"/>
        <v>0</v>
      </c>
      <c r="AL289" s="513">
        <f t="shared" si="32"/>
        <v>0</v>
      </c>
      <c r="AM289" s="513">
        <f t="shared" si="33"/>
        <v>0</v>
      </c>
      <c r="AN289" s="513">
        <f t="shared" si="34"/>
        <v>0</v>
      </c>
      <c r="AO289" t="str">
        <f>IF(通常分様式!C289="","",IF(PRODUCT(B289:G289,H289:AA289,AF289)=0,"error",""))</f>
        <v/>
      </c>
      <c r="AP289">
        <f>IF(通常分様式!E289="妊娠出産子育て支援交付金",1,0)</f>
        <v>0</v>
      </c>
    </row>
    <row r="290" spans="1:42">
      <c r="A290">
        <v>269</v>
      </c>
      <c r="B290">
        <f>IFERROR(VLOOKUP(通常分様式!B290,―!$AJ$2:$AK$3,2,FALSE),0)</f>
        <v>0</v>
      </c>
      <c r="C290">
        <f>IFERROR(VLOOKUP(通常分様式!C290,―!$A$2:$B$3,2,FALSE),0)</f>
        <v>0</v>
      </c>
      <c r="D290">
        <f>IFERROR(VLOOKUP(通常分様式!D290,―!$AD$2:$AE$3,2,FALSE),0)</f>
        <v>0</v>
      </c>
      <c r="G290">
        <f>IFERROR(VLOOKUP(通常分様式!G290,―!$AF$2:$AG$3,2,FALSE),0)</f>
        <v>0</v>
      </c>
      <c r="H290">
        <f>IFERROR(VLOOKUP(通常分様式!H290,―!$C$2:$D$2,2,FALSE),0)</f>
        <v>0</v>
      </c>
      <c r="I290">
        <f>IFERROR(IF(B290=2,VLOOKUP(通常分様式!I290,―!$E$21:$F$25,2,FALSE),VLOOKUP(通常分様式!I290,―!$E$2:$F$19,2,FALSE)),0)</f>
        <v>0</v>
      </c>
      <c r="J290">
        <f>IFERROR(VLOOKUP(通常分様式!J290,―!$G$2:$H$2,2,FALSE),0)</f>
        <v>0</v>
      </c>
      <c r="K290">
        <f>IFERROR(VLOOKUP(通常分様式!K290,―!$AH$2:$AI$12,2,FALSE),0)</f>
        <v>0</v>
      </c>
      <c r="V290">
        <f>IFERROR(IF(通常分様式!C290="単",VLOOKUP(通常分様式!V290,―!$I$2:$J$3,2,FALSE),VLOOKUP(通常分様式!V290,―!$I$4:$J$5,2,FALSE)),0)</f>
        <v>0</v>
      </c>
      <c r="W290">
        <f>IFERROR(VLOOKUP(通常分様式!W290,―!$K$2:$L$3,2,FALSE),0)</f>
        <v>0</v>
      </c>
      <c r="X290">
        <f>IFERROR(VLOOKUP(通常分様式!X290,―!$M$2:$N$3,2,FALSE),0)</f>
        <v>0</v>
      </c>
      <c r="Y290">
        <f>IFERROR(VLOOKUP(通常分様式!Y290,―!$O$2:$P$3,2,FALSE),0)</f>
        <v>0</v>
      </c>
      <c r="Z290">
        <f>IFERROR(VLOOKUP(通常分様式!Z290,―!$X$2:$Y$31,2,FALSE),0)</f>
        <v>0</v>
      </c>
      <c r="AA290">
        <f>IFERROR(VLOOKUP(通常分様式!AA290,―!$X$2:$Y$31,2,FALSE),0)</f>
        <v>0</v>
      </c>
      <c r="AF290">
        <f>IFERROR(VLOOKUP(通常分様式!AG290,―!$AA$2:$AB$14,2,FALSE),0)</f>
        <v>0</v>
      </c>
      <c r="AG290">
        <f t="shared" si="28"/>
        <v>0</v>
      </c>
      <c r="AH290" s="513">
        <f t="shared" si="29"/>
        <v>0</v>
      </c>
      <c r="AI290" s="513">
        <f t="shared" si="30"/>
        <v>0</v>
      </c>
      <c r="AJ290" s="513">
        <f>IF(通常分様式!C290="",0,IF(B290=1,IF(フラグ管理用!C290=1,"事業終期_通常",IF(C290=2,IF(Y290=2,"事業終期_R3基金・R4","事業終期_通常"),0)),IF(B290=2,"事業終期_R3基金・R4",0)))</f>
        <v>0</v>
      </c>
      <c r="AK290" s="513">
        <f t="shared" si="31"/>
        <v>0</v>
      </c>
      <c r="AL290" s="513">
        <f t="shared" si="32"/>
        <v>0</v>
      </c>
      <c r="AM290" s="513">
        <f t="shared" si="33"/>
        <v>0</v>
      </c>
      <c r="AN290" s="513">
        <f t="shared" si="34"/>
        <v>0</v>
      </c>
      <c r="AO290" t="str">
        <f>IF(通常分様式!C290="","",IF(PRODUCT(B290:G290,H290:AA290,AF290)=0,"error",""))</f>
        <v/>
      </c>
      <c r="AP290">
        <f>IF(通常分様式!E290="妊娠出産子育て支援交付金",1,0)</f>
        <v>0</v>
      </c>
    </row>
    <row r="291" spans="1:42">
      <c r="A291">
        <v>270</v>
      </c>
      <c r="B291">
        <f>IFERROR(VLOOKUP(通常分様式!B291,―!$AJ$2:$AK$3,2,FALSE),0)</f>
        <v>0</v>
      </c>
      <c r="C291">
        <f>IFERROR(VLOOKUP(通常分様式!C291,―!$A$2:$B$3,2,FALSE),0)</f>
        <v>0</v>
      </c>
      <c r="D291">
        <f>IFERROR(VLOOKUP(通常分様式!D291,―!$AD$2:$AE$3,2,FALSE),0)</f>
        <v>0</v>
      </c>
      <c r="G291">
        <f>IFERROR(VLOOKUP(通常分様式!G291,―!$AF$2:$AG$3,2,FALSE),0)</f>
        <v>0</v>
      </c>
      <c r="H291">
        <f>IFERROR(VLOOKUP(通常分様式!H291,―!$C$2:$D$2,2,FALSE),0)</f>
        <v>0</v>
      </c>
      <c r="I291">
        <f>IFERROR(IF(B291=2,VLOOKUP(通常分様式!I291,―!$E$21:$F$25,2,FALSE),VLOOKUP(通常分様式!I291,―!$E$2:$F$19,2,FALSE)),0)</f>
        <v>0</v>
      </c>
      <c r="J291">
        <f>IFERROR(VLOOKUP(通常分様式!J291,―!$G$2:$H$2,2,FALSE),0)</f>
        <v>0</v>
      </c>
      <c r="K291">
        <f>IFERROR(VLOOKUP(通常分様式!K291,―!$AH$2:$AI$12,2,FALSE),0)</f>
        <v>0</v>
      </c>
      <c r="V291">
        <f>IFERROR(IF(通常分様式!C291="単",VLOOKUP(通常分様式!V291,―!$I$2:$J$3,2,FALSE),VLOOKUP(通常分様式!V291,―!$I$4:$J$5,2,FALSE)),0)</f>
        <v>0</v>
      </c>
      <c r="W291">
        <f>IFERROR(VLOOKUP(通常分様式!W291,―!$K$2:$L$3,2,FALSE),0)</f>
        <v>0</v>
      </c>
      <c r="X291">
        <f>IFERROR(VLOOKUP(通常分様式!X291,―!$M$2:$N$3,2,FALSE),0)</f>
        <v>0</v>
      </c>
      <c r="Y291">
        <f>IFERROR(VLOOKUP(通常分様式!Y291,―!$O$2:$P$3,2,FALSE),0)</f>
        <v>0</v>
      </c>
      <c r="Z291">
        <f>IFERROR(VLOOKUP(通常分様式!Z291,―!$X$2:$Y$31,2,FALSE),0)</f>
        <v>0</v>
      </c>
      <c r="AA291">
        <f>IFERROR(VLOOKUP(通常分様式!AA291,―!$X$2:$Y$31,2,FALSE),0)</f>
        <v>0</v>
      </c>
      <c r="AF291">
        <f>IFERROR(VLOOKUP(通常分様式!AG291,―!$AA$2:$AB$14,2,FALSE),0)</f>
        <v>0</v>
      </c>
      <c r="AG291">
        <f t="shared" si="28"/>
        <v>0</v>
      </c>
      <c r="AH291" s="513">
        <f t="shared" si="29"/>
        <v>0</v>
      </c>
      <c r="AI291" s="513">
        <f t="shared" si="30"/>
        <v>0</v>
      </c>
      <c r="AJ291" s="513">
        <f>IF(通常分様式!C291="",0,IF(B291=1,IF(フラグ管理用!C291=1,"事業終期_通常",IF(C291=2,IF(Y291=2,"事業終期_R3基金・R4","事業終期_通常"),0)),IF(B291=2,"事業終期_R3基金・R4",0)))</f>
        <v>0</v>
      </c>
      <c r="AK291" s="513">
        <f t="shared" si="31"/>
        <v>0</v>
      </c>
      <c r="AL291" s="513">
        <f t="shared" si="32"/>
        <v>0</v>
      </c>
      <c r="AM291" s="513">
        <f t="shared" si="33"/>
        <v>0</v>
      </c>
      <c r="AN291" s="513">
        <f t="shared" si="34"/>
        <v>0</v>
      </c>
      <c r="AO291" t="str">
        <f>IF(通常分様式!C291="","",IF(PRODUCT(B291:G291,H291:AA291,AF291)=0,"error",""))</f>
        <v/>
      </c>
      <c r="AP291">
        <f>IF(通常分様式!E291="妊娠出産子育て支援交付金",1,0)</f>
        <v>0</v>
      </c>
    </row>
    <row r="292" spans="1:42">
      <c r="A292">
        <v>271</v>
      </c>
      <c r="B292">
        <f>IFERROR(VLOOKUP(通常分様式!B292,―!$AJ$2:$AK$3,2,FALSE),0)</f>
        <v>0</v>
      </c>
      <c r="C292">
        <f>IFERROR(VLOOKUP(通常分様式!C292,―!$A$2:$B$3,2,FALSE),0)</f>
        <v>0</v>
      </c>
      <c r="D292">
        <f>IFERROR(VLOOKUP(通常分様式!D292,―!$AD$2:$AE$3,2,FALSE),0)</f>
        <v>0</v>
      </c>
      <c r="G292">
        <f>IFERROR(VLOOKUP(通常分様式!G292,―!$AF$2:$AG$3,2,FALSE),0)</f>
        <v>0</v>
      </c>
      <c r="H292">
        <f>IFERROR(VLOOKUP(通常分様式!H292,―!$C$2:$D$2,2,FALSE),0)</f>
        <v>0</v>
      </c>
      <c r="I292">
        <f>IFERROR(IF(B292=2,VLOOKUP(通常分様式!I292,―!$E$21:$F$25,2,FALSE),VLOOKUP(通常分様式!I292,―!$E$2:$F$19,2,FALSE)),0)</f>
        <v>0</v>
      </c>
      <c r="J292">
        <f>IFERROR(VLOOKUP(通常分様式!J292,―!$G$2:$H$2,2,FALSE),0)</f>
        <v>0</v>
      </c>
      <c r="K292">
        <f>IFERROR(VLOOKUP(通常分様式!K292,―!$AH$2:$AI$12,2,FALSE),0)</f>
        <v>0</v>
      </c>
      <c r="V292">
        <f>IFERROR(IF(通常分様式!C292="単",VLOOKUP(通常分様式!V292,―!$I$2:$J$3,2,FALSE),VLOOKUP(通常分様式!V292,―!$I$4:$J$5,2,FALSE)),0)</f>
        <v>0</v>
      </c>
      <c r="W292">
        <f>IFERROR(VLOOKUP(通常分様式!W292,―!$K$2:$L$3,2,FALSE),0)</f>
        <v>0</v>
      </c>
      <c r="X292">
        <f>IFERROR(VLOOKUP(通常分様式!X292,―!$M$2:$N$3,2,FALSE),0)</f>
        <v>0</v>
      </c>
      <c r="Y292">
        <f>IFERROR(VLOOKUP(通常分様式!Y292,―!$O$2:$P$3,2,FALSE),0)</f>
        <v>0</v>
      </c>
      <c r="Z292">
        <f>IFERROR(VLOOKUP(通常分様式!Z292,―!$X$2:$Y$31,2,FALSE),0)</f>
        <v>0</v>
      </c>
      <c r="AA292">
        <f>IFERROR(VLOOKUP(通常分様式!AA292,―!$X$2:$Y$31,2,FALSE),0)</f>
        <v>0</v>
      </c>
      <c r="AF292">
        <f>IFERROR(VLOOKUP(通常分様式!AG292,―!$AA$2:$AB$14,2,FALSE),0)</f>
        <v>0</v>
      </c>
      <c r="AG292">
        <f t="shared" si="28"/>
        <v>0</v>
      </c>
      <c r="AH292" s="513">
        <f t="shared" si="29"/>
        <v>0</v>
      </c>
      <c r="AI292" s="513">
        <f t="shared" si="30"/>
        <v>0</v>
      </c>
      <c r="AJ292" s="513">
        <f>IF(通常分様式!C292="",0,IF(B292=1,IF(フラグ管理用!C292=1,"事業終期_通常",IF(C292=2,IF(Y292=2,"事業終期_R3基金・R4","事業終期_通常"),0)),IF(B292=2,"事業終期_R3基金・R4",0)))</f>
        <v>0</v>
      </c>
      <c r="AK292" s="513">
        <f t="shared" si="31"/>
        <v>0</v>
      </c>
      <c r="AL292" s="513">
        <f t="shared" si="32"/>
        <v>0</v>
      </c>
      <c r="AM292" s="513">
        <f t="shared" si="33"/>
        <v>0</v>
      </c>
      <c r="AN292" s="513">
        <f t="shared" si="34"/>
        <v>0</v>
      </c>
      <c r="AO292" t="str">
        <f>IF(通常分様式!C292="","",IF(PRODUCT(B292:G292,H292:AA292,AF292)=0,"error",""))</f>
        <v/>
      </c>
      <c r="AP292">
        <f>IF(通常分様式!E292="妊娠出産子育て支援交付金",1,0)</f>
        <v>0</v>
      </c>
    </row>
    <row r="293" spans="1:42">
      <c r="A293">
        <v>272</v>
      </c>
      <c r="B293">
        <f>IFERROR(VLOOKUP(通常分様式!B293,―!$AJ$2:$AK$3,2,FALSE),0)</f>
        <v>0</v>
      </c>
      <c r="C293">
        <f>IFERROR(VLOOKUP(通常分様式!C293,―!$A$2:$B$3,2,FALSE),0)</f>
        <v>0</v>
      </c>
      <c r="D293">
        <f>IFERROR(VLOOKUP(通常分様式!D293,―!$AD$2:$AE$3,2,FALSE),0)</f>
        <v>0</v>
      </c>
      <c r="G293">
        <f>IFERROR(VLOOKUP(通常分様式!G293,―!$AF$2:$AG$3,2,FALSE),0)</f>
        <v>0</v>
      </c>
      <c r="H293">
        <f>IFERROR(VLOOKUP(通常分様式!H293,―!$C$2:$D$2,2,FALSE),0)</f>
        <v>0</v>
      </c>
      <c r="I293">
        <f>IFERROR(IF(B293=2,VLOOKUP(通常分様式!I293,―!$E$21:$F$25,2,FALSE),VLOOKUP(通常分様式!I293,―!$E$2:$F$19,2,FALSE)),0)</f>
        <v>0</v>
      </c>
      <c r="J293">
        <f>IFERROR(VLOOKUP(通常分様式!J293,―!$G$2:$H$2,2,FALSE),0)</f>
        <v>0</v>
      </c>
      <c r="K293">
        <f>IFERROR(VLOOKUP(通常分様式!K293,―!$AH$2:$AI$12,2,FALSE),0)</f>
        <v>0</v>
      </c>
      <c r="V293">
        <f>IFERROR(IF(通常分様式!C293="単",VLOOKUP(通常分様式!V293,―!$I$2:$J$3,2,FALSE),VLOOKUP(通常分様式!V293,―!$I$4:$J$5,2,FALSE)),0)</f>
        <v>0</v>
      </c>
      <c r="W293">
        <f>IFERROR(VLOOKUP(通常分様式!W293,―!$K$2:$L$3,2,FALSE),0)</f>
        <v>0</v>
      </c>
      <c r="X293">
        <f>IFERROR(VLOOKUP(通常分様式!X293,―!$M$2:$N$3,2,FALSE),0)</f>
        <v>0</v>
      </c>
      <c r="Y293">
        <f>IFERROR(VLOOKUP(通常分様式!Y293,―!$O$2:$P$3,2,FALSE),0)</f>
        <v>0</v>
      </c>
      <c r="Z293">
        <f>IFERROR(VLOOKUP(通常分様式!Z293,―!$X$2:$Y$31,2,FALSE),0)</f>
        <v>0</v>
      </c>
      <c r="AA293">
        <f>IFERROR(VLOOKUP(通常分様式!AA293,―!$X$2:$Y$31,2,FALSE),0)</f>
        <v>0</v>
      </c>
      <c r="AF293">
        <f>IFERROR(VLOOKUP(通常分様式!AG293,―!$AA$2:$AB$14,2,FALSE),0)</f>
        <v>0</v>
      </c>
      <c r="AG293">
        <f t="shared" si="28"/>
        <v>0</v>
      </c>
      <c r="AH293" s="513">
        <f t="shared" si="29"/>
        <v>0</v>
      </c>
      <c r="AI293" s="513">
        <f t="shared" si="30"/>
        <v>0</v>
      </c>
      <c r="AJ293" s="513">
        <f>IF(通常分様式!C293="",0,IF(B293=1,IF(フラグ管理用!C293=1,"事業終期_通常",IF(C293=2,IF(Y293=2,"事業終期_R3基金・R4","事業終期_通常"),0)),IF(B293=2,"事業終期_R3基金・R4",0)))</f>
        <v>0</v>
      </c>
      <c r="AK293" s="513">
        <f t="shared" si="31"/>
        <v>0</v>
      </c>
      <c r="AL293" s="513">
        <f t="shared" si="32"/>
        <v>0</v>
      </c>
      <c r="AM293" s="513">
        <f t="shared" si="33"/>
        <v>0</v>
      </c>
      <c r="AN293" s="513">
        <f t="shared" si="34"/>
        <v>0</v>
      </c>
      <c r="AO293" t="str">
        <f>IF(通常分様式!C293="","",IF(PRODUCT(B293:G293,H293:AA293,AF293)=0,"error",""))</f>
        <v/>
      </c>
      <c r="AP293">
        <f>IF(通常分様式!E293="妊娠出産子育て支援交付金",1,0)</f>
        <v>0</v>
      </c>
    </row>
    <row r="294" spans="1:42">
      <c r="A294">
        <v>273</v>
      </c>
      <c r="B294">
        <f>IFERROR(VLOOKUP(通常分様式!B294,―!$AJ$2:$AK$3,2,FALSE),0)</f>
        <v>0</v>
      </c>
      <c r="C294">
        <f>IFERROR(VLOOKUP(通常分様式!C294,―!$A$2:$B$3,2,FALSE),0)</f>
        <v>0</v>
      </c>
      <c r="D294">
        <f>IFERROR(VLOOKUP(通常分様式!D294,―!$AD$2:$AE$3,2,FALSE),0)</f>
        <v>0</v>
      </c>
      <c r="G294">
        <f>IFERROR(VLOOKUP(通常分様式!G294,―!$AF$2:$AG$3,2,FALSE),0)</f>
        <v>0</v>
      </c>
      <c r="H294">
        <f>IFERROR(VLOOKUP(通常分様式!H294,―!$C$2:$D$2,2,FALSE),0)</f>
        <v>0</v>
      </c>
      <c r="I294">
        <f>IFERROR(IF(B294=2,VLOOKUP(通常分様式!I294,―!$E$21:$F$25,2,FALSE),VLOOKUP(通常分様式!I294,―!$E$2:$F$19,2,FALSE)),0)</f>
        <v>0</v>
      </c>
      <c r="J294">
        <f>IFERROR(VLOOKUP(通常分様式!J294,―!$G$2:$H$2,2,FALSE),0)</f>
        <v>0</v>
      </c>
      <c r="K294">
        <f>IFERROR(VLOOKUP(通常分様式!K294,―!$AH$2:$AI$12,2,FALSE),0)</f>
        <v>0</v>
      </c>
      <c r="V294">
        <f>IFERROR(IF(通常分様式!C294="単",VLOOKUP(通常分様式!V294,―!$I$2:$J$3,2,FALSE),VLOOKUP(通常分様式!V294,―!$I$4:$J$5,2,FALSE)),0)</f>
        <v>0</v>
      </c>
      <c r="W294">
        <f>IFERROR(VLOOKUP(通常分様式!W294,―!$K$2:$L$3,2,FALSE),0)</f>
        <v>0</v>
      </c>
      <c r="X294">
        <f>IFERROR(VLOOKUP(通常分様式!X294,―!$M$2:$N$3,2,FALSE),0)</f>
        <v>0</v>
      </c>
      <c r="Y294">
        <f>IFERROR(VLOOKUP(通常分様式!Y294,―!$O$2:$P$3,2,FALSE),0)</f>
        <v>0</v>
      </c>
      <c r="Z294">
        <f>IFERROR(VLOOKUP(通常分様式!Z294,―!$X$2:$Y$31,2,FALSE),0)</f>
        <v>0</v>
      </c>
      <c r="AA294">
        <f>IFERROR(VLOOKUP(通常分様式!AA294,―!$X$2:$Y$31,2,FALSE),0)</f>
        <v>0</v>
      </c>
      <c r="AF294">
        <f>IFERROR(VLOOKUP(通常分様式!AG294,―!$AA$2:$AB$14,2,FALSE),0)</f>
        <v>0</v>
      </c>
      <c r="AG294">
        <f t="shared" si="28"/>
        <v>0</v>
      </c>
      <c r="AH294" s="513">
        <f t="shared" si="29"/>
        <v>0</v>
      </c>
      <c r="AI294" s="513">
        <f t="shared" si="30"/>
        <v>0</v>
      </c>
      <c r="AJ294" s="513">
        <f>IF(通常分様式!C294="",0,IF(B294=1,IF(フラグ管理用!C294=1,"事業終期_通常",IF(C294=2,IF(Y294=2,"事業終期_R3基金・R4","事業終期_通常"),0)),IF(B294=2,"事業終期_R3基金・R4",0)))</f>
        <v>0</v>
      </c>
      <c r="AK294" s="513">
        <f t="shared" si="31"/>
        <v>0</v>
      </c>
      <c r="AL294" s="513">
        <f t="shared" si="32"/>
        <v>0</v>
      </c>
      <c r="AM294" s="513">
        <f t="shared" si="33"/>
        <v>0</v>
      </c>
      <c r="AN294" s="513">
        <f t="shared" si="34"/>
        <v>0</v>
      </c>
      <c r="AO294" t="str">
        <f>IF(通常分様式!C294="","",IF(PRODUCT(B294:G294,H294:AA294,AF294)=0,"error",""))</f>
        <v/>
      </c>
      <c r="AP294">
        <f>IF(通常分様式!E294="妊娠出産子育て支援交付金",1,0)</f>
        <v>0</v>
      </c>
    </row>
    <row r="295" spans="1:42">
      <c r="A295">
        <v>274</v>
      </c>
      <c r="B295">
        <f>IFERROR(VLOOKUP(通常分様式!B295,―!$AJ$2:$AK$3,2,FALSE),0)</f>
        <v>0</v>
      </c>
      <c r="C295">
        <f>IFERROR(VLOOKUP(通常分様式!C295,―!$A$2:$B$3,2,FALSE),0)</f>
        <v>0</v>
      </c>
      <c r="D295">
        <f>IFERROR(VLOOKUP(通常分様式!D295,―!$AD$2:$AE$3,2,FALSE),0)</f>
        <v>0</v>
      </c>
      <c r="G295">
        <f>IFERROR(VLOOKUP(通常分様式!G295,―!$AF$2:$AG$3,2,FALSE),0)</f>
        <v>0</v>
      </c>
      <c r="H295">
        <f>IFERROR(VLOOKUP(通常分様式!H295,―!$C$2:$D$2,2,FALSE),0)</f>
        <v>0</v>
      </c>
      <c r="I295">
        <f>IFERROR(IF(B295=2,VLOOKUP(通常分様式!I295,―!$E$21:$F$25,2,FALSE),VLOOKUP(通常分様式!I295,―!$E$2:$F$19,2,FALSE)),0)</f>
        <v>0</v>
      </c>
      <c r="J295">
        <f>IFERROR(VLOOKUP(通常分様式!J295,―!$G$2:$H$2,2,FALSE),0)</f>
        <v>0</v>
      </c>
      <c r="K295">
        <f>IFERROR(VLOOKUP(通常分様式!K295,―!$AH$2:$AI$12,2,FALSE),0)</f>
        <v>0</v>
      </c>
      <c r="V295">
        <f>IFERROR(IF(通常分様式!C295="単",VLOOKUP(通常分様式!V295,―!$I$2:$J$3,2,FALSE),VLOOKUP(通常分様式!V295,―!$I$4:$J$5,2,FALSE)),0)</f>
        <v>0</v>
      </c>
      <c r="W295">
        <f>IFERROR(VLOOKUP(通常分様式!W295,―!$K$2:$L$3,2,FALSE),0)</f>
        <v>0</v>
      </c>
      <c r="X295">
        <f>IFERROR(VLOOKUP(通常分様式!X295,―!$M$2:$N$3,2,FALSE),0)</f>
        <v>0</v>
      </c>
      <c r="Y295">
        <f>IFERROR(VLOOKUP(通常分様式!Y295,―!$O$2:$P$3,2,FALSE),0)</f>
        <v>0</v>
      </c>
      <c r="Z295">
        <f>IFERROR(VLOOKUP(通常分様式!Z295,―!$X$2:$Y$31,2,FALSE),0)</f>
        <v>0</v>
      </c>
      <c r="AA295">
        <f>IFERROR(VLOOKUP(通常分様式!AA295,―!$X$2:$Y$31,2,FALSE),0)</f>
        <v>0</v>
      </c>
      <c r="AF295">
        <f>IFERROR(VLOOKUP(通常分様式!AG295,―!$AA$2:$AB$14,2,FALSE),0)</f>
        <v>0</v>
      </c>
      <c r="AG295">
        <f t="shared" si="28"/>
        <v>0</v>
      </c>
      <c r="AH295" s="513">
        <f t="shared" si="29"/>
        <v>0</v>
      </c>
      <c r="AI295" s="513">
        <f t="shared" si="30"/>
        <v>0</v>
      </c>
      <c r="AJ295" s="513">
        <f>IF(通常分様式!C295="",0,IF(B295=1,IF(フラグ管理用!C295=1,"事業終期_通常",IF(C295=2,IF(Y295=2,"事業終期_R3基金・R4","事業終期_通常"),0)),IF(B295=2,"事業終期_R3基金・R4",0)))</f>
        <v>0</v>
      </c>
      <c r="AK295" s="513">
        <f t="shared" si="31"/>
        <v>0</v>
      </c>
      <c r="AL295" s="513">
        <f t="shared" si="32"/>
        <v>0</v>
      </c>
      <c r="AM295" s="513">
        <f t="shared" si="33"/>
        <v>0</v>
      </c>
      <c r="AN295" s="513">
        <f t="shared" si="34"/>
        <v>0</v>
      </c>
      <c r="AO295" t="str">
        <f>IF(通常分様式!C295="","",IF(PRODUCT(B295:G295,H295:AA295,AF295)=0,"error",""))</f>
        <v/>
      </c>
      <c r="AP295">
        <f>IF(通常分様式!E295="妊娠出産子育て支援交付金",1,0)</f>
        <v>0</v>
      </c>
    </row>
    <row r="296" spans="1:42">
      <c r="A296">
        <v>275</v>
      </c>
      <c r="B296">
        <f>IFERROR(VLOOKUP(通常分様式!B296,―!$AJ$2:$AK$3,2,FALSE),0)</f>
        <v>0</v>
      </c>
      <c r="C296">
        <f>IFERROR(VLOOKUP(通常分様式!C296,―!$A$2:$B$3,2,FALSE),0)</f>
        <v>0</v>
      </c>
      <c r="D296">
        <f>IFERROR(VLOOKUP(通常分様式!D296,―!$AD$2:$AE$3,2,FALSE),0)</f>
        <v>0</v>
      </c>
      <c r="G296">
        <f>IFERROR(VLOOKUP(通常分様式!G296,―!$AF$2:$AG$3,2,FALSE),0)</f>
        <v>0</v>
      </c>
      <c r="H296">
        <f>IFERROR(VLOOKUP(通常分様式!H296,―!$C$2:$D$2,2,FALSE),0)</f>
        <v>0</v>
      </c>
      <c r="I296">
        <f>IFERROR(IF(B296=2,VLOOKUP(通常分様式!I296,―!$E$21:$F$25,2,FALSE),VLOOKUP(通常分様式!I296,―!$E$2:$F$19,2,FALSE)),0)</f>
        <v>0</v>
      </c>
      <c r="J296">
        <f>IFERROR(VLOOKUP(通常分様式!J296,―!$G$2:$H$2,2,FALSE),0)</f>
        <v>0</v>
      </c>
      <c r="K296">
        <f>IFERROR(VLOOKUP(通常分様式!K296,―!$AH$2:$AI$12,2,FALSE),0)</f>
        <v>0</v>
      </c>
      <c r="V296">
        <f>IFERROR(IF(通常分様式!C296="単",VLOOKUP(通常分様式!V296,―!$I$2:$J$3,2,FALSE),VLOOKUP(通常分様式!V296,―!$I$4:$J$5,2,FALSE)),0)</f>
        <v>0</v>
      </c>
      <c r="W296">
        <f>IFERROR(VLOOKUP(通常分様式!W296,―!$K$2:$L$3,2,FALSE),0)</f>
        <v>0</v>
      </c>
      <c r="X296">
        <f>IFERROR(VLOOKUP(通常分様式!X296,―!$M$2:$N$3,2,FALSE),0)</f>
        <v>0</v>
      </c>
      <c r="Y296">
        <f>IFERROR(VLOOKUP(通常分様式!Y296,―!$O$2:$P$3,2,FALSE),0)</f>
        <v>0</v>
      </c>
      <c r="Z296">
        <f>IFERROR(VLOOKUP(通常分様式!Z296,―!$X$2:$Y$31,2,FALSE),0)</f>
        <v>0</v>
      </c>
      <c r="AA296">
        <f>IFERROR(VLOOKUP(通常分様式!AA296,―!$X$2:$Y$31,2,FALSE),0)</f>
        <v>0</v>
      </c>
      <c r="AF296">
        <f>IFERROR(VLOOKUP(通常分様式!AG296,―!$AA$2:$AB$14,2,FALSE),0)</f>
        <v>0</v>
      </c>
      <c r="AG296">
        <f t="shared" si="28"/>
        <v>0</v>
      </c>
      <c r="AH296" s="513">
        <f t="shared" si="29"/>
        <v>0</v>
      </c>
      <c r="AI296" s="513">
        <f t="shared" si="30"/>
        <v>0</v>
      </c>
      <c r="AJ296" s="513">
        <f>IF(通常分様式!C296="",0,IF(B296=1,IF(フラグ管理用!C296=1,"事業終期_通常",IF(C296=2,IF(Y296=2,"事業終期_R3基金・R4","事業終期_通常"),0)),IF(B296=2,"事業終期_R3基金・R4",0)))</f>
        <v>0</v>
      </c>
      <c r="AK296" s="513">
        <f t="shared" si="31"/>
        <v>0</v>
      </c>
      <c r="AL296" s="513">
        <f t="shared" si="32"/>
        <v>0</v>
      </c>
      <c r="AM296" s="513">
        <f t="shared" si="33"/>
        <v>0</v>
      </c>
      <c r="AN296" s="513">
        <f t="shared" si="34"/>
        <v>0</v>
      </c>
      <c r="AO296" t="str">
        <f>IF(通常分様式!C296="","",IF(PRODUCT(B296:G296,H296:AA296,AF296)=0,"error",""))</f>
        <v/>
      </c>
      <c r="AP296">
        <f>IF(通常分様式!E296="妊娠出産子育て支援交付金",1,0)</f>
        <v>0</v>
      </c>
    </row>
    <row r="297" spans="1:42">
      <c r="A297">
        <v>276</v>
      </c>
      <c r="B297">
        <f>IFERROR(VLOOKUP(通常分様式!B297,―!$AJ$2:$AK$3,2,FALSE),0)</f>
        <v>0</v>
      </c>
      <c r="C297">
        <f>IFERROR(VLOOKUP(通常分様式!C297,―!$A$2:$B$3,2,FALSE),0)</f>
        <v>0</v>
      </c>
      <c r="D297">
        <f>IFERROR(VLOOKUP(通常分様式!D297,―!$AD$2:$AE$3,2,FALSE),0)</f>
        <v>0</v>
      </c>
      <c r="G297">
        <f>IFERROR(VLOOKUP(通常分様式!G297,―!$AF$2:$AG$3,2,FALSE),0)</f>
        <v>0</v>
      </c>
      <c r="H297">
        <f>IFERROR(VLOOKUP(通常分様式!H297,―!$C$2:$D$2,2,FALSE),0)</f>
        <v>0</v>
      </c>
      <c r="I297">
        <f>IFERROR(IF(B297=2,VLOOKUP(通常分様式!I297,―!$E$21:$F$25,2,FALSE),VLOOKUP(通常分様式!I297,―!$E$2:$F$19,2,FALSE)),0)</f>
        <v>0</v>
      </c>
      <c r="J297">
        <f>IFERROR(VLOOKUP(通常分様式!J297,―!$G$2:$H$2,2,FALSE),0)</f>
        <v>0</v>
      </c>
      <c r="K297">
        <f>IFERROR(VLOOKUP(通常分様式!K297,―!$AH$2:$AI$12,2,FALSE),0)</f>
        <v>0</v>
      </c>
      <c r="V297">
        <f>IFERROR(IF(通常分様式!C297="単",VLOOKUP(通常分様式!V297,―!$I$2:$J$3,2,FALSE),VLOOKUP(通常分様式!V297,―!$I$4:$J$5,2,FALSE)),0)</f>
        <v>0</v>
      </c>
      <c r="W297">
        <f>IFERROR(VLOOKUP(通常分様式!W297,―!$K$2:$L$3,2,FALSE),0)</f>
        <v>0</v>
      </c>
      <c r="X297">
        <f>IFERROR(VLOOKUP(通常分様式!X297,―!$M$2:$N$3,2,FALSE),0)</f>
        <v>0</v>
      </c>
      <c r="Y297">
        <f>IFERROR(VLOOKUP(通常分様式!Y297,―!$O$2:$P$3,2,FALSE),0)</f>
        <v>0</v>
      </c>
      <c r="Z297">
        <f>IFERROR(VLOOKUP(通常分様式!Z297,―!$X$2:$Y$31,2,FALSE),0)</f>
        <v>0</v>
      </c>
      <c r="AA297">
        <f>IFERROR(VLOOKUP(通常分様式!AA297,―!$X$2:$Y$31,2,FALSE),0)</f>
        <v>0</v>
      </c>
      <c r="AF297">
        <f>IFERROR(VLOOKUP(通常分様式!AG297,―!$AA$2:$AB$14,2,FALSE),0)</f>
        <v>0</v>
      </c>
      <c r="AG297">
        <f t="shared" si="28"/>
        <v>0</v>
      </c>
      <c r="AH297" s="513">
        <f t="shared" si="29"/>
        <v>0</v>
      </c>
      <c r="AI297" s="513">
        <f t="shared" si="30"/>
        <v>0</v>
      </c>
      <c r="AJ297" s="513">
        <f>IF(通常分様式!C297="",0,IF(B297=1,IF(フラグ管理用!C297=1,"事業終期_通常",IF(C297=2,IF(Y297=2,"事業終期_R3基金・R4","事業終期_通常"),0)),IF(B297=2,"事業終期_R3基金・R4",0)))</f>
        <v>0</v>
      </c>
      <c r="AK297" s="513">
        <f t="shared" si="31"/>
        <v>0</v>
      </c>
      <c r="AL297" s="513">
        <f t="shared" si="32"/>
        <v>0</v>
      </c>
      <c r="AM297" s="513">
        <f t="shared" si="33"/>
        <v>0</v>
      </c>
      <c r="AN297" s="513">
        <f t="shared" si="34"/>
        <v>0</v>
      </c>
      <c r="AO297" t="str">
        <f>IF(通常分様式!C297="","",IF(PRODUCT(B297:G297,H297:AA297,AF297)=0,"error",""))</f>
        <v/>
      </c>
      <c r="AP297">
        <f>IF(通常分様式!E297="妊娠出産子育て支援交付金",1,0)</f>
        <v>0</v>
      </c>
    </row>
    <row r="298" spans="1:42">
      <c r="A298">
        <v>277</v>
      </c>
      <c r="B298">
        <f>IFERROR(VLOOKUP(通常分様式!B298,―!$AJ$2:$AK$3,2,FALSE),0)</f>
        <v>0</v>
      </c>
      <c r="C298">
        <f>IFERROR(VLOOKUP(通常分様式!C298,―!$A$2:$B$3,2,FALSE),0)</f>
        <v>0</v>
      </c>
      <c r="D298">
        <f>IFERROR(VLOOKUP(通常分様式!D298,―!$AD$2:$AE$3,2,FALSE),0)</f>
        <v>0</v>
      </c>
      <c r="G298">
        <f>IFERROR(VLOOKUP(通常分様式!G298,―!$AF$2:$AG$3,2,FALSE),0)</f>
        <v>0</v>
      </c>
      <c r="H298">
        <f>IFERROR(VLOOKUP(通常分様式!H298,―!$C$2:$D$2,2,FALSE),0)</f>
        <v>0</v>
      </c>
      <c r="I298">
        <f>IFERROR(IF(B298=2,VLOOKUP(通常分様式!I298,―!$E$21:$F$25,2,FALSE),VLOOKUP(通常分様式!I298,―!$E$2:$F$19,2,FALSE)),0)</f>
        <v>0</v>
      </c>
      <c r="J298">
        <f>IFERROR(VLOOKUP(通常分様式!J298,―!$G$2:$H$2,2,FALSE),0)</f>
        <v>0</v>
      </c>
      <c r="K298">
        <f>IFERROR(VLOOKUP(通常分様式!K298,―!$AH$2:$AI$12,2,FALSE),0)</f>
        <v>0</v>
      </c>
      <c r="V298">
        <f>IFERROR(IF(通常分様式!C298="単",VLOOKUP(通常分様式!V298,―!$I$2:$J$3,2,FALSE),VLOOKUP(通常分様式!V298,―!$I$4:$J$5,2,FALSE)),0)</f>
        <v>0</v>
      </c>
      <c r="W298">
        <f>IFERROR(VLOOKUP(通常分様式!W298,―!$K$2:$L$3,2,FALSE),0)</f>
        <v>0</v>
      </c>
      <c r="X298">
        <f>IFERROR(VLOOKUP(通常分様式!X298,―!$M$2:$N$3,2,FALSE),0)</f>
        <v>0</v>
      </c>
      <c r="Y298">
        <f>IFERROR(VLOOKUP(通常分様式!Y298,―!$O$2:$P$3,2,FALSE),0)</f>
        <v>0</v>
      </c>
      <c r="Z298">
        <f>IFERROR(VLOOKUP(通常分様式!Z298,―!$X$2:$Y$31,2,FALSE),0)</f>
        <v>0</v>
      </c>
      <c r="AA298">
        <f>IFERROR(VLOOKUP(通常分様式!AA298,―!$X$2:$Y$31,2,FALSE),0)</f>
        <v>0</v>
      </c>
      <c r="AF298">
        <f>IFERROR(VLOOKUP(通常分様式!AG298,―!$AA$2:$AB$14,2,FALSE),0)</f>
        <v>0</v>
      </c>
      <c r="AG298">
        <f t="shared" si="28"/>
        <v>0</v>
      </c>
      <c r="AH298" s="513">
        <f t="shared" si="29"/>
        <v>0</v>
      </c>
      <c r="AI298" s="513">
        <f t="shared" si="30"/>
        <v>0</v>
      </c>
      <c r="AJ298" s="513">
        <f>IF(通常分様式!C298="",0,IF(B298=1,IF(フラグ管理用!C298=1,"事業終期_通常",IF(C298=2,IF(Y298=2,"事業終期_R3基金・R4","事業終期_通常"),0)),IF(B298=2,"事業終期_R3基金・R4",0)))</f>
        <v>0</v>
      </c>
      <c r="AK298" s="513">
        <f t="shared" si="31"/>
        <v>0</v>
      </c>
      <c r="AL298" s="513">
        <f t="shared" si="32"/>
        <v>0</v>
      </c>
      <c r="AM298" s="513">
        <f t="shared" si="33"/>
        <v>0</v>
      </c>
      <c r="AN298" s="513">
        <f t="shared" si="34"/>
        <v>0</v>
      </c>
      <c r="AO298" t="str">
        <f>IF(通常分様式!C298="","",IF(PRODUCT(B298:G298,H298:AA298,AF298)=0,"error",""))</f>
        <v/>
      </c>
      <c r="AP298">
        <f>IF(通常分様式!E298="妊娠出産子育て支援交付金",1,0)</f>
        <v>0</v>
      </c>
    </row>
    <row r="299" spans="1:42">
      <c r="A299">
        <v>278</v>
      </c>
      <c r="B299">
        <f>IFERROR(VLOOKUP(通常分様式!B299,―!$AJ$2:$AK$3,2,FALSE),0)</f>
        <v>0</v>
      </c>
      <c r="C299">
        <f>IFERROR(VLOOKUP(通常分様式!C299,―!$A$2:$B$3,2,FALSE),0)</f>
        <v>0</v>
      </c>
      <c r="D299">
        <f>IFERROR(VLOOKUP(通常分様式!D299,―!$AD$2:$AE$3,2,FALSE),0)</f>
        <v>0</v>
      </c>
      <c r="G299">
        <f>IFERROR(VLOOKUP(通常分様式!G299,―!$AF$2:$AG$3,2,FALSE),0)</f>
        <v>0</v>
      </c>
      <c r="H299">
        <f>IFERROR(VLOOKUP(通常分様式!H299,―!$C$2:$D$2,2,FALSE),0)</f>
        <v>0</v>
      </c>
      <c r="I299">
        <f>IFERROR(IF(B299=2,VLOOKUP(通常分様式!I299,―!$E$21:$F$25,2,FALSE),VLOOKUP(通常分様式!I299,―!$E$2:$F$19,2,FALSE)),0)</f>
        <v>0</v>
      </c>
      <c r="J299">
        <f>IFERROR(VLOOKUP(通常分様式!J299,―!$G$2:$H$2,2,FALSE),0)</f>
        <v>0</v>
      </c>
      <c r="K299">
        <f>IFERROR(VLOOKUP(通常分様式!K299,―!$AH$2:$AI$12,2,FALSE),0)</f>
        <v>0</v>
      </c>
      <c r="V299">
        <f>IFERROR(IF(通常分様式!C299="単",VLOOKUP(通常分様式!V299,―!$I$2:$J$3,2,FALSE),VLOOKUP(通常分様式!V299,―!$I$4:$J$5,2,FALSE)),0)</f>
        <v>0</v>
      </c>
      <c r="W299">
        <f>IFERROR(VLOOKUP(通常分様式!W299,―!$K$2:$L$3,2,FALSE),0)</f>
        <v>0</v>
      </c>
      <c r="X299">
        <f>IFERROR(VLOOKUP(通常分様式!X299,―!$M$2:$N$3,2,FALSE),0)</f>
        <v>0</v>
      </c>
      <c r="Y299">
        <f>IFERROR(VLOOKUP(通常分様式!Y299,―!$O$2:$P$3,2,FALSE),0)</f>
        <v>0</v>
      </c>
      <c r="Z299">
        <f>IFERROR(VLOOKUP(通常分様式!Z299,―!$X$2:$Y$31,2,FALSE),0)</f>
        <v>0</v>
      </c>
      <c r="AA299">
        <f>IFERROR(VLOOKUP(通常分様式!AA299,―!$X$2:$Y$31,2,FALSE),0)</f>
        <v>0</v>
      </c>
      <c r="AF299">
        <f>IFERROR(VLOOKUP(通常分様式!AG299,―!$AA$2:$AB$14,2,FALSE),0)</f>
        <v>0</v>
      </c>
      <c r="AG299">
        <f t="shared" si="28"/>
        <v>0</v>
      </c>
      <c r="AH299" s="513">
        <f t="shared" si="29"/>
        <v>0</v>
      </c>
      <c r="AI299" s="513">
        <f t="shared" si="30"/>
        <v>0</v>
      </c>
      <c r="AJ299" s="513">
        <f>IF(通常分様式!C299="",0,IF(B299=1,IF(フラグ管理用!C299=1,"事業終期_通常",IF(C299=2,IF(Y299=2,"事業終期_R3基金・R4","事業終期_通常"),0)),IF(B299=2,"事業終期_R3基金・R4",0)))</f>
        <v>0</v>
      </c>
      <c r="AK299" s="513">
        <f t="shared" si="31"/>
        <v>0</v>
      </c>
      <c r="AL299" s="513">
        <f t="shared" si="32"/>
        <v>0</v>
      </c>
      <c r="AM299" s="513">
        <f t="shared" si="33"/>
        <v>0</v>
      </c>
      <c r="AN299" s="513">
        <f t="shared" si="34"/>
        <v>0</v>
      </c>
      <c r="AO299" t="str">
        <f>IF(通常分様式!C299="","",IF(PRODUCT(B299:G299,H299:AA299,AF299)=0,"error",""))</f>
        <v/>
      </c>
      <c r="AP299">
        <f>IF(通常分様式!E299="妊娠出産子育て支援交付金",1,0)</f>
        <v>0</v>
      </c>
    </row>
    <row r="300" spans="1:42">
      <c r="A300">
        <v>279</v>
      </c>
      <c r="B300">
        <f>IFERROR(VLOOKUP(通常分様式!B300,―!$AJ$2:$AK$3,2,FALSE),0)</f>
        <v>0</v>
      </c>
      <c r="C300">
        <f>IFERROR(VLOOKUP(通常分様式!C300,―!$A$2:$B$3,2,FALSE),0)</f>
        <v>0</v>
      </c>
      <c r="D300">
        <f>IFERROR(VLOOKUP(通常分様式!D300,―!$AD$2:$AE$3,2,FALSE),0)</f>
        <v>0</v>
      </c>
      <c r="G300">
        <f>IFERROR(VLOOKUP(通常分様式!G300,―!$AF$2:$AG$3,2,FALSE),0)</f>
        <v>0</v>
      </c>
      <c r="H300">
        <f>IFERROR(VLOOKUP(通常分様式!H300,―!$C$2:$D$2,2,FALSE),0)</f>
        <v>0</v>
      </c>
      <c r="I300">
        <f>IFERROR(IF(B300=2,VLOOKUP(通常分様式!I300,―!$E$21:$F$25,2,FALSE),VLOOKUP(通常分様式!I300,―!$E$2:$F$19,2,FALSE)),0)</f>
        <v>0</v>
      </c>
      <c r="J300">
        <f>IFERROR(VLOOKUP(通常分様式!J300,―!$G$2:$H$2,2,FALSE),0)</f>
        <v>0</v>
      </c>
      <c r="K300">
        <f>IFERROR(VLOOKUP(通常分様式!K300,―!$AH$2:$AI$12,2,FALSE),0)</f>
        <v>0</v>
      </c>
      <c r="V300">
        <f>IFERROR(IF(通常分様式!C300="単",VLOOKUP(通常分様式!V300,―!$I$2:$J$3,2,FALSE),VLOOKUP(通常分様式!V300,―!$I$4:$J$5,2,FALSE)),0)</f>
        <v>0</v>
      </c>
      <c r="W300">
        <f>IFERROR(VLOOKUP(通常分様式!W300,―!$K$2:$L$3,2,FALSE),0)</f>
        <v>0</v>
      </c>
      <c r="X300">
        <f>IFERROR(VLOOKUP(通常分様式!X300,―!$M$2:$N$3,2,FALSE),0)</f>
        <v>0</v>
      </c>
      <c r="Y300">
        <f>IFERROR(VLOOKUP(通常分様式!Y300,―!$O$2:$P$3,2,FALSE),0)</f>
        <v>0</v>
      </c>
      <c r="Z300">
        <f>IFERROR(VLOOKUP(通常分様式!Z300,―!$X$2:$Y$31,2,FALSE),0)</f>
        <v>0</v>
      </c>
      <c r="AA300">
        <f>IFERROR(VLOOKUP(通常分様式!AA300,―!$X$2:$Y$31,2,FALSE),0)</f>
        <v>0</v>
      </c>
      <c r="AF300">
        <f>IFERROR(VLOOKUP(通常分様式!AG300,―!$AA$2:$AB$14,2,FALSE),0)</f>
        <v>0</v>
      </c>
      <c r="AG300">
        <f t="shared" si="28"/>
        <v>0</v>
      </c>
      <c r="AH300" s="513">
        <f t="shared" si="29"/>
        <v>0</v>
      </c>
      <c r="AI300" s="513">
        <f t="shared" si="30"/>
        <v>0</v>
      </c>
      <c r="AJ300" s="513">
        <f>IF(通常分様式!C300="",0,IF(B300=1,IF(フラグ管理用!C300=1,"事業終期_通常",IF(C300=2,IF(Y300=2,"事業終期_R3基金・R4","事業終期_通常"),0)),IF(B300=2,"事業終期_R3基金・R4",0)))</f>
        <v>0</v>
      </c>
      <c r="AK300" s="513">
        <f t="shared" si="31"/>
        <v>0</v>
      </c>
      <c r="AL300" s="513">
        <f t="shared" si="32"/>
        <v>0</v>
      </c>
      <c r="AM300" s="513">
        <f t="shared" si="33"/>
        <v>0</v>
      </c>
      <c r="AN300" s="513">
        <f t="shared" si="34"/>
        <v>0</v>
      </c>
      <c r="AO300" t="str">
        <f>IF(通常分様式!C300="","",IF(PRODUCT(B300:G300,H300:AA300,AF300)=0,"error",""))</f>
        <v/>
      </c>
      <c r="AP300">
        <f>IF(通常分様式!E300="妊娠出産子育て支援交付金",1,0)</f>
        <v>0</v>
      </c>
    </row>
    <row r="301" spans="1:42">
      <c r="A301">
        <v>280</v>
      </c>
      <c r="B301">
        <f>IFERROR(VLOOKUP(通常分様式!B301,―!$AJ$2:$AK$3,2,FALSE),0)</f>
        <v>0</v>
      </c>
      <c r="C301">
        <f>IFERROR(VLOOKUP(通常分様式!C301,―!$A$2:$B$3,2,FALSE),0)</f>
        <v>0</v>
      </c>
      <c r="D301">
        <f>IFERROR(VLOOKUP(通常分様式!D301,―!$AD$2:$AE$3,2,FALSE),0)</f>
        <v>0</v>
      </c>
      <c r="G301">
        <f>IFERROR(VLOOKUP(通常分様式!G301,―!$AF$2:$AG$3,2,FALSE),0)</f>
        <v>0</v>
      </c>
      <c r="H301">
        <f>IFERROR(VLOOKUP(通常分様式!H301,―!$C$2:$D$2,2,FALSE),0)</f>
        <v>0</v>
      </c>
      <c r="I301">
        <f>IFERROR(IF(B301=2,VLOOKUP(通常分様式!I301,―!$E$21:$F$25,2,FALSE),VLOOKUP(通常分様式!I301,―!$E$2:$F$19,2,FALSE)),0)</f>
        <v>0</v>
      </c>
      <c r="J301">
        <f>IFERROR(VLOOKUP(通常分様式!J301,―!$G$2:$H$2,2,FALSE),0)</f>
        <v>0</v>
      </c>
      <c r="K301">
        <f>IFERROR(VLOOKUP(通常分様式!K301,―!$AH$2:$AI$12,2,FALSE),0)</f>
        <v>0</v>
      </c>
      <c r="V301">
        <f>IFERROR(IF(通常分様式!C301="単",VLOOKUP(通常分様式!V301,―!$I$2:$J$3,2,FALSE),VLOOKUP(通常分様式!V301,―!$I$4:$J$5,2,FALSE)),0)</f>
        <v>0</v>
      </c>
      <c r="W301">
        <f>IFERROR(VLOOKUP(通常分様式!W301,―!$K$2:$L$3,2,FALSE),0)</f>
        <v>0</v>
      </c>
      <c r="X301">
        <f>IFERROR(VLOOKUP(通常分様式!X301,―!$M$2:$N$3,2,FALSE),0)</f>
        <v>0</v>
      </c>
      <c r="Y301">
        <f>IFERROR(VLOOKUP(通常分様式!Y301,―!$O$2:$P$3,2,FALSE),0)</f>
        <v>0</v>
      </c>
      <c r="Z301">
        <f>IFERROR(VLOOKUP(通常分様式!Z301,―!$X$2:$Y$31,2,FALSE),0)</f>
        <v>0</v>
      </c>
      <c r="AA301">
        <f>IFERROR(VLOOKUP(通常分様式!AA301,―!$X$2:$Y$31,2,FALSE),0)</f>
        <v>0</v>
      </c>
      <c r="AF301">
        <f>IFERROR(VLOOKUP(通常分様式!AG301,―!$AA$2:$AB$14,2,FALSE),0)</f>
        <v>0</v>
      </c>
      <c r="AG301">
        <f t="shared" si="28"/>
        <v>0</v>
      </c>
      <c r="AH301" s="513">
        <f t="shared" si="29"/>
        <v>0</v>
      </c>
      <c r="AI301" s="513">
        <f t="shared" si="30"/>
        <v>0</v>
      </c>
      <c r="AJ301" s="513">
        <f>IF(通常分様式!C301="",0,IF(B301=1,IF(フラグ管理用!C301=1,"事業終期_通常",IF(C301=2,IF(Y301=2,"事業終期_R3基金・R4","事業終期_通常"),0)),IF(B301=2,"事業終期_R3基金・R4",0)))</f>
        <v>0</v>
      </c>
      <c r="AK301" s="513">
        <f t="shared" si="31"/>
        <v>0</v>
      </c>
      <c r="AL301" s="513">
        <f t="shared" si="32"/>
        <v>0</v>
      </c>
      <c r="AM301" s="513">
        <f t="shared" si="33"/>
        <v>0</v>
      </c>
      <c r="AN301" s="513">
        <f t="shared" si="34"/>
        <v>0</v>
      </c>
      <c r="AO301" t="str">
        <f>IF(通常分様式!C301="","",IF(PRODUCT(B301:G301,H301:AA301,AF301)=0,"error",""))</f>
        <v/>
      </c>
      <c r="AP301">
        <f>IF(通常分様式!E301="妊娠出産子育て支援交付金",1,0)</f>
        <v>0</v>
      </c>
    </row>
    <row r="302" spans="1:42">
      <c r="A302">
        <v>281</v>
      </c>
      <c r="B302">
        <f>IFERROR(VLOOKUP(通常分様式!B302,―!$AJ$2:$AK$3,2,FALSE),0)</f>
        <v>0</v>
      </c>
      <c r="C302">
        <f>IFERROR(VLOOKUP(通常分様式!C302,―!$A$2:$B$3,2,FALSE),0)</f>
        <v>0</v>
      </c>
      <c r="D302">
        <f>IFERROR(VLOOKUP(通常分様式!D302,―!$AD$2:$AE$3,2,FALSE),0)</f>
        <v>0</v>
      </c>
      <c r="G302">
        <f>IFERROR(VLOOKUP(通常分様式!G302,―!$AF$2:$AG$3,2,FALSE),0)</f>
        <v>0</v>
      </c>
      <c r="H302">
        <f>IFERROR(VLOOKUP(通常分様式!H302,―!$C$2:$D$2,2,FALSE),0)</f>
        <v>0</v>
      </c>
      <c r="I302">
        <f>IFERROR(IF(B302=2,VLOOKUP(通常分様式!I302,―!$E$21:$F$25,2,FALSE),VLOOKUP(通常分様式!I302,―!$E$2:$F$19,2,FALSE)),0)</f>
        <v>0</v>
      </c>
      <c r="J302">
        <f>IFERROR(VLOOKUP(通常分様式!J302,―!$G$2:$H$2,2,FALSE),0)</f>
        <v>0</v>
      </c>
      <c r="K302">
        <f>IFERROR(VLOOKUP(通常分様式!K302,―!$AH$2:$AI$12,2,FALSE),0)</f>
        <v>0</v>
      </c>
      <c r="V302">
        <f>IFERROR(IF(通常分様式!C302="単",VLOOKUP(通常分様式!V302,―!$I$2:$J$3,2,FALSE),VLOOKUP(通常分様式!V302,―!$I$4:$J$5,2,FALSE)),0)</f>
        <v>0</v>
      </c>
      <c r="W302">
        <f>IFERROR(VLOOKUP(通常分様式!W302,―!$K$2:$L$3,2,FALSE),0)</f>
        <v>0</v>
      </c>
      <c r="X302">
        <f>IFERROR(VLOOKUP(通常分様式!X302,―!$M$2:$N$3,2,FALSE),0)</f>
        <v>0</v>
      </c>
      <c r="Y302">
        <f>IFERROR(VLOOKUP(通常分様式!Y302,―!$O$2:$P$3,2,FALSE),0)</f>
        <v>0</v>
      </c>
      <c r="Z302">
        <f>IFERROR(VLOOKUP(通常分様式!Z302,―!$X$2:$Y$31,2,FALSE),0)</f>
        <v>0</v>
      </c>
      <c r="AA302">
        <f>IFERROR(VLOOKUP(通常分様式!AA302,―!$X$2:$Y$31,2,FALSE),0)</f>
        <v>0</v>
      </c>
      <c r="AF302">
        <f>IFERROR(VLOOKUP(通常分様式!AG302,―!$AA$2:$AB$14,2,FALSE),0)</f>
        <v>0</v>
      </c>
      <c r="AG302">
        <f t="shared" si="28"/>
        <v>0</v>
      </c>
      <c r="AH302" s="513">
        <f t="shared" si="29"/>
        <v>0</v>
      </c>
      <c r="AI302" s="513">
        <f t="shared" si="30"/>
        <v>0</v>
      </c>
      <c r="AJ302" s="513">
        <f>IF(通常分様式!C302="",0,IF(B302=1,IF(フラグ管理用!C302=1,"事業終期_通常",IF(C302=2,IF(Y302=2,"事業終期_R3基金・R4","事業終期_通常"),0)),IF(B302=2,"事業終期_R3基金・R4",0)))</f>
        <v>0</v>
      </c>
      <c r="AK302" s="513">
        <f t="shared" si="31"/>
        <v>0</v>
      </c>
      <c r="AL302" s="513">
        <f t="shared" si="32"/>
        <v>0</v>
      </c>
      <c r="AM302" s="513">
        <f t="shared" si="33"/>
        <v>0</v>
      </c>
      <c r="AN302" s="513">
        <f t="shared" si="34"/>
        <v>0</v>
      </c>
      <c r="AO302" t="str">
        <f>IF(通常分様式!C302="","",IF(PRODUCT(B302:G302,H302:AA302,AF302)=0,"error",""))</f>
        <v/>
      </c>
      <c r="AP302">
        <f>IF(通常分様式!E302="妊娠出産子育て支援交付金",1,0)</f>
        <v>0</v>
      </c>
    </row>
    <row r="303" spans="1:42">
      <c r="A303">
        <v>282</v>
      </c>
      <c r="B303">
        <f>IFERROR(VLOOKUP(通常分様式!B303,―!$AJ$2:$AK$3,2,FALSE),0)</f>
        <v>0</v>
      </c>
      <c r="C303">
        <f>IFERROR(VLOOKUP(通常分様式!C303,―!$A$2:$B$3,2,FALSE),0)</f>
        <v>0</v>
      </c>
      <c r="D303">
        <f>IFERROR(VLOOKUP(通常分様式!D303,―!$AD$2:$AE$3,2,FALSE),0)</f>
        <v>0</v>
      </c>
      <c r="G303">
        <f>IFERROR(VLOOKUP(通常分様式!G303,―!$AF$2:$AG$3,2,FALSE),0)</f>
        <v>0</v>
      </c>
      <c r="H303">
        <f>IFERROR(VLOOKUP(通常分様式!H303,―!$C$2:$D$2,2,FALSE),0)</f>
        <v>0</v>
      </c>
      <c r="I303">
        <f>IFERROR(IF(B303=2,VLOOKUP(通常分様式!I303,―!$E$21:$F$25,2,FALSE),VLOOKUP(通常分様式!I303,―!$E$2:$F$19,2,FALSE)),0)</f>
        <v>0</v>
      </c>
      <c r="J303">
        <f>IFERROR(VLOOKUP(通常分様式!J303,―!$G$2:$H$2,2,FALSE),0)</f>
        <v>0</v>
      </c>
      <c r="K303">
        <f>IFERROR(VLOOKUP(通常分様式!K303,―!$AH$2:$AI$12,2,FALSE),0)</f>
        <v>0</v>
      </c>
      <c r="V303">
        <f>IFERROR(IF(通常分様式!C303="単",VLOOKUP(通常分様式!V303,―!$I$2:$J$3,2,FALSE),VLOOKUP(通常分様式!V303,―!$I$4:$J$5,2,FALSE)),0)</f>
        <v>0</v>
      </c>
      <c r="W303">
        <f>IFERROR(VLOOKUP(通常分様式!W303,―!$K$2:$L$3,2,FALSE),0)</f>
        <v>0</v>
      </c>
      <c r="X303">
        <f>IFERROR(VLOOKUP(通常分様式!X303,―!$M$2:$N$3,2,FALSE),0)</f>
        <v>0</v>
      </c>
      <c r="Y303">
        <f>IFERROR(VLOOKUP(通常分様式!Y303,―!$O$2:$P$3,2,FALSE),0)</f>
        <v>0</v>
      </c>
      <c r="Z303">
        <f>IFERROR(VLOOKUP(通常分様式!Z303,―!$X$2:$Y$31,2,FALSE),0)</f>
        <v>0</v>
      </c>
      <c r="AA303">
        <f>IFERROR(VLOOKUP(通常分様式!AA303,―!$X$2:$Y$31,2,FALSE),0)</f>
        <v>0</v>
      </c>
      <c r="AF303">
        <f>IFERROR(VLOOKUP(通常分様式!AG303,―!$AA$2:$AB$14,2,FALSE),0)</f>
        <v>0</v>
      </c>
      <c r="AG303">
        <f t="shared" si="28"/>
        <v>0</v>
      </c>
      <c r="AH303" s="513">
        <f t="shared" si="29"/>
        <v>0</v>
      </c>
      <c r="AI303" s="513">
        <f t="shared" si="30"/>
        <v>0</v>
      </c>
      <c r="AJ303" s="513">
        <f>IF(通常分様式!C303="",0,IF(B303=1,IF(フラグ管理用!C303=1,"事業終期_通常",IF(C303=2,IF(Y303=2,"事業終期_R3基金・R4","事業終期_通常"),0)),IF(B303=2,"事業終期_R3基金・R4",0)))</f>
        <v>0</v>
      </c>
      <c r="AK303" s="513">
        <f t="shared" si="31"/>
        <v>0</v>
      </c>
      <c r="AL303" s="513">
        <f t="shared" si="32"/>
        <v>0</v>
      </c>
      <c r="AM303" s="513">
        <f t="shared" si="33"/>
        <v>0</v>
      </c>
      <c r="AN303" s="513">
        <f t="shared" si="34"/>
        <v>0</v>
      </c>
      <c r="AO303" t="str">
        <f>IF(通常分様式!C303="","",IF(PRODUCT(B303:G303,H303:AA303,AF303)=0,"error",""))</f>
        <v/>
      </c>
      <c r="AP303">
        <f>IF(通常分様式!E303="妊娠出産子育て支援交付金",1,0)</f>
        <v>0</v>
      </c>
    </row>
    <row r="304" spans="1:42">
      <c r="A304">
        <v>283</v>
      </c>
      <c r="B304">
        <f>IFERROR(VLOOKUP(通常分様式!B304,―!$AJ$2:$AK$3,2,FALSE),0)</f>
        <v>0</v>
      </c>
      <c r="C304">
        <f>IFERROR(VLOOKUP(通常分様式!C304,―!$A$2:$B$3,2,FALSE),0)</f>
        <v>0</v>
      </c>
      <c r="D304">
        <f>IFERROR(VLOOKUP(通常分様式!D304,―!$AD$2:$AE$3,2,FALSE),0)</f>
        <v>0</v>
      </c>
      <c r="G304">
        <f>IFERROR(VLOOKUP(通常分様式!G304,―!$AF$2:$AG$3,2,FALSE),0)</f>
        <v>0</v>
      </c>
      <c r="H304">
        <f>IFERROR(VLOOKUP(通常分様式!H304,―!$C$2:$D$2,2,FALSE),0)</f>
        <v>0</v>
      </c>
      <c r="I304">
        <f>IFERROR(IF(B304=2,VLOOKUP(通常分様式!I304,―!$E$21:$F$25,2,FALSE),VLOOKUP(通常分様式!I304,―!$E$2:$F$19,2,FALSE)),0)</f>
        <v>0</v>
      </c>
      <c r="J304">
        <f>IFERROR(VLOOKUP(通常分様式!J304,―!$G$2:$H$2,2,FALSE),0)</f>
        <v>0</v>
      </c>
      <c r="K304">
        <f>IFERROR(VLOOKUP(通常分様式!K304,―!$AH$2:$AI$12,2,FALSE),0)</f>
        <v>0</v>
      </c>
      <c r="V304">
        <f>IFERROR(IF(通常分様式!C304="単",VLOOKUP(通常分様式!V304,―!$I$2:$J$3,2,FALSE),VLOOKUP(通常分様式!V304,―!$I$4:$J$5,2,FALSE)),0)</f>
        <v>0</v>
      </c>
      <c r="W304">
        <f>IFERROR(VLOOKUP(通常分様式!W304,―!$K$2:$L$3,2,FALSE),0)</f>
        <v>0</v>
      </c>
      <c r="X304">
        <f>IFERROR(VLOOKUP(通常分様式!X304,―!$M$2:$N$3,2,FALSE),0)</f>
        <v>0</v>
      </c>
      <c r="Y304">
        <f>IFERROR(VLOOKUP(通常分様式!Y304,―!$O$2:$P$3,2,FALSE),0)</f>
        <v>0</v>
      </c>
      <c r="Z304">
        <f>IFERROR(VLOOKUP(通常分様式!Z304,―!$X$2:$Y$31,2,FALSE),0)</f>
        <v>0</v>
      </c>
      <c r="AA304">
        <f>IFERROR(VLOOKUP(通常分様式!AA304,―!$X$2:$Y$31,2,FALSE),0)</f>
        <v>0</v>
      </c>
      <c r="AF304">
        <f>IFERROR(VLOOKUP(通常分様式!AG304,―!$AA$2:$AB$14,2,FALSE),0)</f>
        <v>0</v>
      </c>
      <c r="AG304">
        <f t="shared" si="28"/>
        <v>0</v>
      </c>
      <c r="AH304" s="513">
        <f t="shared" si="29"/>
        <v>0</v>
      </c>
      <c r="AI304" s="513">
        <f t="shared" si="30"/>
        <v>0</v>
      </c>
      <c r="AJ304" s="513">
        <f>IF(通常分様式!C304="",0,IF(B304=1,IF(フラグ管理用!C304=1,"事業終期_通常",IF(C304=2,IF(Y304=2,"事業終期_R3基金・R4","事業終期_通常"),0)),IF(B304=2,"事業終期_R3基金・R4",0)))</f>
        <v>0</v>
      </c>
      <c r="AK304" s="513">
        <f t="shared" si="31"/>
        <v>0</v>
      </c>
      <c r="AL304" s="513">
        <f t="shared" si="32"/>
        <v>0</v>
      </c>
      <c r="AM304" s="513">
        <f t="shared" si="33"/>
        <v>0</v>
      </c>
      <c r="AN304" s="513">
        <f t="shared" si="34"/>
        <v>0</v>
      </c>
      <c r="AO304" t="str">
        <f>IF(通常分様式!C304="","",IF(PRODUCT(B304:G304,H304:AA304,AF304)=0,"error",""))</f>
        <v/>
      </c>
      <c r="AP304">
        <f>IF(通常分様式!E304="妊娠出産子育て支援交付金",1,0)</f>
        <v>0</v>
      </c>
    </row>
    <row r="305" spans="1:42">
      <c r="A305">
        <v>284</v>
      </c>
      <c r="B305">
        <f>IFERROR(VLOOKUP(通常分様式!B305,―!$AJ$2:$AK$3,2,FALSE),0)</f>
        <v>0</v>
      </c>
      <c r="C305">
        <f>IFERROR(VLOOKUP(通常分様式!C305,―!$A$2:$B$3,2,FALSE),0)</f>
        <v>0</v>
      </c>
      <c r="D305">
        <f>IFERROR(VLOOKUP(通常分様式!D305,―!$AD$2:$AE$3,2,FALSE),0)</f>
        <v>0</v>
      </c>
      <c r="G305">
        <f>IFERROR(VLOOKUP(通常分様式!G305,―!$AF$2:$AG$3,2,FALSE),0)</f>
        <v>0</v>
      </c>
      <c r="H305">
        <f>IFERROR(VLOOKUP(通常分様式!H305,―!$C$2:$D$2,2,FALSE),0)</f>
        <v>0</v>
      </c>
      <c r="I305">
        <f>IFERROR(IF(B305=2,VLOOKUP(通常分様式!I305,―!$E$21:$F$25,2,FALSE),VLOOKUP(通常分様式!I305,―!$E$2:$F$19,2,FALSE)),0)</f>
        <v>0</v>
      </c>
      <c r="J305">
        <f>IFERROR(VLOOKUP(通常分様式!J305,―!$G$2:$H$2,2,FALSE),0)</f>
        <v>0</v>
      </c>
      <c r="K305">
        <f>IFERROR(VLOOKUP(通常分様式!K305,―!$AH$2:$AI$12,2,FALSE),0)</f>
        <v>0</v>
      </c>
      <c r="V305">
        <f>IFERROR(IF(通常分様式!C305="単",VLOOKUP(通常分様式!V305,―!$I$2:$J$3,2,FALSE),VLOOKUP(通常分様式!V305,―!$I$4:$J$5,2,FALSE)),0)</f>
        <v>0</v>
      </c>
      <c r="W305">
        <f>IFERROR(VLOOKUP(通常分様式!W305,―!$K$2:$L$3,2,FALSE),0)</f>
        <v>0</v>
      </c>
      <c r="X305">
        <f>IFERROR(VLOOKUP(通常分様式!X305,―!$M$2:$N$3,2,FALSE),0)</f>
        <v>0</v>
      </c>
      <c r="Y305">
        <f>IFERROR(VLOOKUP(通常分様式!Y305,―!$O$2:$P$3,2,FALSE),0)</f>
        <v>0</v>
      </c>
      <c r="Z305">
        <f>IFERROR(VLOOKUP(通常分様式!Z305,―!$X$2:$Y$31,2,FALSE),0)</f>
        <v>0</v>
      </c>
      <c r="AA305">
        <f>IFERROR(VLOOKUP(通常分様式!AA305,―!$X$2:$Y$31,2,FALSE),0)</f>
        <v>0</v>
      </c>
      <c r="AF305">
        <f>IFERROR(VLOOKUP(通常分様式!AG305,―!$AA$2:$AB$14,2,FALSE),0)</f>
        <v>0</v>
      </c>
      <c r="AG305">
        <f t="shared" si="28"/>
        <v>0</v>
      </c>
      <c r="AH305" s="513">
        <f t="shared" si="29"/>
        <v>0</v>
      </c>
      <c r="AI305" s="513">
        <f t="shared" si="30"/>
        <v>0</v>
      </c>
      <c r="AJ305" s="513">
        <f>IF(通常分様式!C305="",0,IF(B305=1,IF(フラグ管理用!C305=1,"事業終期_通常",IF(C305=2,IF(Y305=2,"事業終期_R3基金・R4","事業終期_通常"),0)),IF(B305=2,"事業終期_R3基金・R4",0)))</f>
        <v>0</v>
      </c>
      <c r="AK305" s="513">
        <f t="shared" si="31"/>
        <v>0</v>
      </c>
      <c r="AL305" s="513">
        <f t="shared" si="32"/>
        <v>0</v>
      </c>
      <c r="AM305" s="513">
        <f t="shared" si="33"/>
        <v>0</v>
      </c>
      <c r="AN305" s="513">
        <f t="shared" si="34"/>
        <v>0</v>
      </c>
      <c r="AO305" t="str">
        <f>IF(通常分様式!C305="","",IF(PRODUCT(B305:G305,H305:AA305,AF305)=0,"error",""))</f>
        <v/>
      </c>
      <c r="AP305">
        <f>IF(通常分様式!E305="妊娠出産子育て支援交付金",1,0)</f>
        <v>0</v>
      </c>
    </row>
    <row r="306" spans="1:42">
      <c r="A306">
        <v>285</v>
      </c>
      <c r="B306">
        <f>IFERROR(VLOOKUP(通常分様式!B306,―!$AJ$2:$AK$3,2,FALSE),0)</f>
        <v>0</v>
      </c>
      <c r="C306">
        <f>IFERROR(VLOOKUP(通常分様式!C306,―!$A$2:$B$3,2,FALSE),0)</f>
        <v>0</v>
      </c>
      <c r="D306">
        <f>IFERROR(VLOOKUP(通常分様式!D306,―!$AD$2:$AE$3,2,FALSE),0)</f>
        <v>0</v>
      </c>
      <c r="G306">
        <f>IFERROR(VLOOKUP(通常分様式!G306,―!$AF$2:$AG$3,2,FALSE),0)</f>
        <v>0</v>
      </c>
      <c r="H306">
        <f>IFERROR(VLOOKUP(通常分様式!H306,―!$C$2:$D$2,2,FALSE),0)</f>
        <v>0</v>
      </c>
      <c r="I306">
        <f>IFERROR(IF(B306=2,VLOOKUP(通常分様式!I306,―!$E$21:$F$25,2,FALSE),VLOOKUP(通常分様式!I306,―!$E$2:$F$19,2,FALSE)),0)</f>
        <v>0</v>
      </c>
      <c r="J306">
        <f>IFERROR(VLOOKUP(通常分様式!J306,―!$G$2:$H$2,2,FALSE),0)</f>
        <v>0</v>
      </c>
      <c r="K306">
        <f>IFERROR(VLOOKUP(通常分様式!K306,―!$AH$2:$AI$12,2,FALSE),0)</f>
        <v>0</v>
      </c>
      <c r="V306">
        <f>IFERROR(IF(通常分様式!C306="単",VLOOKUP(通常分様式!V306,―!$I$2:$J$3,2,FALSE),VLOOKUP(通常分様式!V306,―!$I$4:$J$5,2,FALSE)),0)</f>
        <v>0</v>
      </c>
      <c r="W306">
        <f>IFERROR(VLOOKUP(通常分様式!W306,―!$K$2:$L$3,2,FALSE),0)</f>
        <v>0</v>
      </c>
      <c r="X306">
        <f>IFERROR(VLOOKUP(通常分様式!X306,―!$M$2:$N$3,2,FALSE),0)</f>
        <v>0</v>
      </c>
      <c r="Y306">
        <f>IFERROR(VLOOKUP(通常分様式!Y306,―!$O$2:$P$3,2,FALSE),0)</f>
        <v>0</v>
      </c>
      <c r="Z306">
        <f>IFERROR(VLOOKUP(通常分様式!Z306,―!$X$2:$Y$31,2,FALSE),0)</f>
        <v>0</v>
      </c>
      <c r="AA306">
        <f>IFERROR(VLOOKUP(通常分様式!AA306,―!$X$2:$Y$31,2,FALSE),0)</f>
        <v>0</v>
      </c>
      <c r="AF306">
        <f>IFERROR(VLOOKUP(通常分様式!AG306,―!$AA$2:$AB$14,2,FALSE),0)</f>
        <v>0</v>
      </c>
      <c r="AG306">
        <f t="shared" si="28"/>
        <v>0</v>
      </c>
      <c r="AH306" s="513">
        <f t="shared" si="29"/>
        <v>0</v>
      </c>
      <c r="AI306" s="513">
        <f t="shared" si="30"/>
        <v>0</v>
      </c>
      <c r="AJ306" s="513">
        <f>IF(通常分様式!C306="",0,IF(B306=1,IF(フラグ管理用!C306=1,"事業終期_通常",IF(C306=2,IF(Y306=2,"事業終期_R3基金・R4","事業終期_通常"),0)),IF(B306=2,"事業終期_R3基金・R4",0)))</f>
        <v>0</v>
      </c>
      <c r="AK306" s="513">
        <f t="shared" si="31"/>
        <v>0</v>
      </c>
      <c r="AL306" s="513">
        <f t="shared" si="32"/>
        <v>0</v>
      </c>
      <c r="AM306" s="513">
        <f t="shared" si="33"/>
        <v>0</v>
      </c>
      <c r="AN306" s="513">
        <f t="shared" si="34"/>
        <v>0</v>
      </c>
      <c r="AO306" t="str">
        <f>IF(通常分様式!C306="","",IF(PRODUCT(B306:G306,H306:AA306,AF306)=0,"error",""))</f>
        <v/>
      </c>
      <c r="AP306">
        <f>IF(通常分様式!E306="妊娠出産子育て支援交付金",1,0)</f>
        <v>0</v>
      </c>
    </row>
    <row r="307" spans="1:42">
      <c r="A307">
        <v>286</v>
      </c>
      <c r="B307">
        <f>IFERROR(VLOOKUP(通常分様式!B307,―!$AJ$2:$AK$3,2,FALSE),0)</f>
        <v>0</v>
      </c>
      <c r="C307">
        <f>IFERROR(VLOOKUP(通常分様式!C307,―!$A$2:$B$3,2,FALSE),0)</f>
        <v>0</v>
      </c>
      <c r="D307">
        <f>IFERROR(VLOOKUP(通常分様式!D307,―!$AD$2:$AE$3,2,FALSE),0)</f>
        <v>0</v>
      </c>
      <c r="G307">
        <f>IFERROR(VLOOKUP(通常分様式!G307,―!$AF$2:$AG$3,2,FALSE),0)</f>
        <v>0</v>
      </c>
      <c r="H307">
        <f>IFERROR(VLOOKUP(通常分様式!H307,―!$C$2:$D$2,2,FALSE),0)</f>
        <v>0</v>
      </c>
      <c r="I307">
        <f>IFERROR(IF(B307=2,VLOOKUP(通常分様式!I307,―!$E$21:$F$25,2,FALSE),VLOOKUP(通常分様式!I307,―!$E$2:$F$19,2,FALSE)),0)</f>
        <v>0</v>
      </c>
      <c r="J307">
        <f>IFERROR(VLOOKUP(通常分様式!J307,―!$G$2:$H$2,2,FALSE),0)</f>
        <v>0</v>
      </c>
      <c r="K307">
        <f>IFERROR(VLOOKUP(通常分様式!K307,―!$AH$2:$AI$12,2,FALSE),0)</f>
        <v>0</v>
      </c>
      <c r="V307">
        <f>IFERROR(IF(通常分様式!C307="単",VLOOKUP(通常分様式!V307,―!$I$2:$J$3,2,FALSE),VLOOKUP(通常分様式!V307,―!$I$4:$J$5,2,FALSE)),0)</f>
        <v>0</v>
      </c>
      <c r="W307">
        <f>IFERROR(VLOOKUP(通常分様式!W307,―!$K$2:$L$3,2,FALSE),0)</f>
        <v>0</v>
      </c>
      <c r="X307">
        <f>IFERROR(VLOOKUP(通常分様式!X307,―!$M$2:$N$3,2,FALSE),0)</f>
        <v>0</v>
      </c>
      <c r="Y307">
        <f>IFERROR(VLOOKUP(通常分様式!Y307,―!$O$2:$P$3,2,FALSE),0)</f>
        <v>0</v>
      </c>
      <c r="Z307">
        <f>IFERROR(VLOOKUP(通常分様式!Z307,―!$X$2:$Y$31,2,FALSE),0)</f>
        <v>0</v>
      </c>
      <c r="AA307">
        <f>IFERROR(VLOOKUP(通常分様式!AA307,―!$X$2:$Y$31,2,FALSE),0)</f>
        <v>0</v>
      </c>
      <c r="AF307">
        <f>IFERROR(VLOOKUP(通常分様式!AG307,―!$AA$2:$AB$14,2,FALSE),0)</f>
        <v>0</v>
      </c>
      <c r="AG307">
        <f t="shared" si="28"/>
        <v>0</v>
      </c>
      <c r="AH307" s="513">
        <f t="shared" si="29"/>
        <v>0</v>
      </c>
      <c r="AI307" s="513">
        <f t="shared" si="30"/>
        <v>0</v>
      </c>
      <c r="AJ307" s="513">
        <f>IF(通常分様式!C307="",0,IF(B307=1,IF(フラグ管理用!C307=1,"事業終期_通常",IF(C307=2,IF(Y307=2,"事業終期_R3基金・R4","事業終期_通常"),0)),IF(B307=2,"事業終期_R3基金・R4",0)))</f>
        <v>0</v>
      </c>
      <c r="AK307" s="513">
        <f t="shared" si="31"/>
        <v>0</v>
      </c>
      <c r="AL307" s="513">
        <f t="shared" si="32"/>
        <v>0</v>
      </c>
      <c r="AM307" s="513">
        <f t="shared" si="33"/>
        <v>0</v>
      </c>
      <c r="AN307" s="513">
        <f t="shared" si="34"/>
        <v>0</v>
      </c>
      <c r="AO307" t="str">
        <f>IF(通常分様式!C307="","",IF(PRODUCT(B307:G307,H307:AA307,AF307)=0,"error",""))</f>
        <v/>
      </c>
      <c r="AP307">
        <f>IF(通常分様式!E307="妊娠出産子育て支援交付金",1,0)</f>
        <v>0</v>
      </c>
    </row>
    <row r="308" spans="1:42">
      <c r="A308">
        <v>287</v>
      </c>
      <c r="B308">
        <f>IFERROR(VLOOKUP(通常分様式!B308,―!$AJ$2:$AK$3,2,FALSE),0)</f>
        <v>0</v>
      </c>
      <c r="C308">
        <f>IFERROR(VLOOKUP(通常分様式!C308,―!$A$2:$B$3,2,FALSE),0)</f>
        <v>0</v>
      </c>
      <c r="D308">
        <f>IFERROR(VLOOKUP(通常分様式!D308,―!$AD$2:$AE$3,2,FALSE),0)</f>
        <v>0</v>
      </c>
      <c r="G308">
        <f>IFERROR(VLOOKUP(通常分様式!G308,―!$AF$2:$AG$3,2,FALSE),0)</f>
        <v>0</v>
      </c>
      <c r="H308">
        <f>IFERROR(VLOOKUP(通常分様式!H308,―!$C$2:$D$2,2,FALSE),0)</f>
        <v>0</v>
      </c>
      <c r="I308">
        <f>IFERROR(IF(B308=2,VLOOKUP(通常分様式!I308,―!$E$21:$F$25,2,FALSE),VLOOKUP(通常分様式!I308,―!$E$2:$F$19,2,FALSE)),0)</f>
        <v>0</v>
      </c>
      <c r="J308">
        <f>IFERROR(VLOOKUP(通常分様式!J308,―!$G$2:$H$2,2,FALSE),0)</f>
        <v>0</v>
      </c>
      <c r="K308">
        <f>IFERROR(VLOOKUP(通常分様式!K308,―!$AH$2:$AI$12,2,FALSE),0)</f>
        <v>0</v>
      </c>
      <c r="V308">
        <f>IFERROR(IF(通常分様式!C308="単",VLOOKUP(通常分様式!V308,―!$I$2:$J$3,2,FALSE),VLOOKUP(通常分様式!V308,―!$I$4:$J$5,2,FALSE)),0)</f>
        <v>0</v>
      </c>
      <c r="W308">
        <f>IFERROR(VLOOKUP(通常分様式!W308,―!$K$2:$L$3,2,FALSE),0)</f>
        <v>0</v>
      </c>
      <c r="X308">
        <f>IFERROR(VLOOKUP(通常分様式!X308,―!$M$2:$N$3,2,FALSE),0)</f>
        <v>0</v>
      </c>
      <c r="Y308">
        <f>IFERROR(VLOOKUP(通常分様式!Y308,―!$O$2:$P$3,2,FALSE),0)</f>
        <v>0</v>
      </c>
      <c r="Z308">
        <f>IFERROR(VLOOKUP(通常分様式!Z308,―!$X$2:$Y$31,2,FALSE),0)</f>
        <v>0</v>
      </c>
      <c r="AA308">
        <f>IFERROR(VLOOKUP(通常分様式!AA308,―!$X$2:$Y$31,2,FALSE),0)</f>
        <v>0</v>
      </c>
      <c r="AF308">
        <f>IFERROR(VLOOKUP(通常分様式!AG308,―!$AA$2:$AB$14,2,FALSE),0)</f>
        <v>0</v>
      </c>
      <c r="AG308">
        <f t="shared" si="28"/>
        <v>0</v>
      </c>
      <c r="AH308" s="513">
        <f t="shared" si="29"/>
        <v>0</v>
      </c>
      <c r="AI308" s="513">
        <f t="shared" si="30"/>
        <v>0</v>
      </c>
      <c r="AJ308" s="513">
        <f>IF(通常分様式!C308="",0,IF(B308=1,IF(フラグ管理用!C308=1,"事業終期_通常",IF(C308=2,IF(Y308=2,"事業終期_R3基金・R4","事業終期_通常"),0)),IF(B308=2,"事業終期_R3基金・R4",0)))</f>
        <v>0</v>
      </c>
      <c r="AK308" s="513">
        <f t="shared" si="31"/>
        <v>0</v>
      </c>
      <c r="AL308" s="513">
        <f t="shared" si="32"/>
        <v>0</v>
      </c>
      <c r="AM308" s="513">
        <f t="shared" si="33"/>
        <v>0</v>
      </c>
      <c r="AN308" s="513">
        <f t="shared" si="34"/>
        <v>0</v>
      </c>
      <c r="AO308" t="str">
        <f>IF(通常分様式!C308="","",IF(PRODUCT(B308:G308,H308:AA308,AF308)=0,"error",""))</f>
        <v/>
      </c>
      <c r="AP308">
        <f>IF(通常分様式!E308="妊娠出産子育て支援交付金",1,0)</f>
        <v>0</v>
      </c>
    </row>
    <row r="309" spans="1:42">
      <c r="A309">
        <v>288</v>
      </c>
      <c r="B309">
        <f>IFERROR(VLOOKUP(通常分様式!B309,―!$AJ$2:$AK$3,2,FALSE),0)</f>
        <v>0</v>
      </c>
      <c r="C309">
        <f>IFERROR(VLOOKUP(通常分様式!C309,―!$A$2:$B$3,2,FALSE),0)</f>
        <v>0</v>
      </c>
      <c r="D309">
        <f>IFERROR(VLOOKUP(通常分様式!D309,―!$AD$2:$AE$3,2,FALSE),0)</f>
        <v>0</v>
      </c>
      <c r="G309">
        <f>IFERROR(VLOOKUP(通常分様式!G309,―!$AF$2:$AG$3,2,FALSE),0)</f>
        <v>0</v>
      </c>
      <c r="H309">
        <f>IFERROR(VLOOKUP(通常分様式!H309,―!$C$2:$D$2,2,FALSE),0)</f>
        <v>0</v>
      </c>
      <c r="I309">
        <f>IFERROR(IF(B309=2,VLOOKUP(通常分様式!I309,―!$E$21:$F$25,2,FALSE),VLOOKUP(通常分様式!I309,―!$E$2:$F$19,2,FALSE)),0)</f>
        <v>0</v>
      </c>
      <c r="J309">
        <f>IFERROR(VLOOKUP(通常分様式!J309,―!$G$2:$H$2,2,FALSE),0)</f>
        <v>0</v>
      </c>
      <c r="K309">
        <f>IFERROR(VLOOKUP(通常分様式!K309,―!$AH$2:$AI$12,2,FALSE),0)</f>
        <v>0</v>
      </c>
      <c r="V309">
        <f>IFERROR(IF(通常分様式!C309="単",VLOOKUP(通常分様式!V309,―!$I$2:$J$3,2,FALSE),VLOOKUP(通常分様式!V309,―!$I$4:$J$5,2,FALSE)),0)</f>
        <v>0</v>
      </c>
      <c r="W309">
        <f>IFERROR(VLOOKUP(通常分様式!W309,―!$K$2:$L$3,2,FALSE),0)</f>
        <v>0</v>
      </c>
      <c r="X309">
        <f>IFERROR(VLOOKUP(通常分様式!X309,―!$M$2:$N$3,2,FALSE),0)</f>
        <v>0</v>
      </c>
      <c r="Y309">
        <f>IFERROR(VLOOKUP(通常分様式!Y309,―!$O$2:$P$3,2,FALSE),0)</f>
        <v>0</v>
      </c>
      <c r="Z309">
        <f>IFERROR(VLOOKUP(通常分様式!Z309,―!$X$2:$Y$31,2,FALSE),0)</f>
        <v>0</v>
      </c>
      <c r="AA309">
        <f>IFERROR(VLOOKUP(通常分様式!AA309,―!$X$2:$Y$31,2,FALSE),0)</f>
        <v>0</v>
      </c>
      <c r="AF309">
        <f>IFERROR(VLOOKUP(通常分様式!AG309,―!$AA$2:$AB$14,2,FALSE),0)</f>
        <v>0</v>
      </c>
      <c r="AG309">
        <f t="shared" si="28"/>
        <v>0</v>
      </c>
      <c r="AH309" s="513">
        <f t="shared" si="29"/>
        <v>0</v>
      </c>
      <c r="AI309" s="513">
        <f t="shared" si="30"/>
        <v>0</v>
      </c>
      <c r="AJ309" s="513">
        <f>IF(通常分様式!C309="",0,IF(B309=1,IF(フラグ管理用!C309=1,"事業終期_通常",IF(C309=2,IF(Y309=2,"事業終期_R3基金・R4","事業終期_通常"),0)),IF(B309=2,"事業終期_R3基金・R4",0)))</f>
        <v>0</v>
      </c>
      <c r="AK309" s="513">
        <f t="shared" si="31"/>
        <v>0</v>
      </c>
      <c r="AL309" s="513">
        <f t="shared" si="32"/>
        <v>0</v>
      </c>
      <c r="AM309" s="513">
        <f t="shared" si="33"/>
        <v>0</v>
      </c>
      <c r="AN309" s="513">
        <f t="shared" si="34"/>
        <v>0</v>
      </c>
      <c r="AO309" t="str">
        <f>IF(通常分様式!C309="","",IF(PRODUCT(B309:G309,H309:AA309,AF309)=0,"error",""))</f>
        <v/>
      </c>
      <c r="AP309">
        <f>IF(通常分様式!E309="妊娠出産子育て支援交付金",1,0)</f>
        <v>0</v>
      </c>
    </row>
    <row r="310" spans="1:42">
      <c r="A310">
        <v>289</v>
      </c>
      <c r="B310">
        <f>IFERROR(VLOOKUP(通常分様式!B310,―!$AJ$2:$AK$3,2,FALSE),0)</f>
        <v>0</v>
      </c>
      <c r="C310">
        <f>IFERROR(VLOOKUP(通常分様式!C310,―!$A$2:$B$3,2,FALSE),0)</f>
        <v>0</v>
      </c>
      <c r="D310">
        <f>IFERROR(VLOOKUP(通常分様式!D310,―!$AD$2:$AE$3,2,FALSE),0)</f>
        <v>0</v>
      </c>
      <c r="G310">
        <f>IFERROR(VLOOKUP(通常分様式!G310,―!$AF$2:$AG$3,2,FALSE),0)</f>
        <v>0</v>
      </c>
      <c r="H310">
        <f>IFERROR(VLOOKUP(通常分様式!H310,―!$C$2:$D$2,2,FALSE),0)</f>
        <v>0</v>
      </c>
      <c r="I310">
        <f>IFERROR(IF(B310=2,VLOOKUP(通常分様式!I310,―!$E$21:$F$25,2,FALSE),VLOOKUP(通常分様式!I310,―!$E$2:$F$19,2,FALSE)),0)</f>
        <v>0</v>
      </c>
      <c r="J310">
        <f>IFERROR(VLOOKUP(通常分様式!J310,―!$G$2:$H$2,2,FALSE),0)</f>
        <v>0</v>
      </c>
      <c r="K310">
        <f>IFERROR(VLOOKUP(通常分様式!K310,―!$AH$2:$AI$12,2,FALSE),0)</f>
        <v>0</v>
      </c>
      <c r="V310">
        <f>IFERROR(IF(通常分様式!C310="単",VLOOKUP(通常分様式!V310,―!$I$2:$J$3,2,FALSE),VLOOKUP(通常分様式!V310,―!$I$4:$J$5,2,FALSE)),0)</f>
        <v>0</v>
      </c>
      <c r="W310">
        <f>IFERROR(VLOOKUP(通常分様式!W310,―!$K$2:$L$3,2,FALSE),0)</f>
        <v>0</v>
      </c>
      <c r="X310">
        <f>IFERROR(VLOOKUP(通常分様式!X310,―!$M$2:$N$3,2,FALSE),0)</f>
        <v>0</v>
      </c>
      <c r="Y310">
        <f>IFERROR(VLOOKUP(通常分様式!Y310,―!$O$2:$P$3,2,FALSE),0)</f>
        <v>0</v>
      </c>
      <c r="Z310">
        <f>IFERROR(VLOOKUP(通常分様式!Z310,―!$X$2:$Y$31,2,FALSE),0)</f>
        <v>0</v>
      </c>
      <c r="AA310">
        <f>IFERROR(VLOOKUP(通常分様式!AA310,―!$X$2:$Y$31,2,FALSE),0)</f>
        <v>0</v>
      </c>
      <c r="AF310">
        <f>IFERROR(VLOOKUP(通常分様式!AG310,―!$AA$2:$AB$14,2,FALSE),0)</f>
        <v>0</v>
      </c>
      <c r="AG310">
        <f t="shared" si="28"/>
        <v>0</v>
      </c>
      <c r="AH310" s="513">
        <f t="shared" si="29"/>
        <v>0</v>
      </c>
      <c r="AI310" s="513">
        <f t="shared" si="30"/>
        <v>0</v>
      </c>
      <c r="AJ310" s="513">
        <f>IF(通常分様式!C310="",0,IF(B310=1,IF(フラグ管理用!C310=1,"事業終期_通常",IF(C310=2,IF(Y310=2,"事業終期_R3基金・R4","事業終期_通常"),0)),IF(B310=2,"事業終期_R3基金・R4",0)))</f>
        <v>0</v>
      </c>
      <c r="AK310" s="513">
        <f t="shared" si="31"/>
        <v>0</v>
      </c>
      <c r="AL310" s="513">
        <f t="shared" si="32"/>
        <v>0</v>
      </c>
      <c r="AM310" s="513">
        <f t="shared" si="33"/>
        <v>0</v>
      </c>
      <c r="AN310" s="513">
        <f t="shared" si="34"/>
        <v>0</v>
      </c>
      <c r="AO310" t="str">
        <f>IF(通常分様式!C310="","",IF(PRODUCT(B310:G310,H310:AA310,AF310)=0,"error",""))</f>
        <v/>
      </c>
      <c r="AP310">
        <f>IF(通常分様式!E310="妊娠出産子育て支援交付金",1,0)</f>
        <v>0</v>
      </c>
    </row>
    <row r="311" spans="1:42">
      <c r="A311">
        <v>290</v>
      </c>
      <c r="B311">
        <f>IFERROR(VLOOKUP(通常分様式!B311,―!$AJ$2:$AK$3,2,FALSE),0)</f>
        <v>0</v>
      </c>
      <c r="C311">
        <f>IFERROR(VLOOKUP(通常分様式!C311,―!$A$2:$B$3,2,FALSE),0)</f>
        <v>0</v>
      </c>
      <c r="D311">
        <f>IFERROR(VLOOKUP(通常分様式!D311,―!$AD$2:$AE$3,2,FALSE),0)</f>
        <v>0</v>
      </c>
      <c r="G311">
        <f>IFERROR(VLOOKUP(通常分様式!G311,―!$AF$2:$AG$3,2,FALSE),0)</f>
        <v>0</v>
      </c>
      <c r="H311">
        <f>IFERROR(VLOOKUP(通常分様式!H311,―!$C$2:$D$2,2,FALSE),0)</f>
        <v>0</v>
      </c>
      <c r="I311">
        <f>IFERROR(IF(B311=2,VLOOKUP(通常分様式!I311,―!$E$21:$F$25,2,FALSE),VLOOKUP(通常分様式!I311,―!$E$2:$F$19,2,FALSE)),0)</f>
        <v>0</v>
      </c>
      <c r="J311">
        <f>IFERROR(VLOOKUP(通常分様式!J311,―!$G$2:$H$2,2,FALSE),0)</f>
        <v>0</v>
      </c>
      <c r="K311">
        <f>IFERROR(VLOOKUP(通常分様式!K311,―!$AH$2:$AI$12,2,FALSE),0)</f>
        <v>0</v>
      </c>
      <c r="V311">
        <f>IFERROR(IF(通常分様式!C311="単",VLOOKUP(通常分様式!V311,―!$I$2:$J$3,2,FALSE),VLOOKUP(通常分様式!V311,―!$I$4:$J$5,2,FALSE)),0)</f>
        <v>0</v>
      </c>
      <c r="W311">
        <f>IFERROR(VLOOKUP(通常分様式!W311,―!$K$2:$L$3,2,FALSE),0)</f>
        <v>0</v>
      </c>
      <c r="X311">
        <f>IFERROR(VLOOKUP(通常分様式!X311,―!$M$2:$N$3,2,FALSE),0)</f>
        <v>0</v>
      </c>
      <c r="Y311">
        <f>IFERROR(VLOOKUP(通常分様式!Y311,―!$O$2:$P$3,2,FALSE),0)</f>
        <v>0</v>
      </c>
      <c r="Z311">
        <f>IFERROR(VLOOKUP(通常分様式!Z311,―!$X$2:$Y$31,2,FALSE),0)</f>
        <v>0</v>
      </c>
      <c r="AA311">
        <f>IFERROR(VLOOKUP(通常分様式!AA311,―!$X$2:$Y$31,2,FALSE),0)</f>
        <v>0</v>
      </c>
      <c r="AF311">
        <f>IFERROR(VLOOKUP(通常分様式!AG311,―!$AA$2:$AB$14,2,FALSE),0)</f>
        <v>0</v>
      </c>
      <c r="AG311">
        <f t="shared" si="28"/>
        <v>0</v>
      </c>
      <c r="AH311" s="513">
        <f t="shared" si="29"/>
        <v>0</v>
      </c>
      <c r="AI311" s="513">
        <f t="shared" si="30"/>
        <v>0</v>
      </c>
      <c r="AJ311" s="513">
        <f>IF(通常分様式!C311="",0,IF(B311=1,IF(フラグ管理用!C311=1,"事業終期_通常",IF(C311=2,IF(Y311=2,"事業終期_R3基金・R4","事業終期_通常"),0)),IF(B311=2,"事業終期_R3基金・R4",0)))</f>
        <v>0</v>
      </c>
      <c r="AK311" s="513">
        <f t="shared" si="31"/>
        <v>0</v>
      </c>
      <c r="AL311" s="513">
        <f t="shared" si="32"/>
        <v>0</v>
      </c>
      <c r="AM311" s="513">
        <f t="shared" si="33"/>
        <v>0</v>
      </c>
      <c r="AN311" s="513">
        <f t="shared" si="34"/>
        <v>0</v>
      </c>
      <c r="AO311" t="str">
        <f>IF(通常分様式!C311="","",IF(PRODUCT(B311:G311,H311:AA311,AF311)=0,"error",""))</f>
        <v/>
      </c>
      <c r="AP311">
        <f>IF(通常分様式!E311="妊娠出産子育て支援交付金",1,0)</f>
        <v>0</v>
      </c>
    </row>
    <row r="312" spans="1:42">
      <c r="A312">
        <v>291</v>
      </c>
      <c r="B312">
        <f>IFERROR(VLOOKUP(通常分様式!B312,―!$AJ$2:$AK$3,2,FALSE),0)</f>
        <v>0</v>
      </c>
      <c r="C312">
        <f>IFERROR(VLOOKUP(通常分様式!C312,―!$A$2:$B$3,2,FALSE),0)</f>
        <v>0</v>
      </c>
      <c r="D312">
        <f>IFERROR(VLOOKUP(通常分様式!D312,―!$AD$2:$AE$3,2,FALSE),0)</f>
        <v>0</v>
      </c>
      <c r="G312">
        <f>IFERROR(VLOOKUP(通常分様式!G312,―!$AF$2:$AG$3,2,FALSE),0)</f>
        <v>0</v>
      </c>
      <c r="H312">
        <f>IFERROR(VLOOKUP(通常分様式!H312,―!$C$2:$D$2,2,FALSE),0)</f>
        <v>0</v>
      </c>
      <c r="I312">
        <f>IFERROR(IF(B312=2,VLOOKUP(通常分様式!I312,―!$E$21:$F$25,2,FALSE),VLOOKUP(通常分様式!I312,―!$E$2:$F$19,2,FALSE)),0)</f>
        <v>0</v>
      </c>
      <c r="J312">
        <f>IFERROR(VLOOKUP(通常分様式!J312,―!$G$2:$H$2,2,FALSE),0)</f>
        <v>0</v>
      </c>
      <c r="K312">
        <f>IFERROR(VLOOKUP(通常分様式!K312,―!$AH$2:$AI$12,2,FALSE),0)</f>
        <v>0</v>
      </c>
      <c r="V312">
        <f>IFERROR(IF(通常分様式!C312="単",VLOOKUP(通常分様式!V312,―!$I$2:$J$3,2,FALSE),VLOOKUP(通常分様式!V312,―!$I$4:$J$5,2,FALSE)),0)</f>
        <v>0</v>
      </c>
      <c r="W312">
        <f>IFERROR(VLOOKUP(通常分様式!W312,―!$K$2:$L$3,2,FALSE),0)</f>
        <v>0</v>
      </c>
      <c r="X312">
        <f>IFERROR(VLOOKUP(通常分様式!X312,―!$M$2:$N$3,2,FALSE),0)</f>
        <v>0</v>
      </c>
      <c r="Y312">
        <f>IFERROR(VLOOKUP(通常分様式!Y312,―!$O$2:$P$3,2,FALSE),0)</f>
        <v>0</v>
      </c>
      <c r="Z312">
        <f>IFERROR(VLOOKUP(通常分様式!Z312,―!$X$2:$Y$31,2,FALSE),0)</f>
        <v>0</v>
      </c>
      <c r="AA312">
        <f>IFERROR(VLOOKUP(通常分様式!AA312,―!$X$2:$Y$31,2,FALSE),0)</f>
        <v>0</v>
      </c>
      <c r="AF312">
        <f>IFERROR(VLOOKUP(通常分様式!AG312,―!$AA$2:$AB$14,2,FALSE),0)</f>
        <v>0</v>
      </c>
      <c r="AG312">
        <f t="shared" si="28"/>
        <v>0</v>
      </c>
      <c r="AH312" s="513">
        <f t="shared" si="29"/>
        <v>0</v>
      </c>
      <c r="AI312" s="513">
        <f t="shared" si="30"/>
        <v>0</v>
      </c>
      <c r="AJ312" s="513">
        <f>IF(通常分様式!C312="",0,IF(B312=1,IF(フラグ管理用!C312=1,"事業終期_通常",IF(C312=2,IF(Y312=2,"事業終期_R3基金・R4","事業終期_通常"),0)),IF(B312=2,"事業終期_R3基金・R4",0)))</f>
        <v>0</v>
      </c>
      <c r="AK312" s="513">
        <f t="shared" si="31"/>
        <v>0</v>
      </c>
      <c r="AL312" s="513">
        <f t="shared" si="32"/>
        <v>0</v>
      </c>
      <c r="AM312" s="513">
        <f t="shared" si="33"/>
        <v>0</v>
      </c>
      <c r="AN312" s="513">
        <f t="shared" si="34"/>
        <v>0</v>
      </c>
      <c r="AO312" t="str">
        <f>IF(通常分様式!C312="","",IF(PRODUCT(B312:G312,H312:AA312,AF312)=0,"error",""))</f>
        <v/>
      </c>
      <c r="AP312">
        <f>IF(通常分様式!E312="妊娠出産子育て支援交付金",1,0)</f>
        <v>0</v>
      </c>
    </row>
    <row r="313" spans="1:42">
      <c r="A313">
        <v>292</v>
      </c>
      <c r="B313">
        <f>IFERROR(VLOOKUP(通常分様式!B313,―!$AJ$2:$AK$3,2,FALSE),0)</f>
        <v>0</v>
      </c>
      <c r="C313">
        <f>IFERROR(VLOOKUP(通常分様式!C313,―!$A$2:$B$3,2,FALSE),0)</f>
        <v>0</v>
      </c>
      <c r="D313">
        <f>IFERROR(VLOOKUP(通常分様式!D313,―!$AD$2:$AE$3,2,FALSE),0)</f>
        <v>0</v>
      </c>
      <c r="G313">
        <f>IFERROR(VLOOKUP(通常分様式!G313,―!$AF$2:$AG$3,2,FALSE),0)</f>
        <v>0</v>
      </c>
      <c r="H313">
        <f>IFERROR(VLOOKUP(通常分様式!H313,―!$C$2:$D$2,2,FALSE),0)</f>
        <v>0</v>
      </c>
      <c r="I313">
        <f>IFERROR(IF(B313=2,VLOOKUP(通常分様式!I313,―!$E$21:$F$25,2,FALSE),VLOOKUP(通常分様式!I313,―!$E$2:$F$19,2,FALSE)),0)</f>
        <v>0</v>
      </c>
      <c r="J313">
        <f>IFERROR(VLOOKUP(通常分様式!J313,―!$G$2:$H$2,2,FALSE),0)</f>
        <v>0</v>
      </c>
      <c r="K313">
        <f>IFERROR(VLOOKUP(通常分様式!K313,―!$AH$2:$AI$12,2,FALSE),0)</f>
        <v>0</v>
      </c>
      <c r="V313">
        <f>IFERROR(IF(通常分様式!C313="単",VLOOKUP(通常分様式!V313,―!$I$2:$J$3,2,FALSE),VLOOKUP(通常分様式!V313,―!$I$4:$J$5,2,FALSE)),0)</f>
        <v>0</v>
      </c>
      <c r="W313">
        <f>IFERROR(VLOOKUP(通常分様式!W313,―!$K$2:$L$3,2,FALSE),0)</f>
        <v>0</v>
      </c>
      <c r="X313">
        <f>IFERROR(VLOOKUP(通常分様式!X313,―!$M$2:$N$3,2,FALSE),0)</f>
        <v>0</v>
      </c>
      <c r="Y313">
        <f>IFERROR(VLOOKUP(通常分様式!Y313,―!$O$2:$P$3,2,FALSE),0)</f>
        <v>0</v>
      </c>
      <c r="Z313">
        <f>IFERROR(VLOOKUP(通常分様式!Z313,―!$X$2:$Y$31,2,FALSE),0)</f>
        <v>0</v>
      </c>
      <c r="AA313">
        <f>IFERROR(VLOOKUP(通常分様式!AA313,―!$X$2:$Y$31,2,FALSE),0)</f>
        <v>0</v>
      </c>
      <c r="AF313">
        <f>IFERROR(VLOOKUP(通常分様式!AG313,―!$AA$2:$AB$14,2,FALSE),0)</f>
        <v>0</v>
      </c>
      <c r="AG313">
        <f t="shared" si="28"/>
        <v>0</v>
      </c>
      <c r="AH313" s="513">
        <f t="shared" si="29"/>
        <v>0</v>
      </c>
      <c r="AI313" s="513">
        <f t="shared" si="30"/>
        <v>0</v>
      </c>
      <c r="AJ313" s="513">
        <f>IF(通常分様式!C313="",0,IF(B313=1,IF(フラグ管理用!C313=1,"事業終期_通常",IF(C313=2,IF(Y313=2,"事業終期_R3基金・R4","事業終期_通常"),0)),IF(B313=2,"事業終期_R3基金・R4",0)))</f>
        <v>0</v>
      </c>
      <c r="AK313" s="513">
        <f t="shared" si="31"/>
        <v>0</v>
      </c>
      <c r="AL313" s="513">
        <f t="shared" si="32"/>
        <v>0</v>
      </c>
      <c r="AM313" s="513">
        <f t="shared" si="33"/>
        <v>0</v>
      </c>
      <c r="AN313" s="513">
        <f t="shared" si="34"/>
        <v>0</v>
      </c>
      <c r="AO313" t="str">
        <f>IF(通常分様式!C313="","",IF(PRODUCT(B313:G313,H313:AA313,AF313)=0,"error",""))</f>
        <v/>
      </c>
      <c r="AP313">
        <f>IF(通常分様式!E313="妊娠出産子育て支援交付金",1,0)</f>
        <v>0</v>
      </c>
    </row>
    <row r="314" spans="1:42">
      <c r="A314">
        <v>293</v>
      </c>
      <c r="B314">
        <f>IFERROR(VLOOKUP(通常分様式!B314,―!$AJ$2:$AK$3,2,FALSE),0)</f>
        <v>0</v>
      </c>
      <c r="C314">
        <f>IFERROR(VLOOKUP(通常分様式!C314,―!$A$2:$B$3,2,FALSE),0)</f>
        <v>0</v>
      </c>
      <c r="D314">
        <f>IFERROR(VLOOKUP(通常分様式!D314,―!$AD$2:$AE$3,2,FALSE),0)</f>
        <v>0</v>
      </c>
      <c r="G314">
        <f>IFERROR(VLOOKUP(通常分様式!G314,―!$AF$2:$AG$3,2,FALSE),0)</f>
        <v>0</v>
      </c>
      <c r="H314">
        <f>IFERROR(VLOOKUP(通常分様式!H314,―!$C$2:$D$2,2,FALSE),0)</f>
        <v>0</v>
      </c>
      <c r="I314">
        <f>IFERROR(IF(B314=2,VLOOKUP(通常分様式!I314,―!$E$21:$F$25,2,FALSE),VLOOKUP(通常分様式!I314,―!$E$2:$F$19,2,FALSE)),0)</f>
        <v>0</v>
      </c>
      <c r="J314">
        <f>IFERROR(VLOOKUP(通常分様式!J314,―!$G$2:$H$2,2,FALSE),0)</f>
        <v>0</v>
      </c>
      <c r="K314">
        <f>IFERROR(VLOOKUP(通常分様式!K314,―!$AH$2:$AI$12,2,FALSE),0)</f>
        <v>0</v>
      </c>
      <c r="V314">
        <f>IFERROR(IF(通常分様式!C314="単",VLOOKUP(通常分様式!V314,―!$I$2:$J$3,2,FALSE),VLOOKUP(通常分様式!V314,―!$I$4:$J$5,2,FALSE)),0)</f>
        <v>0</v>
      </c>
      <c r="W314">
        <f>IFERROR(VLOOKUP(通常分様式!W314,―!$K$2:$L$3,2,FALSE),0)</f>
        <v>0</v>
      </c>
      <c r="X314">
        <f>IFERROR(VLOOKUP(通常分様式!X314,―!$M$2:$N$3,2,FALSE),0)</f>
        <v>0</v>
      </c>
      <c r="Y314">
        <f>IFERROR(VLOOKUP(通常分様式!Y314,―!$O$2:$P$3,2,FALSE),0)</f>
        <v>0</v>
      </c>
      <c r="Z314">
        <f>IFERROR(VLOOKUP(通常分様式!Z314,―!$X$2:$Y$31,2,FALSE),0)</f>
        <v>0</v>
      </c>
      <c r="AA314">
        <f>IFERROR(VLOOKUP(通常分様式!AA314,―!$X$2:$Y$31,2,FALSE),0)</f>
        <v>0</v>
      </c>
      <c r="AF314">
        <f>IFERROR(VLOOKUP(通常分様式!AG314,―!$AA$2:$AB$14,2,FALSE),0)</f>
        <v>0</v>
      </c>
      <c r="AG314">
        <f t="shared" si="28"/>
        <v>0</v>
      </c>
      <c r="AH314" s="513">
        <f t="shared" si="29"/>
        <v>0</v>
      </c>
      <c r="AI314" s="513">
        <f t="shared" si="30"/>
        <v>0</v>
      </c>
      <c r="AJ314" s="513">
        <f>IF(通常分様式!C314="",0,IF(B314=1,IF(フラグ管理用!C314=1,"事業終期_通常",IF(C314=2,IF(Y314=2,"事業終期_R3基金・R4","事業終期_通常"),0)),IF(B314=2,"事業終期_R3基金・R4",0)))</f>
        <v>0</v>
      </c>
      <c r="AK314" s="513">
        <f t="shared" si="31"/>
        <v>0</v>
      </c>
      <c r="AL314" s="513">
        <f t="shared" si="32"/>
        <v>0</v>
      </c>
      <c r="AM314" s="513">
        <f t="shared" si="33"/>
        <v>0</v>
      </c>
      <c r="AN314" s="513">
        <f t="shared" si="34"/>
        <v>0</v>
      </c>
      <c r="AO314" t="str">
        <f>IF(通常分様式!C314="","",IF(PRODUCT(B314:G314,H314:AA314,AF314)=0,"error",""))</f>
        <v/>
      </c>
      <c r="AP314">
        <f>IF(通常分様式!E314="妊娠出産子育て支援交付金",1,0)</f>
        <v>0</v>
      </c>
    </row>
    <row r="315" spans="1:42">
      <c r="A315">
        <v>294</v>
      </c>
      <c r="B315">
        <f>IFERROR(VLOOKUP(通常分様式!B315,―!$AJ$2:$AK$3,2,FALSE),0)</f>
        <v>0</v>
      </c>
      <c r="C315">
        <f>IFERROR(VLOOKUP(通常分様式!C315,―!$A$2:$B$3,2,FALSE),0)</f>
        <v>0</v>
      </c>
      <c r="D315">
        <f>IFERROR(VLOOKUP(通常分様式!D315,―!$AD$2:$AE$3,2,FALSE),0)</f>
        <v>0</v>
      </c>
      <c r="G315">
        <f>IFERROR(VLOOKUP(通常分様式!G315,―!$AF$2:$AG$3,2,FALSE),0)</f>
        <v>0</v>
      </c>
      <c r="H315">
        <f>IFERROR(VLOOKUP(通常分様式!H315,―!$C$2:$D$2,2,FALSE),0)</f>
        <v>0</v>
      </c>
      <c r="I315">
        <f>IFERROR(IF(B315=2,VLOOKUP(通常分様式!I315,―!$E$21:$F$25,2,FALSE),VLOOKUP(通常分様式!I315,―!$E$2:$F$19,2,FALSE)),0)</f>
        <v>0</v>
      </c>
      <c r="J315">
        <f>IFERROR(VLOOKUP(通常分様式!J315,―!$G$2:$H$2,2,FALSE),0)</f>
        <v>0</v>
      </c>
      <c r="K315">
        <f>IFERROR(VLOOKUP(通常分様式!K315,―!$AH$2:$AI$12,2,FALSE),0)</f>
        <v>0</v>
      </c>
      <c r="V315">
        <f>IFERROR(IF(通常分様式!C315="単",VLOOKUP(通常分様式!V315,―!$I$2:$J$3,2,FALSE),VLOOKUP(通常分様式!V315,―!$I$4:$J$5,2,FALSE)),0)</f>
        <v>0</v>
      </c>
      <c r="W315">
        <f>IFERROR(VLOOKUP(通常分様式!W315,―!$K$2:$L$3,2,FALSE),0)</f>
        <v>0</v>
      </c>
      <c r="X315">
        <f>IFERROR(VLOOKUP(通常分様式!X315,―!$M$2:$N$3,2,FALSE),0)</f>
        <v>0</v>
      </c>
      <c r="Y315">
        <f>IFERROR(VLOOKUP(通常分様式!Y315,―!$O$2:$P$3,2,FALSE),0)</f>
        <v>0</v>
      </c>
      <c r="Z315">
        <f>IFERROR(VLOOKUP(通常分様式!Z315,―!$X$2:$Y$31,2,FALSE),0)</f>
        <v>0</v>
      </c>
      <c r="AA315">
        <f>IFERROR(VLOOKUP(通常分様式!AA315,―!$X$2:$Y$31,2,FALSE),0)</f>
        <v>0</v>
      </c>
      <c r="AF315">
        <f>IFERROR(VLOOKUP(通常分様式!AG315,―!$AA$2:$AB$14,2,FALSE),0)</f>
        <v>0</v>
      </c>
      <c r="AG315">
        <f t="shared" si="28"/>
        <v>0</v>
      </c>
      <c r="AH315" s="513">
        <f t="shared" si="29"/>
        <v>0</v>
      </c>
      <c r="AI315" s="513">
        <f t="shared" si="30"/>
        <v>0</v>
      </c>
      <c r="AJ315" s="513">
        <f>IF(通常分様式!C315="",0,IF(B315=1,IF(フラグ管理用!C315=1,"事業終期_通常",IF(C315=2,IF(Y315=2,"事業終期_R3基金・R4","事業終期_通常"),0)),IF(B315=2,"事業終期_R3基金・R4",0)))</f>
        <v>0</v>
      </c>
      <c r="AK315" s="513">
        <f t="shared" si="31"/>
        <v>0</v>
      </c>
      <c r="AL315" s="513">
        <f t="shared" si="32"/>
        <v>0</v>
      </c>
      <c r="AM315" s="513">
        <f t="shared" si="33"/>
        <v>0</v>
      </c>
      <c r="AN315" s="513">
        <f t="shared" si="34"/>
        <v>0</v>
      </c>
      <c r="AO315" t="str">
        <f>IF(通常分様式!C315="","",IF(PRODUCT(B315:G315,H315:AA315,AF315)=0,"error",""))</f>
        <v/>
      </c>
      <c r="AP315">
        <f>IF(通常分様式!E315="妊娠出産子育て支援交付金",1,0)</f>
        <v>0</v>
      </c>
    </row>
    <row r="316" spans="1:42">
      <c r="A316">
        <v>295</v>
      </c>
      <c r="B316">
        <f>IFERROR(VLOOKUP(通常分様式!B316,―!$AJ$2:$AK$3,2,FALSE),0)</f>
        <v>0</v>
      </c>
      <c r="C316">
        <f>IFERROR(VLOOKUP(通常分様式!C316,―!$A$2:$B$3,2,FALSE),0)</f>
        <v>0</v>
      </c>
      <c r="D316">
        <f>IFERROR(VLOOKUP(通常分様式!D316,―!$AD$2:$AE$3,2,FALSE),0)</f>
        <v>0</v>
      </c>
      <c r="G316">
        <f>IFERROR(VLOOKUP(通常分様式!G316,―!$AF$2:$AG$3,2,FALSE),0)</f>
        <v>0</v>
      </c>
      <c r="H316">
        <f>IFERROR(VLOOKUP(通常分様式!H316,―!$C$2:$D$2,2,FALSE),0)</f>
        <v>0</v>
      </c>
      <c r="I316">
        <f>IFERROR(IF(B316=2,VLOOKUP(通常分様式!I316,―!$E$21:$F$25,2,FALSE),VLOOKUP(通常分様式!I316,―!$E$2:$F$19,2,FALSE)),0)</f>
        <v>0</v>
      </c>
      <c r="J316">
        <f>IFERROR(VLOOKUP(通常分様式!J316,―!$G$2:$H$2,2,FALSE),0)</f>
        <v>0</v>
      </c>
      <c r="K316">
        <f>IFERROR(VLOOKUP(通常分様式!K316,―!$AH$2:$AI$12,2,FALSE),0)</f>
        <v>0</v>
      </c>
      <c r="V316">
        <f>IFERROR(IF(通常分様式!C316="単",VLOOKUP(通常分様式!V316,―!$I$2:$J$3,2,FALSE),VLOOKUP(通常分様式!V316,―!$I$4:$J$5,2,FALSE)),0)</f>
        <v>0</v>
      </c>
      <c r="W316">
        <f>IFERROR(VLOOKUP(通常分様式!W316,―!$K$2:$L$3,2,FALSE),0)</f>
        <v>0</v>
      </c>
      <c r="X316">
        <f>IFERROR(VLOOKUP(通常分様式!X316,―!$M$2:$N$3,2,FALSE),0)</f>
        <v>0</v>
      </c>
      <c r="Y316">
        <f>IFERROR(VLOOKUP(通常分様式!Y316,―!$O$2:$P$3,2,FALSE),0)</f>
        <v>0</v>
      </c>
      <c r="Z316">
        <f>IFERROR(VLOOKUP(通常分様式!Z316,―!$X$2:$Y$31,2,FALSE),0)</f>
        <v>0</v>
      </c>
      <c r="AA316">
        <f>IFERROR(VLOOKUP(通常分様式!AA316,―!$X$2:$Y$31,2,FALSE),0)</f>
        <v>0</v>
      </c>
      <c r="AF316">
        <f>IFERROR(VLOOKUP(通常分様式!AG316,―!$AA$2:$AB$14,2,FALSE),0)</f>
        <v>0</v>
      </c>
      <c r="AG316">
        <f t="shared" si="28"/>
        <v>0</v>
      </c>
      <c r="AH316" s="513">
        <f t="shared" si="29"/>
        <v>0</v>
      </c>
      <c r="AI316" s="513">
        <f t="shared" si="30"/>
        <v>0</v>
      </c>
      <c r="AJ316" s="513">
        <f>IF(通常分様式!C316="",0,IF(B316=1,IF(フラグ管理用!C316=1,"事業終期_通常",IF(C316=2,IF(Y316=2,"事業終期_R3基金・R4","事業終期_通常"),0)),IF(B316=2,"事業終期_R3基金・R4",0)))</f>
        <v>0</v>
      </c>
      <c r="AK316" s="513">
        <f t="shared" si="31"/>
        <v>0</v>
      </c>
      <c r="AL316" s="513">
        <f t="shared" si="32"/>
        <v>0</v>
      </c>
      <c r="AM316" s="513">
        <f t="shared" si="33"/>
        <v>0</v>
      </c>
      <c r="AN316" s="513">
        <f t="shared" si="34"/>
        <v>0</v>
      </c>
      <c r="AO316" t="str">
        <f>IF(通常分様式!C316="","",IF(PRODUCT(B316:G316,H316:AA316,AF316)=0,"error",""))</f>
        <v/>
      </c>
      <c r="AP316">
        <f>IF(通常分様式!E316="妊娠出産子育て支援交付金",1,0)</f>
        <v>0</v>
      </c>
    </row>
    <row r="317" spans="1:42">
      <c r="A317">
        <v>296</v>
      </c>
      <c r="B317">
        <f>IFERROR(VLOOKUP(通常分様式!B317,―!$AJ$2:$AK$3,2,FALSE),0)</f>
        <v>0</v>
      </c>
      <c r="C317">
        <f>IFERROR(VLOOKUP(通常分様式!C317,―!$A$2:$B$3,2,FALSE),0)</f>
        <v>0</v>
      </c>
      <c r="D317">
        <f>IFERROR(VLOOKUP(通常分様式!D317,―!$AD$2:$AE$3,2,FALSE),0)</f>
        <v>0</v>
      </c>
      <c r="G317">
        <f>IFERROR(VLOOKUP(通常分様式!G317,―!$AF$2:$AG$3,2,FALSE),0)</f>
        <v>0</v>
      </c>
      <c r="H317">
        <f>IFERROR(VLOOKUP(通常分様式!H317,―!$C$2:$D$2,2,FALSE),0)</f>
        <v>0</v>
      </c>
      <c r="I317">
        <f>IFERROR(IF(B317=2,VLOOKUP(通常分様式!I317,―!$E$21:$F$25,2,FALSE),VLOOKUP(通常分様式!I317,―!$E$2:$F$19,2,FALSE)),0)</f>
        <v>0</v>
      </c>
      <c r="J317">
        <f>IFERROR(VLOOKUP(通常分様式!J317,―!$G$2:$H$2,2,FALSE),0)</f>
        <v>0</v>
      </c>
      <c r="K317">
        <f>IFERROR(VLOOKUP(通常分様式!K317,―!$AH$2:$AI$12,2,FALSE),0)</f>
        <v>0</v>
      </c>
      <c r="V317">
        <f>IFERROR(IF(通常分様式!C317="単",VLOOKUP(通常分様式!V317,―!$I$2:$J$3,2,FALSE),VLOOKUP(通常分様式!V317,―!$I$4:$J$5,2,FALSE)),0)</f>
        <v>0</v>
      </c>
      <c r="W317">
        <f>IFERROR(VLOOKUP(通常分様式!W317,―!$K$2:$L$3,2,FALSE),0)</f>
        <v>0</v>
      </c>
      <c r="X317">
        <f>IFERROR(VLOOKUP(通常分様式!X317,―!$M$2:$N$3,2,FALSE),0)</f>
        <v>0</v>
      </c>
      <c r="Y317">
        <f>IFERROR(VLOOKUP(通常分様式!Y317,―!$O$2:$P$3,2,FALSE),0)</f>
        <v>0</v>
      </c>
      <c r="Z317">
        <f>IFERROR(VLOOKUP(通常分様式!Z317,―!$X$2:$Y$31,2,FALSE),0)</f>
        <v>0</v>
      </c>
      <c r="AA317">
        <f>IFERROR(VLOOKUP(通常分様式!AA317,―!$X$2:$Y$31,2,FALSE),0)</f>
        <v>0</v>
      </c>
      <c r="AF317">
        <f>IFERROR(VLOOKUP(通常分様式!AG317,―!$AA$2:$AB$14,2,FALSE),0)</f>
        <v>0</v>
      </c>
      <c r="AG317">
        <f t="shared" si="28"/>
        <v>0</v>
      </c>
      <c r="AH317" s="513">
        <f t="shared" si="29"/>
        <v>0</v>
      </c>
      <c r="AI317" s="513">
        <f t="shared" si="30"/>
        <v>0</v>
      </c>
      <c r="AJ317" s="513">
        <f>IF(通常分様式!C317="",0,IF(B317=1,IF(フラグ管理用!C317=1,"事業終期_通常",IF(C317=2,IF(Y317=2,"事業終期_R3基金・R4","事業終期_通常"),0)),IF(B317=2,"事業終期_R3基金・R4",0)))</f>
        <v>0</v>
      </c>
      <c r="AK317" s="513">
        <f t="shared" si="31"/>
        <v>0</v>
      </c>
      <c r="AL317" s="513">
        <f t="shared" si="32"/>
        <v>0</v>
      </c>
      <c r="AM317" s="513">
        <f t="shared" si="33"/>
        <v>0</v>
      </c>
      <c r="AN317" s="513">
        <f t="shared" si="34"/>
        <v>0</v>
      </c>
      <c r="AO317" t="str">
        <f>IF(通常分様式!C317="","",IF(PRODUCT(B317:G317,H317:AA317,AF317)=0,"error",""))</f>
        <v/>
      </c>
      <c r="AP317">
        <f>IF(通常分様式!E317="妊娠出産子育て支援交付金",1,0)</f>
        <v>0</v>
      </c>
    </row>
    <row r="318" spans="1:42">
      <c r="A318">
        <v>297</v>
      </c>
      <c r="B318">
        <f>IFERROR(VLOOKUP(通常分様式!B318,―!$AJ$2:$AK$3,2,FALSE),0)</f>
        <v>0</v>
      </c>
      <c r="C318">
        <f>IFERROR(VLOOKUP(通常分様式!C318,―!$A$2:$B$3,2,FALSE),0)</f>
        <v>0</v>
      </c>
      <c r="D318">
        <f>IFERROR(VLOOKUP(通常分様式!D318,―!$AD$2:$AE$3,2,FALSE),0)</f>
        <v>0</v>
      </c>
      <c r="G318">
        <f>IFERROR(VLOOKUP(通常分様式!G318,―!$AF$2:$AG$3,2,FALSE),0)</f>
        <v>0</v>
      </c>
      <c r="H318">
        <f>IFERROR(VLOOKUP(通常分様式!H318,―!$C$2:$D$2,2,FALSE),0)</f>
        <v>0</v>
      </c>
      <c r="I318">
        <f>IFERROR(IF(B318=2,VLOOKUP(通常分様式!I318,―!$E$21:$F$25,2,FALSE),VLOOKUP(通常分様式!I318,―!$E$2:$F$19,2,FALSE)),0)</f>
        <v>0</v>
      </c>
      <c r="J318">
        <f>IFERROR(VLOOKUP(通常分様式!J318,―!$G$2:$H$2,2,FALSE),0)</f>
        <v>0</v>
      </c>
      <c r="K318">
        <f>IFERROR(VLOOKUP(通常分様式!K318,―!$AH$2:$AI$12,2,FALSE),0)</f>
        <v>0</v>
      </c>
      <c r="V318">
        <f>IFERROR(IF(通常分様式!C318="単",VLOOKUP(通常分様式!V318,―!$I$2:$J$3,2,FALSE),VLOOKUP(通常分様式!V318,―!$I$4:$J$5,2,FALSE)),0)</f>
        <v>0</v>
      </c>
      <c r="W318">
        <f>IFERROR(VLOOKUP(通常分様式!W318,―!$K$2:$L$3,2,FALSE),0)</f>
        <v>0</v>
      </c>
      <c r="X318">
        <f>IFERROR(VLOOKUP(通常分様式!X318,―!$M$2:$N$3,2,FALSE),0)</f>
        <v>0</v>
      </c>
      <c r="Y318">
        <f>IFERROR(VLOOKUP(通常分様式!Y318,―!$O$2:$P$3,2,FALSE),0)</f>
        <v>0</v>
      </c>
      <c r="Z318">
        <f>IFERROR(VLOOKUP(通常分様式!Z318,―!$X$2:$Y$31,2,FALSE),0)</f>
        <v>0</v>
      </c>
      <c r="AA318">
        <f>IFERROR(VLOOKUP(通常分様式!AA318,―!$X$2:$Y$31,2,FALSE),0)</f>
        <v>0</v>
      </c>
      <c r="AF318">
        <f>IFERROR(VLOOKUP(通常分様式!AG318,―!$AA$2:$AB$14,2,FALSE),0)</f>
        <v>0</v>
      </c>
      <c r="AG318">
        <f t="shared" si="28"/>
        <v>0</v>
      </c>
      <c r="AH318" s="513">
        <f t="shared" si="29"/>
        <v>0</v>
      </c>
      <c r="AI318" s="513">
        <f t="shared" si="30"/>
        <v>0</v>
      </c>
      <c r="AJ318" s="513">
        <f>IF(通常分様式!C318="",0,IF(B318=1,IF(フラグ管理用!C318=1,"事業終期_通常",IF(C318=2,IF(Y318=2,"事業終期_R3基金・R4","事業終期_通常"),0)),IF(B318=2,"事業終期_R3基金・R4",0)))</f>
        <v>0</v>
      </c>
      <c r="AK318" s="513">
        <f t="shared" si="31"/>
        <v>0</v>
      </c>
      <c r="AL318" s="513">
        <f t="shared" si="32"/>
        <v>0</v>
      </c>
      <c r="AM318" s="513">
        <f t="shared" si="33"/>
        <v>0</v>
      </c>
      <c r="AN318" s="513">
        <f t="shared" si="34"/>
        <v>0</v>
      </c>
      <c r="AO318" t="str">
        <f>IF(通常分様式!C318="","",IF(PRODUCT(B318:G318,H318:AA318,AF318)=0,"error",""))</f>
        <v/>
      </c>
      <c r="AP318">
        <f>IF(通常分様式!E318="妊娠出産子育て支援交付金",1,0)</f>
        <v>0</v>
      </c>
    </row>
    <row r="319" spans="1:42">
      <c r="A319">
        <v>298</v>
      </c>
      <c r="B319">
        <f>IFERROR(VLOOKUP(通常分様式!B319,―!$AJ$2:$AK$3,2,FALSE),0)</f>
        <v>0</v>
      </c>
      <c r="C319">
        <f>IFERROR(VLOOKUP(通常分様式!C319,―!$A$2:$B$3,2,FALSE),0)</f>
        <v>0</v>
      </c>
      <c r="D319">
        <f>IFERROR(VLOOKUP(通常分様式!D319,―!$AD$2:$AE$3,2,FALSE),0)</f>
        <v>0</v>
      </c>
      <c r="G319">
        <f>IFERROR(VLOOKUP(通常分様式!G319,―!$AF$2:$AG$3,2,FALSE),0)</f>
        <v>0</v>
      </c>
      <c r="H319">
        <f>IFERROR(VLOOKUP(通常分様式!H319,―!$C$2:$D$2,2,FALSE),0)</f>
        <v>0</v>
      </c>
      <c r="I319">
        <f>IFERROR(IF(B319=2,VLOOKUP(通常分様式!I319,―!$E$21:$F$25,2,FALSE),VLOOKUP(通常分様式!I319,―!$E$2:$F$19,2,FALSE)),0)</f>
        <v>0</v>
      </c>
      <c r="J319">
        <f>IFERROR(VLOOKUP(通常分様式!J319,―!$G$2:$H$2,2,FALSE),0)</f>
        <v>0</v>
      </c>
      <c r="K319">
        <f>IFERROR(VLOOKUP(通常分様式!K319,―!$AH$2:$AI$12,2,FALSE),0)</f>
        <v>0</v>
      </c>
      <c r="V319">
        <f>IFERROR(IF(通常分様式!C319="単",VLOOKUP(通常分様式!V319,―!$I$2:$J$3,2,FALSE),VLOOKUP(通常分様式!V319,―!$I$4:$J$5,2,FALSE)),0)</f>
        <v>0</v>
      </c>
      <c r="W319">
        <f>IFERROR(VLOOKUP(通常分様式!W319,―!$K$2:$L$3,2,FALSE),0)</f>
        <v>0</v>
      </c>
      <c r="X319">
        <f>IFERROR(VLOOKUP(通常分様式!X319,―!$M$2:$N$3,2,FALSE),0)</f>
        <v>0</v>
      </c>
      <c r="Y319">
        <f>IFERROR(VLOOKUP(通常分様式!Y319,―!$O$2:$P$3,2,FALSE),0)</f>
        <v>0</v>
      </c>
      <c r="Z319">
        <f>IFERROR(VLOOKUP(通常分様式!Z319,―!$X$2:$Y$31,2,FALSE),0)</f>
        <v>0</v>
      </c>
      <c r="AA319">
        <f>IFERROR(VLOOKUP(通常分様式!AA319,―!$X$2:$Y$31,2,FALSE),0)</f>
        <v>0</v>
      </c>
      <c r="AF319">
        <f>IFERROR(VLOOKUP(通常分様式!AG319,―!$AA$2:$AB$14,2,FALSE),0)</f>
        <v>0</v>
      </c>
      <c r="AG319">
        <f t="shared" si="28"/>
        <v>0</v>
      </c>
      <c r="AH319" s="513">
        <f t="shared" si="29"/>
        <v>0</v>
      </c>
      <c r="AI319" s="513">
        <f t="shared" si="30"/>
        <v>0</v>
      </c>
      <c r="AJ319" s="513">
        <f>IF(通常分様式!C319="",0,IF(B319=1,IF(フラグ管理用!C319=1,"事業終期_通常",IF(C319=2,IF(Y319=2,"事業終期_R3基金・R4","事業終期_通常"),0)),IF(B319=2,"事業終期_R3基金・R4",0)))</f>
        <v>0</v>
      </c>
      <c r="AK319" s="513">
        <f t="shared" si="31"/>
        <v>0</v>
      </c>
      <c r="AL319" s="513">
        <f t="shared" si="32"/>
        <v>0</v>
      </c>
      <c r="AM319" s="513">
        <f t="shared" si="33"/>
        <v>0</v>
      </c>
      <c r="AN319" s="513">
        <f t="shared" si="34"/>
        <v>0</v>
      </c>
      <c r="AO319" t="str">
        <f>IF(通常分様式!C319="","",IF(PRODUCT(B319:G319,H319:AA319,AF319)=0,"error",""))</f>
        <v/>
      </c>
      <c r="AP319">
        <f>IF(通常分様式!E319="妊娠出産子育て支援交付金",1,0)</f>
        <v>0</v>
      </c>
    </row>
    <row r="320" spans="1:42">
      <c r="A320">
        <v>299</v>
      </c>
      <c r="B320">
        <f>IFERROR(VLOOKUP(通常分様式!B320,―!$AJ$2:$AK$3,2,FALSE),0)</f>
        <v>0</v>
      </c>
      <c r="C320">
        <f>IFERROR(VLOOKUP(通常分様式!C320,―!$A$2:$B$3,2,FALSE),0)</f>
        <v>0</v>
      </c>
      <c r="D320">
        <f>IFERROR(VLOOKUP(通常分様式!D320,―!$AD$2:$AE$3,2,FALSE),0)</f>
        <v>0</v>
      </c>
      <c r="G320">
        <f>IFERROR(VLOOKUP(通常分様式!G320,―!$AF$2:$AG$3,2,FALSE),0)</f>
        <v>0</v>
      </c>
      <c r="H320">
        <f>IFERROR(VLOOKUP(通常分様式!H320,―!$C$2:$D$2,2,FALSE),0)</f>
        <v>0</v>
      </c>
      <c r="I320">
        <f>IFERROR(IF(B320=2,VLOOKUP(通常分様式!I320,―!$E$21:$F$25,2,FALSE),VLOOKUP(通常分様式!I320,―!$E$2:$F$19,2,FALSE)),0)</f>
        <v>0</v>
      </c>
      <c r="J320">
        <f>IFERROR(VLOOKUP(通常分様式!J320,―!$G$2:$H$2,2,FALSE),0)</f>
        <v>0</v>
      </c>
      <c r="K320">
        <f>IFERROR(VLOOKUP(通常分様式!K320,―!$AH$2:$AI$12,2,FALSE),0)</f>
        <v>0</v>
      </c>
      <c r="V320">
        <f>IFERROR(IF(通常分様式!C320="単",VLOOKUP(通常分様式!V320,―!$I$2:$J$3,2,FALSE),VLOOKUP(通常分様式!V320,―!$I$4:$J$5,2,FALSE)),0)</f>
        <v>0</v>
      </c>
      <c r="W320">
        <f>IFERROR(VLOOKUP(通常分様式!W320,―!$K$2:$L$3,2,FALSE),0)</f>
        <v>0</v>
      </c>
      <c r="X320">
        <f>IFERROR(VLOOKUP(通常分様式!X320,―!$M$2:$N$3,2,FALSE),0)</f>
        <v>0</v>
      </c>
      <c r="Y320">
        <f>IFERROR(VLOOKUP(通常分様式!Y320,―!$O$2:$P$3,2,FALSE),0)</f>
        <v>0</v>
      </c>
      <c r="Z320">
        <f>IFERROR(VLOOKUP(通常分様式!Z320,―!$X$2:$Y$31,2,FALSE),0)</f>
        <v>0</v>
      </c>
      <c r="AA320">
        <f>IFERROR(VLOOKUP(通常分様式!AA320,―!$X$2:$Y$31,2,FALSE),0)</f>
        <v>0</v>
      </c>
      <c r="AF320">
        <f>IFERROR(VLOOKUP(通常分様式!AG320,―!$AA$2:$AB$14,2,FALSE),0)</f>
        <v>0</v>
      </c>
      <c r="AG320">
        <f t="shared" si="28"/>
        <v>0</v>
      </c>
      <c r="AH320" s="513">
        <f t="shared" si="29"/>
        <v>0</v>
      </c>
      <c r="AI320" s="513">
        <f t="shared" si="30"/>
        <v>0</v>
      </c>
      <c r="AJ320" s="513">
        <f>IF(通常分様式!C320="",0,IF(B320=1,IF(フラグ管理用!C320=1,"事業終期_通常",IF(C320=2,IF(Y320=2,"事業終期_R3基金・R4","事業終期_通常"),0)),IF(B320=2,"事業終期_R3基金・R4",0)))</f>
        <v>0</v>
      </c>
      <c r="AK320" s="513">
        <f t="shared" si="31"/>
        <v>0</v>
      </c>
      <c r="AL320" s="513">
        <f t="shared" si="32"/>
        <v>0</v>
      </c>
      <c r="AM320" s="513">
        <f t="shared" si="33"/>
        <v>0</v>
      </c>
      <c r="AN320" s="513">
        <f t="shared" si="34"/>
        <v>0</v>
      </c>
      <c r="AO320" t="str">
        <f>IF(通常分様式!C320="","",IF(PRODUCT(B320:G320,H320:AA320,AF320)=0,"error",""))</f>
        <v/>
      </c>
      <c r="AP320">
        <f>IF(通常分様式!E320="妊娠出産子育て支援交付金",1,0)</f>
        <v>0</v>
      </c>
    </row>
    <row r="321" spans="1:42">
      <c r="A321">
        <v>300</v>
      </c>
      <c r="B321">
        <f>IFERROR(VLOOKUP(通常分様式!B321,―!$AJ$2:$AK$3,2,FALSE),0)</f>
        <v>0</v>
      </c>
      <c r="C321">
        <f>IFERROR(VLOOKUP(通常分様式!C321,―!$A$2:$B$3,2,FALSE),0)</f>
        <v>0</v>
      </c>
      <c r="D321">
        <f>IFERROR(VLOOKUP(通常分様式!D321,―!$AD$2:$AE$3,2,FALSE),0)</f>
        <v>0</v>
      </c>
      <c r="G321">
        <f>IFERROR(VLOOKUP(通常分様式!G321,―!$AF$2:$AG$3,2,FALSE),0)</f>
        <v>0</v>
      </c>
      <c r="H321">
        <f>IFERROR(VLOOKUP(通常分様式!H321,―!$C$2:$D$2,2,FALSE),0)</f>
        <v>0</v>
      </c>
      <c r="I321">
        <f>IFERROR(IF(B321=2,VLOOKUP(通常分様式!I321,―!$E$21:$F$25,2,FALSE),VLOOKUP(通常分様式!I321,―!$E$2:$F$19,2,FALSE)),0)</f>
        <v>0</v>
      </c>
      <c r="J321">
        <f>IFERROR(VLOOKUP(通常分様式!J321,―!$G$2:$H$2,2,FALSE),0)</f>
        <v>0</v>
      </c>
      <c r="K321">
        <f>IFERROR(VLOOKUP(通常分様式!K321,―!$AH$2:$AI$12,2,FALSE),0)</f>
        <v>0</v>
      </c>
      <c r="V321">
        <f>IFERROR(IF(通常分様式!C321="単",VLOOKUP(通常分様式!V321,―!$I$2:$J$3,2,FALSE),VLOOKUP(通常分様式!V321,―!$I$4:$J$5,2,FALSE)),0)</f>
        <v>0</v>
      </c>
      <c r="W321">
        <f>IFERROR(VLOOKUP(通常分様式!W321,―!$K$2:$L$3,2,FALSE),0)</f>
        <v>0</v>
      </c>
      <c r="X321">
        <f>IFERROR(VLOOKUP(通常分様式!X321,―!$M$2:$N$3,2,FALSE),0)</f>
        <v>0</v>
      </c>
      <c r="Y321">
        <f>IFERROR(VLOOKUP(通常分様式!Y321,―!$O$2:$P$3,2,FALSE),0)</f>
        <v>0</v>
      </c>
      <c r="Z321">
        <f>IFERROR(VLOOKUP(通常分様式!Z321,―!$X$2:$Y$31,2,FALSE),0)</f>
        <v>0</v>
      </c>
      <c r="AA321">
        <f>IFERROR(VLOOKUP(通常分様式!AA321,―!$X$2:$Y$31,2,FALSE),0)</f>
        <v>0</v>
      </c>
      <c r="AF321">
        <f>IFERROR(VLOOKUP(通常分様式!AG321,―!$AA$2:$AB$14,2,FALSE),0)</f>
        <v>0</v>
      </c>
      <c r="AG321">
        <f t="shared" si="28"/>
        <v>0</v>
      </c>
      <c r="AH321" s="513">
        <f t="shared" si="29"/>
        <v>0</v>
      </c>
      <c r="AI321" s="513">
        <f t="shared" si="30"/>
        <v>0</v>
      </c>
      <c r="AJ321" s="513">
        <f>IF(通常分様式!C321="",0,IF(B321=1,IF(フラグ管理用!C321=1,"事業終期_通常",IF(C321=2,IF(Y321=2,"事業終期_R3基金・R4","事業終期_通常"),0)),IF(B321=2,"事業終期_R3基金・R4",0)))</f>
        <v>0</v>
      </c>
      <c r="AK321" s="513">
        <f t="shared" si="31"/>
        <v>0</v>
      </c>
      <c r="AL321" s="513">
        <f t="shared" si="32"/>
        <v>0</v>
      </c>
      <c r="AM321" s="513">
        <f t="shared" si="33"/>
        <v>0</v>
      </c>
      <c r="AN321" s="513">
        <f t="shared" si="34"/>
        <v>0</v>
      </c>
      <c r="AO321" t="str">
        <f>IF(通常分様式!C321="","",IF(PRODUCT(B321:G321,H321:AA321,AF321)=0,"error",""))</f>
        <v/>
      </c>
      <c r="AP321">
        <f>IF(通常分様式!E321="妊娠出産子育て支援交付金",1,0)</f>
        <v>0</v>
      </c>
    </row>
    <row r="322" spans="1:42">
      <c r="A322">
        <v>301</v>
      </c>
      <c r="B322">
        <f>IFERROR(VLOOKUP(通常分様式!B322,―!$AJ$2:$AK$3,2,FALSE),0)</f>
        <v>0</v>
      </c>
      <c r="C322">
        <f>IFERROR(VLOOKUP(通常分様式!C322,―!$A$2:$B$3,2,FALSE),0)</f>
        <v>0</v>
      </c>
      <c r="D322">
        <f>IFERROR(VLOOKUP(通常分様式!D322,―!$AD$2:$AE$3,2,FALSE),0)</f>
        <v>0</v>
      </c>
      <c r="G322">
        <f>IFERROR(VLOOKUP(通常分様式!G322,―!$AF$2:$AG$3,2,FALSE),0)</f>
        <v>0</v>
      </c>
      <c r="H322">
        <f>IFERROR(VLOOKUP(通常分様式!H322,―!$C$2:$D$2,2,FALSE),0)</f>
        <v>0</v>
      </c>
      <c r="I322">
        <f>IFERROR(IF(B322=2,VLOOKUP(通常分様式!I322,―!$E$21:$F$25,2,FALSE),VLOOKUP(通常分様式!I322,―!$E$2:$F$19,2,FALSE)),0)</f>
        <v>0</v>
      </c>
      <c r="J322">
        <f>IFERROR(VLOOKUP(通常分様式!J322,―!$G$2:$H$2,2,FALSE),0)</f>
        <v>0</v>
      </c>
      <c r="K322">
        <f>IFERROR(VLOOKUP(通常分様式!K322,―!$AH$2:$AI$12,2,FALSE),0)</f>
        <v>0</v>
      </c>
      <c r="V322">
        <f>IFERROR(IF(通常分様式!C322="単",VLOOKUP(通常分様式!V322,―!$I$2:$J$3,2,FALSE),VLOOKUP(通常分様式!V322,―!$I$4:$J$5,2,FALSE)),0)</f>
        <v>0</v>
      </c>
      <c r="W322">
        <f>IFERROR(VLOOKUP(通常分様式!W322,―!$K$2:$L$3,2,FALSE),0)</f>
        <v>0</v>
      </c>
      <c r="X322">
        <f>IFERROR(VLOOKUP(通常分様式!X322,―!$M$2:$N$3,2,FALSE),0)</f>
        <v>0</v>
      </c>
      <c r="Y322">
        <f>IFERROR(VLOOKUP(通常分様式!Y322,―!$O$2:$P$3,2,FALSE),0)</f>
        <v>0</v>
      </c>
      <c r="Z322">
        <f>IFERROR(VLOOKUP(通常分様式!Z322,―!$X$2:$Y$31,2,FALSE),0)</f>
        <v>0</v>
      </c>
      <c r="AA322">
        <f>IFERROR(VLOOKUP(通常分様式!AA322,―!$X$2:$Y$31,2,FALSE),0)</f>
        <v>0</v>
      </c>
      <c r="AF322">
        <f>IFERROR(VLOOKUP(通常分様式!AG322,―!$AA$2:$AB$14,2,FALSE),0)</f>
        <v>0</v>
      </c>
      <c r="AG322">
        <f t="shared" si="28"/>
        <v>0</v>
      </c>
      <c r="AH322" s="513">
        <f t="shared" si="29"/>
        <v>0</v>
      </c>
      <c r="AI322" s="513">
        <f t="shared" si="30"/>
        <v>0</v>
      </c>
      <c r="AJ322" s="513">
        <f>IF(通常分様式!C322="",0,IF(B322=1,IF(フラグ管理用!C322=1,"事業終期_通常",IF(C322=2,IF(Y322=2,"事業終期_R3基金・R4","事業終期_通常"),0)),IF(B322=2,"事業終期_R3基金・R4",0)))</f>
        <v>0</v>
      </c>
      <c r="AK322" s="513">
        <f t="shared" si="31"/>
        <v>0</v>
      </c>
      <c r="AL322" s="513">
        <f t="shared" si="32"/>
        <v>0</v>
      </c>
      <c r="AM322" s="513">
        <f t="shared" si="33"/>
        <v>0</v>
      </c>
      <c r="AN322" s="513">
        <f t="shared" si="34"/>
        <v>0</v>
      </c>
      <c r="AO322" t="str">
        <f>IF(通常分様式!C322="","",IF(PRODUCT(B322:G322,H322:AA322,AF322)=0,"error",""))</f>
        <v/>
      </c>
      <c r="AP322">
        <f>IF(通常分様式!E322="妊娠出産子育て支援交付金",1,0)</f>
        <v>0</v>
      </c>
    </row>
    <row r="323" spans="1:42">
      <c r="A323">
        <v>302</v>
      </c>
      <c r="B323">
        <f>IFERROR(VLOOKUP(通常分様式!B323,―!$AJ$2:$AK$3,2,FALSE),0)</f>
        <v>0</v>
      </c>
      <c r="C323">
        <f>IFERROR(VLOOKUP(通常分様式!C323,―!$A$2:$B$3,2,FALSE),0)</f>
        <v>0</v>
      </c>
      <c r="D323">
        <f>IFERROR(VLOOKUP(通常分様式!D323,―!$AD$2:$AE$3,2,FALSE),0)</f>
        <v>0</v>
      </c>
      <c r="G323">
        <f>IFERROR(VLOOKUP(通常分様式!G323,―!$AF$2:$AG$3,2,FALSE),0)</f>
        <v>0</v>
      </c>
      <c r="H323">
        <f>IFERROR(VLOOKUP(通常分様式!H323,―!$C$2:$D$2,2,FALSE),0)</f>
        <v>0</v>
      </c>
      <c r="I323">
        <f>IFERROR(IF(B323=2,VLOOKUP(通常分様式!I323,―!$E$21:$F$25,2,FALSE),VLOOKUP(通常分様式!I323,―!$E$2:$F$19,2,FALSE)),0)</f>
        <v>0</v>
      </c>
      <c r="J323">
        <f>IFERROR(VLOOKUP(通常分様式!J323,―!$G$2:$H$2,2,FALSE),0)</f>
        <v>0</v>
      </c>
      <c r="K323">
        <f>IFERROR(VLOOKUP(通常分様式!K323,―!$AH$2:$AI$12,2,FALSE),0)</f>
        <v>0</v>
      </c>
      <c r="V323">
        <f>IFERROR(IF(通常分様式!C323="単",VLOOKUP(通常分様式!V323,―!$I$2:$J$3,2,FALSE),VLOOKUP(通常分様式!V323,―!$I$4:$J$5,2,FALSE)),0)</f>
        <v>0</v>
      </c>
      <c r="W323">
        <f>IFERROR(VLOOKUP(通常分様式!W323,―!$K$2:$L$3,2,FALSE),0)</f>
        <v>0</v>
      </c>
      <c r="X323">
        <f>IFERROR(VLOOKUP(通常分様式!X323,―!$M$2:$N$3,2,FALSE),0)</f>
        <v>0</v>
      </c>
      <c r="Y323">
        <f>IFERROR(VLOOKUP(通常分様式!Y323,―!$O$2:$P$3,2,FALSE),0)</f>
        <v>0</v>
      </c>
      <c r="Z323">
        <f>IFERROR(VLOOKUP(通常分様式!Z323,―!$X$2:$Y$31,2,FALSE),0)</f>
        <v>0</v>
      </c>
      <c r="AA323">
        <f>IFERROR(VLOOKUP(通常分様式!AA323,―!$X$2:$Y$31,2,FALSE),0)</f>
        <v>0</v>
      </c>
      <c r="AF323">
        <f>IFERROR(VLOOKUP(通常分様式!AG323,―!$AA$2:$AB$14,2,FALSE),0)</f>
        <v>0</v>
      </c>
      <c r="AG323">
        <f t="shared" si="28"/>
        <v>0</v>
      </c>
      <c r="AH323" s="513">
        <f t="shared" si="29"/>
        <v>0</v>
      </c>
      <c r="AI323" s="513">
        <f t="shared" si="30"/>
        <v>0</v>
      </c>
      <c r="AJ323" s="513">
        <f>IF(通常分様式!C323="",0,IF(B323=1,IF(フラグ管理用!C323=1,"事業終期_通常",IF(C323=2,IF(Y323=2,"事業終期_R3基金・R4","事業終期_通常"),0)),IF(B323=2,"事業終期_R3基金・R4",0)))</f>
        <v>0</v>
      </c>
      <c r="AK323" s="513">
        <f t="shared" si="31"/>
        <v>0</v>
      </c>
      <c r="AL323" s="513">
        <f t="shared" si="32"/>
        <v>0</v>
      </c>
      <c r="AM323" s="513">
        <f t="shared" si="33"/>
        <v>0</v>
      </c>
      <c r="AN323" s="513">
        <f t="shared" si="34"/>
        <v>0</v>
      </c>
      <c r="AO323" t="str">
        <f>IF(通常分様式!C323="","",IF(PRODUCT(B323:G323,H323:AA323,AF323)=0,"error",""))</f>
        <v/>
      </c>
      <c r="AP323">
        <f>IF(通常分様式!E323="妊娠出産子育て支援交付金",1,0)</f>
        <v>0</v>
      </c>
    </row>
    <row r="324" spans="1:42">
      <c r="A324">
        <v>303</v>
      </c>
      <c r="B324">
        <f>IFERROR(VLOOKUP(通常分様式!B324,―!$AJ$2:$AK$3,2,FALSE),0)</f>
        <v>0</v>
      </c>
      <c r="C324">
        <f>IFERROR(VLOOKUP(通常分様式!C324,―!$A$2:$B$3,2,FALSE),0)</f>
        <v>0</v>
      </c>
      <c r="D324">
        <f>IFERROR(VLOOKUP(通常分様式!D324,―!$AD$2:$AE$3,2,FALSE),0)</f>
        <v>0</v>
      </c>
      <c r="G324">
        <f>IFERROR(VLOOKUP(通常分様式!G324,―!$AF$2:$AG$3,2,FALSE),0)</f>
        <v>0</v>
      </c>
      <c r="H324">
        <f>IFERROR(VLOOKUP(通常分様式!H324,―!$C$2:$D$2,2,FALSE),0)</f>
        <v>0</v>
      </c>
      <c r="I324">
        <f>IFERROR(IF(B324=2,VLOOKUP(通常分様式!I324,―!$E$21:$F$25,2,FALSE),VLOOKUP(通常分様式!I324,―!$E$2:$F$19,2,FALSE)),0)</f>
        <v>0</v>
      </c>
      <c r="J324">
        <f>IFERROR(VLOOKUP(通常分様式!J324,―!$G$2:$H$2,2,FALSE),0)</f>
        <v>0</v>
      </c>
      <c r="K324">
        <f>IFERROR(VLOOKUP(通常分様式!K324,―!$AH$2:$AI$12,2,FALSE),0)</f>
        <v>0</v>
      </c>
      <c r="V324">
        <f>IFERROR(IF(通常分様式!C324="単",VLOOKUP(通常分様式!V324,―!$I$2:$J$3,2,FALSE),VLOOKUP(通常分様式!V324,―!$I$4:$J$5,2,FALSE)),0)</f>
        <v>0</v>
      </c>
      <c r="W324">
        <f>IFERROR(VLOOKUP(通常分様式!W324,―!$K$2:$L$3,2,FALSE),0)</f>
        <v>0</v>
      </c>
      <c r="X324">
        <f>IFERROR(VLOOKUP(通常分様式!X324,―!$M$2:$N$3,2,FALSE),0)</f>
        <v>0</v>
      </c>
      <c r="Y324">
        <f>IFERROR(VLOOKUP(通常分様式!Y324,―!$O$2:$P$3,2,FALSE),0)</f>
        <v>0</v>
      </c>
      <c r="Z324">
        <f>IFERROR(VLOOKUP(通常分様式!Z324,―!$X$2:$Y$31,2,FALSE),0)</f>
        <v>0</v>
      </c>
      <c r="AA324">
        <f>IFERROR(VLOOKUP(通常分様式!AA324,―!$X$2:$Y$31,2,FALSE),0)</f>
        <v>0</v>
      </c>
      <c r="AF324">
        <f>IFERROR(VLOOKUP(通常分様式!AG324,―!$AA$2:$AB$14,2,FALSE),0)</f>
        <v>0</v>
      </c>
      <c r="AG324">
        <f t="shared" si="28"/>
        <v>0</v>
      </c>
      <c r="AH324" s="513">
        <f t="shared" si="29"/>
        <v>0</v>
      </c>
      <c r="AI324" s="513">
        <f t="shared" si="30"/>
        <v>0</v>
      </c>
      <c r="AJ324" s="513">
        <f>IF(通常分様式!C324="",0,IF(B324=1,IF(フラグ管理用!C324=1,"事業終期_通常",IF(C324=2,IF(Y324=2,"事業終期_R3基金・R4","事業終期_通常"),0)),IF(B324=2,"事業終期_R3基金・R4",0)))</f>
        <v>0</v>
      </c>
      <c r="AK324" s="513">
        <f t="shared" si="31"/>
        <v>0</v>
      </c>
      <c r="AL324" s="513">
        <f t="shared" si="32"/>
        <v>0</v>
      </c>
      <c r="AM324" s="513">
        <f t="shared" si="33"/>
        <v>0</v>
      </c>
      <c r="AN324" s="513">
        <f t="shared" si="34"/>
        <v>0</v>
      </c>
      <c r="AO324" t="str">
        <f>IF(通常分様式!C324="","",IF(PRODUCT(B324:G324,H324:AA324,AF324)=0,"error",""))</f>
        <v/>
      </c>
      <c r="AP324">
        <f>IF(通常分様式!E324="妊娠出産子育て支援交付金",1,0)</f>
        <v>0</v>
      </c>
    </row>
    <row r="325" spans="1:42">
      <c r="A325">
        <v>304</v>
      </c>
      <c r="B325">
        <f>IFERROR(VLOOKUP(通常分様式!B325,―!$AJ$2:$AK$3,2,FALSE),0)</f>
        <v>0</v>
      </c>
      <c r="C325">
        <f>IFERROR(VLOOKUP(通常分様式!C325,―!$A$2:$B$3,2,FALSE),0)</f>
        <v>0</v>
      </c>
      <c r="D325">
        <f>IFERROR(VLOOKUP(通常分様式!D325,―!$AD$2:$AE$3,2,FALSE),0)</f>
        <v>0</v>
      </c>
      <c r="G325">
        <f>IFERROR(VLOOKUP(通常分様式!G325,―!$AF$2:$AG$3,2,FALSE),0)</f>
        <v>0</v>
      </c>
      <c r="H325">
        <f>IFERROR(VLOOKUP(通常分様式!H325,―!$C$2:$D$2,2,FALSE),0)</f>
        <v>0</v>
      </c>
      <c r="I325">
        <f>IFERROR(IF(B325=2,VLOOKUP(通常分様式!I325,―!$E$21:$F$25,2,FALSE),VLOOKUP(通常分様式!I325,―!$E$2:$F$19,2,FALSE)),0)</f>
        <v>0</v>
      </c>
      <c r="J325">
        <f>IFERROR(VLOOKUP(通常分様式!J325,―!$G$2:$H$2,2,FALSE),0)</f>
        <v>0</v>
      </c>
      <c r="K325">
        <f>IFERROR(VLOOKUP(通常分様式!K325,―!$AH$2:$AI$12,2,FALSE),0)</f>
        <v>0</v>
      </c>
      <c r="V325">
        <f>IFERROR(IF(通常分様式!C325="単",VLOOKUP(通常分様式!V325,―!$I$2:$J$3,2,FALSE),VLOOKUP(通常分様式!V325,―!$I$4:$J$5,2,FALSE)),0)</f>
        <v>0</v>
      </c>
      <c r="W325">
        <f>IFERROR(VLOOKUP(通常分様式!W325,―!$K$2:$L$3,2,FALSE),0)</f>
        <v>0</v>
      </c>
      <c r="X325">
        <f>IFERROR(VLOOKUP(通常分様式!X325,―!$M$2:$N$3,2,FALSE),0)</f>
        <v>0</v>
      </c>
      <c r="Y325">
        <f>IFERROR(VLOOKUP(通常分様式!Y325,―!$O$2:$P$3,2,FALSE),0)</f>
        <v>0</v>
      </c>
      <c r="Z325">
        <f>IFERROR(VLOOKUP(通常分様式!Z325,―!$X$2:$Y$31,2,FALSE),0)</f>
        <v>0</v>
      </c>
      <c r="AA325">
        <f>IFERROR(VLOOKUP(通常分様式!AA325,―!$X$2:$Y$31,2,FALSE),0)</f>
        <v>0</v>
      </c>
      <c r="AF325">
        <f>IFERROR(VLOOKUP(通常分様式!AG325,―!$AA$2:$AB$14,2,FALSE),0)</f>
        <v>0</v>
      </c>
      <c r="AG325">
        <f t="shared" si="28"/>
        <v>0</v>
      </c>
      <c r="AH325" s="513">
        <f t="shared" si="29"/>
        <v>0</v>
      </c>
      <c r="AI325" s="513">
        <f t="shared" si="30"/>
        <v>0</v>
      </c>
      <c r="AJ325" s="513">
        <f>IF(通常分様式!C325="",0,IF(B325=1,IF(フラグ管理用!C325=1,"事業終期_通常",IF(C325=2,IF(Y325=2,"事業終期_R3基金・R4","事業終期_通常"),0)),IF(B325=2,"事業終期_R3基金・R4",0)))</f>
        <v>0</v>
      </c>
      <c r="AK325" s="513">
        <f t="shared" si="31"/>
        <v>0</v>
      </c>
      <c r="AL325" s="513">
        <f t="shared" si="32"/>
        <v>0</v>
      </c>
      <c r="AM325" s="513">
        <f t="shared" si="33"/>
        <v>0</v>
      </c>
      <c r="AN325" s="513">
        <f t="shared" si="34"/>
        <v>0</v>
      </c>
      <c r="AO325" t="str">
        <f>IF(通常分様式!C325="","",IF(PRODUCT(B325:G325,H325:AA325,AF325)=0,"error",""))</f>
        <v/>
      </c>
      <c r="AP325">
        <f>IF(通常分様式!E325="妊娠出産子育て支援交付金",1,0)</f>
        <v>0</v>
      </c>
    </row>
    <row r="326" spans="1:42">
      <c r="A326">
        <v>305</v>
      </c>
      <c r="B326">
        <f>IFERROR(VLOOKUP(通常分様式!B326,―!$AJ$2:$AK$3,2,FALSE),0)</f>
        <v>0</v>
      </c>
      <c r="C326">
        <f>IFERROR(VLOOKUP(通常分様式!C326,―!$A$2:$B$3,2,FALSE),0)</f>
        <v>0</v>
      </c>
      <c r="D326">
        <f>IFERROR(VLOOKUP(通常分様式!D326,―!$AD$2:$AE$3,2,FALSE),0)</f>
        <v>0</v>
      </c>
      <c r="G326">
        <f>IFERROR(VLOOKUP(通常分様式!G326,―!$AF$2:$AG$3,2,FALSE),0)</f>
        <v>0</v>
      </c>
      <c r="H326">
        <f>IFERROR(VLOOKUP(通常分様式!H326,―!$C$2:$D$2,2,FALSE),0)</f>
        <v>0</v>
      </c>
      <c r="I326">
        <f>IFERROR(IF(B326=2,VLOOKUP(通常分様式!I326,―!$E$21:$F$25,2,FALSE),VLOOKUP(通常分様式!I326,―!$E$2:$F$19,2,FALSE)),0)</f>
        <v>0</v>
      </c>
      <c r="J326">
        <f>IFERROR(VLOOKUP(通常分様式!J326,―!$G$2:$H$2,2,FALSE),0)</f>
        <v>0</v>
      </c>
      <c r="K326">
        <f>IFERROR(VLOOKUP(通常分様式!K326,―!$AH$2:$AI$12,2,FALSE),0)</f>
        <v>0</v>
      </c>
      <c r="V326">
        <f>IFERROR(IF(通常分様式!C326="単",VLOOKUP(通常分様式!V326,―!$I$2:$J$3,2,FALSE),VLOOKUP(通常分様式!V326,―!$I$4:$J$5,2,FALSE)),0)</f>
        <v>0</v>
      </c>
      <c r="W326">
        <f>IFERROR(VLOOKUP(通常分様式!W326,―!$K$2:$L$3,2,FALSE),0)</f>
        <v>0</v>
      </c>
      <c r="X326">
        <f>IFERROR(VLOOKUP(通常分様式!X326,―!$M$2:$N$3,2,FALSE),0)</f>
        <v>0</v>
      </c>
      <c r="Y326">
        <f>IFERROR(VLOOKUP(通常分様式!Y326,―!$O$2:$P$3,2,FALSE),0)</f>
        <v>0</v>
      </c>
      <c r="Z326">
        <f>IFERROR(VLOOKUP(通常分様式!Z326,―!$X$2:$Y$31,2,FALSE),0)</f>
        <v>0</v>
      </c>
      <c r="AA326">
        <f>IFERROR(VLOOKUP(通常分様式!AA326,―!$X$2:$Y$31,2,FALSE),0)</f>
        <v>0</v>
      </c>
      <c r="AF326">
        <f>IFERROR(VLOOKUP(通常分様式!AG326,―!$AA$2:$AB$14,2,FALSE),0)</f>
        <v>0</v>
      </c>
      <c r="AG326">
        <f t="shared" si="28"/>
        <v>0</v>
      </c>
      <c r="AH326" s="513">
        <f t="shared" si="29"/>
        <v>0</v>
      </c>
      <c r="AI326" s="513">
        <f t="shared" si="30"/>
        <v>0</v>
      </c>
      <c r="AJ326" s="513">
        <f>IF(通常分様式!C326="",0,IF(B326=1,IF(フラグ管理用!C326=1,"事業終期_通常",IF(C326=2,IF(Y326=2,"事業終期_R3基金・R4","事業終期_通常"),0)),IF(B326=2,"事業終期_R3基金・R4",0)))</f>
        <v>0</v>
      </c>
      <c r="AK326" s="513">
        <f t="shared" si="31"/>
        <v>0</v>
      </c>
      <c r="AL326" s="513">
        <f t="shared" si="32"/>
        <v>0</v>
      </c>
      <c r="AM326" s="513">
        <f t="shared" si="33"/>
        <v>0</v>
      </c>
      <c r="AN326" s="513">
        <f t="shared" si="34"/>
        <v>0</v>
      </c>
      <c r="AO326" t="str">
        <f>IF(通常分様式!C326="","",IF(PRODUCT(B326:G326,H326:AA326,AF326)=0,"error",""))</f>
        <v/>
      </c>
      <c r="AP326">
        <f>IF(通常分様式!E326="妊娠出産子育て支援交付金",1,0)</f>
        <v>0</v>
      </c>
    </row>
    <row r="327" spans="1:42">
      <c r="A327">
        <v>306</v>
      </c>
      <c r="B327">
        <f>IFERROR(VLOOKUP(通常分様式!B327,―!$AJ$2:$AK$3,2,FALSE),0)</f>
        <v>0</v>
      </c>
      <c r="C327">
        <f>IFERROR(VLOOKUP(通常分様式!C327,―!$A$2:$B$3,2,FALSE),0)</f>
        <v>0</v>
      </c>
      <c r="D327">
        <f>IFERROR(VLOOKUP(通常分様式!D327,―!$AD$2:$AE$3,2,FALSE),0)</f>
        <v>0</v>
      </c>
      <c r="G327">
        <f>IFERROR(VLOOKUP(通常分様式!G327,―!$AF$2:$AG$3,2,FALSE),0)</f>
        <v>0</v>
      </c>
      <c r="H327">
        <f>IFERROR(VLOOKUP(通常分様式!H327,―!$C$2:$D$2,2,FALSE),0)</f>
        <v>0</v>
      </c>
      <c r="I327">
        <f>IFERROR(IF(B327=2,VLOOKUP(通常分様式!I327,―!$E$21:$F$25,2,FALSE),VLOOKUP(通常分様式!I327,―!$E$2:$F$19,2,FALSE)),0)</f>
        <v>0</v>
      </c>
      <c r="J327">
        <f>IFERROR(VLOOKUP(通常分様式!J327,―!$G$2:$H$2,2,FALSE),0)</f>
        <v>0</v>
      </c>
      <c r="K327">
        <f>IFERROR(VLOOKUP(通常分様式!K327,―!$AH$2:$AI$12,2,FALSE),0)</f>
        <v>0</v>
      </c>
      <c r="V327">
        <f>IFERROR(IF(通常分様式!C327="単",VLOOKUP(通常分様式!V327,―!$I$2:$J$3,2,FALSE),VLOOKUP(通常分様式!V327,―!$I$4:$J$5,2,FALSE)),0)</f>
        <v>0</v>
      </c>
      <c r="W327">
        <f>IFERROR(VLOOKUP(通常分様式!W327,―!$K$2:$L$3,2,FALSE),0)</f>
        <v>0</v>
      </c>
      <c r="X327">
        <f>IFERROR(VLOOKUP(通常分様式!X327,―!$M$2:$N$3,2,FALSE),0)</f>
        <v>0</v>
      </c>
      <c r="Y327">
        <f>IFERROR(VLOOKUP(通常分様式!Y327,―!$O$2:$P$3,2,FALSE),0)</f>
        <v>0</v>
      </c>
      <c r="Z327">
        <f>IFERROR(VLOOKUP(通常分様式!Z327,―!$X$2:$Y$31,2,FALSE),0)</f>
        <v>0</v>
      </c>
      <c r="AA327">
        <f>IFERROR(VLOOKUP(通常分様式!AA327,―!$X$2:$Y$31,2,FALSE),0)</f>
        <v>0</v>
      </c>
      <c r="AF327">
        <f>IFERROR(VLOOKUP(通常分様式!AG327,―!$AA$2:$AB$14,2,FALSE),0)</f>
        <v>0</v>
      </c>
      <c r="AG327">
        <f t="shared" si="28"/>
        <v>0</v>
      </c>
      <c r="AH327" s="513">
        <f t="shared" si="29"/>
        <v>0</v>
      </c>
      <c r="AI327" s="513">
        <f t="shared" si="30"/>
        <v>0</v>
      </c>
      <c r="AJ327" s="513">
        <f>IF(通常分様式!C327="",0,IF(B327=1,IF(フラグ管理用!C327=1,"事業終期_通常",IF(C327=2,IF(Y327=2,"事業終期_R3基金・R4","事業終期_通常"),0)),IF(B327=2,"事業終期_R3基金・R4",0)))</f>
        <v>0</v>
      </c>
      <c r="AK327" s="513">
        <f t="shared" si="31"/>
        <v>0</v>
      </c>
      <c r="AL327" s="513">
        <f t="shared" si="32"/>
        <v>0</v>
      </c>
      <c r="AM327" s="513">
        <f t="shared" si="33"/>
        <v>0</v>
      </c>
      <c r="AN327" s="513">
        <f t="shared" si="34"/>
        <v>0</v>
      </c>
      <c r="AO327" t="str">
        <f>IF(通常分様式!C327="","",IF(PRODUCT(B327:G327,H327:AA327,AF327)=0,"error",""))</f>
        <v/>
      </c>
      <c r="AP327">
        <f>IF(通常分様式!E327="妊娠出産子育て支援交付金",1,0)</f>
        <v>0</v>
      </c>
    </row>
    <row r="328" spans="1:42">
      <c r="A328">
        <v>307</v>
      </c>
      <c r="B328">
        <f>IFERROR(VLOOKUP(通常分様式!B328,―!$AJ$2:$AK$3,2,FALSE),0)</f>
        <v>0</v>
      </c>
      <c r="C328">
        <f>IFERROR(VLOOKUP(通常分様式!C328,―!$A$2:$B$3,2,FALSE),0)</f>
        <v>0</v>
      </c>
      <c r="D328">
        <f>IFERROR(VLOOKUP(通常分様式!D328,―!$AD$2:$AE$3,2,FALSE),0)</f>
        <v>0</v>
      </c>
      <c r="G328">
        <f>IFERROR(VLOOKUP(通常分様式!G328,―!$AF$2:$AG$3,2,FALSE),0)</f>
        <v>0</v>
      </c>
      <c r="H328">
        <f>IFERROR(VLOOKUP(通常分様式!H328,―!$C$2:$D$2,2,FALSE),0)</f>
        <v>0</v>
      </c>
      <c r="I328">
        <f>IFERROR(IF(B328=2,VLOOKUP(通常分様式!I328,―!$E$21:$F$25,2,FALSE),VLOOKUP(通常分様式!I328,―!$E$2:$F$19,2,FALSE)),0)</f>
        <v>0</v>
      </c>
      <c r="J328">
        <f>IFERROR(VLOOKUP(通常分様式!J328,―!$G$2:$H$2,2,FALSE),0)</f>
        <v>0</v>
      </c>
      <c r="K328">
        <f>IFERROR(VLOOKUP(通常分様式!K328,―!$AH$2:$AI$12,2,FALSE),0)</f>
        <v>0</v>
      </c>
      <c r="V328">
        <f>IFERROR(IF(通常分様式!C328="単",VLOOKUP(通常分様式!V328,―!$I$2:$J$3,2,FALSE),VLOOKUP(通常分様式!V328,―!$I$4:$J$5,2,FALSE)),0)</f>
        <v>0</v>
      </c>
      <c r="W328">
        <f>IFERROR(VLOOKUP(通常分様式!W328,―!$K$2:$L$3,2,FALSE),0)</f>
        <v>0</v>
      </c>
      <c r="X328">
        <f>IFERROR(VLOOKUP(通常分様式!X328,―!$M$2:$N$3,2,FALSE),0)</f>
        <v>0</v>
      </c>
      <c r="Y328">
        <f>IFERROR(VLOOKUP(通常分様式!Y328,―!$O$2:$P$3,2,FALSE),0)</f>
        <v>0</v>
      </c>
      <c r="Z328">
        <f>IFERROR(VLOOKUP(通常分様式!Z328,―!$X$2:$Y$31,2,FALSE),0)</f>
        <v>0</v>
      </c>
      <c r="AA328">
        <f>IFERROR(VLOOKUP(通常分様式!AA328,―!$X$2:$Y$31,2,FALSE),0)</f>
        <v>0</v>
      </c>
      <c r="AF328">
        <f>IFERROR(VLOOKUP(通常分様式!AG328,―!$AA$2:$AB$14,2,FALSE),0)</f>
        <v>0</v>
      </c>
      <c r="AG328">
        <f t="shared" si="28"/>
        <v>0</v>
      </c>
      <c r="AH328" s="513">
        <f t="shared" si="29"/>
        <v>0</v>
      </c>
      <c r="AI328" s="513">
        <f t="shared" si="30"/>
        <v>0</v>
      </c>
      <c r="AJ328" s="513">
        <f>IF(通常分様式!C328="",0,IF(B328=1,IF(フラグ管理用!C328=1,"事業終期_通常",IF(C328=2,IF(Y328=2,"事業終期_R3基金・R4","事業終期_通常"),0)),IF(B328=2,"事業終期_R3基金・R4",0)))</f>
        <v>0</v>
      </c>
      <c r="AK328" s="513">
        <f t="shared" si="31"/>
        <v>0</v>
      </c>
      <c r="AL328" s="513">
        <f t="shared" si="32"/>
        <v>0</v>
      </c>
      <c r="AM328" s="513">
        <f t="shared" si="33"/>
        <v>0</v>
      </c>
      <c r="AN328" s="513">
        <f t="shared" si="34"/>
        <v>0</v>
      </c>
      <c r="AO328" t="str">
        <f>IF(通常分様式!C328="","",IF(PRODUCT(B328:G328,H328:AA328,AF328)=0,"error",""))</f>
        <v/>
      </c>
      <c r="AP328">
        <f>IF(通常分様式!E328="妊娠出産子育て支援交付金",1,0)</f>
        <v>0</v>
      </c>
    </row>
    <row r="329" spans="1:42">
      <c r="A329">
        <v>308</v>
      </c>
      <c r="B329">
        <f>IFERROR(VLOOKUP(通常分様式!B329,―!$AJ$2:$AK$3,2,FALSE),0)</f>
        <v>0</v>
      </c>
      <c r="C329">
        <f>IFERROR(VLOOKUP(通常分様式!C329,―!$A$2:$B$3,2,FALSE),0)</f>
        <v>0</v>
      </c>
      <c r="D329">
        <f>IFERROR(VLOOKUP(通常分様式!D329,―!$AD$2:$AE$3,2,FALSE),0)</f>
        <v>0</v>
      </c>
      <c r="G329">
        <f>IFERROR(VLOOKUP(通常分様式!G329,―!$AF$2:$AG$3,2,FALSE),0)</f>
        <v>0</v>
      </c>
      <c r="H329">
        <f>IFERROR(VLOOKUP(通常分様式!H329,―!$C$2:$D$2,2,FALSE),0)</f>
        <v>0</v>
      </c>
      <c r="I329">
        <f>IFERROR(IF(B329=2,VLOOKUP(通常分様式!I329,―!$E$21:$F$25,2,FALSE),VLOOKUP(通常分様式!I329,―!$E$2:$F$19,2,FALSE)),0)</f>
        <v>0</v>
      </c>
      <c r="J329">
        <f>IFERROR(VLOOKUP(通常分様式!J329,―!$G$2:$H$2,2,FALSE),0)</f>
        <v>0</v>
      </c>
      <c r="K329">
        <f>IFERROR(VLOOKUP(通常分様式!K329,―!$AH$2:$AI$12,2,FALSE),0)</f>
        <v>0</v>
      </c>
      <c r="V329">
        <f>IFERROR(IF(通常分様式!C329="単",VLOOKUP(通常分様式!V329,―!$I$2:$J$3,2,FALSE),VLOOKUP(通常分様式!V329,―!$I$4:$J$5,2,FALSE)),0)</f>
        <v>0</v>
      </c>
      <c r="W329">
        <f>IFERROR(VLOOKUP(通常分様式!W329,―!$K$2:$L$3,2,FALSE),0)</f>
        <v>0</v>
      </c>
      <c r="X329">
        <f>IFERROR(VLOOKUP(通常分様式!X329,―!$M$2:$N$3,2,FALSE),0)</f>
        <v>0</v>
      </c>
      <c r="Y329">
        <f>IFERROR(VLOOKUP(通常分様式!Y329,―!$O$2:$P$3,2,FALSE),0)</f>
        <v>0</v>
      </c>
      <c r="Z329">
        <f>IFERROR(VLOOKUP(通常分様式!Z329,―!$X$2:$Y$31,2,FALSE),0)</f>
        <v>0</v>
      </c>
      <c r="AA329">
        <f>IFERROR(VLOOKUP(通常分様式!AA329,―!$X$2:$Y$31,2,FALSE),0)</f>
        <v>0</v>
      </c>
      <c r="AF329">
        <f>IFERROR(VLOOKUP(通常分様式!AG329,―!$AA$2:$AB$14,2,FALSE),0)</f>
        <v>0</v>
      </c>
      <c r="AG329">
        <f t="shared" si="28"/>
        <v>0</v>
      </c>
      <c r="AH329" s="513">
        <f t="shared" si="29"/>
        <v>0</v>
      </c>
      <c r="AI329" s="513">
        <f t="shared" si="30"/>
        <v>0</v>
      </c>
      <c r="AJ329" s="513">
        <f>IF(通常分様式!C329="",0,IF(B329=1,IF(フラグ管理用!C329=1,"事業終期_通常",IF(C329=2,IF(Y329=2,"事業終期_R3基金・R4","事業終期_通常"),0)),IF(B329=2,"事業終期_R3基金・R4",0)))</f>
        <v>0</v>
      </c>
      <c r="AK329" s="513">
        <f t="shared" si="31"/>
        <v>0</v>
      </c>
      <c r="AL329" s="513">
        <f t="shared" si="32"/>
        <v>0</v>
      </c>
      <c r="AM329" s="513">
        <f t="shared" si="33"/>
        <v>0</v>
      </c>
      <c r="AN329" s="513">
        <f t="shared" si="34"/>
        <v>0</v>
      </c>
      <c r="AO329" t="str">
        <f>IF(通常分様式!C329="","",IF(PRODUCT(B329:G329,H329:AA329,AF329)=0,"error",""))</f>
        <v/>
      </c>
      <c r="AP329">
        <f>IF(通常分様式!E329="妊娠出産子育て支援交付金",1,0)</f>
        <v>0</v>
      </c>
    </row>
    <row r="330" spans="1:42">
      <c r="A330">
        <v>309</v>
      </c>
      <c r="B330">
        <f>IFERROR(VLOOKUP(通常分様式!B330,―!$AJ$2:$AK$3,2,FALSE),0)</f>
        <v>0</v>
      </c>
      <c r="C330">
        <f>IFERROR(VLOOKUP(通常分様式!C330,―!$A$2:$B$3,2,FALSE),0)</f>
        <v>0</v>
      </c>
      <c r="D330">
        <f>IFERROR(VLOOKUP(通常分様式!D330,―!$AD$2:$AE$3,2,FALSE),0)</f>
        <v>0</v>
      </c>
      <c r="G330">
        <f>IFERROR(VLOOKUP(通常分様式!G330,―!$AF$2:$AG$3,2,FALSE),0)</f>
        <v>0</v>
      </c>
      <c r="H330">
        <f>IFERROR(VLOOKUP(通常分様式!H330,―!$C$2:$D$2,2,FALSE),0)</f>
        <v>0</v>
      </c>
      <c r="I330">
        <f>IFERROR(IF(B330=2,VLOOKUP(通常分様式!I330,―!$E$21:$F$25,2,FALSE),VLOOKUP(通常分様式!I330,―!$E$2:$F$19,2,FALSE)),0)</f>
        <v>0</v>
      </c>
      <c r="J330">
        <f>IFERROR(VLOOKUP(通常分様式!J330,―!$G$2:$H$2,2,FALSE),0)</f>
        <v>0</v>
      </c>
      <c r="K330">
        <f>IFERROR(VLOOKUP(通常分様式!K330,―!$AH$2:$AI$12,2,FALSE),0)</f>
        <v>0</v>
      </c>
      <c r="V330">
        <f>IFERROR(IF(通常分様式!C330="単",VLOOKUP(通常分様式!V330,―!$I$2:$J$3,2,FALSE),VLOOKUP(通常分様式!V330,―!$I$4:$J$5,2,FALSE)),0)</f>
        <v>0</v>
      </c>
      <c r="W330">
        <f>IFERROR(VLOOKUP(通常分様式!W330,―!$K$2:$L$3,2,FALSE),0)</f>
        <v>0</v>
      </c>
      <c r="X330">
        <f>IFERROR(VLOOKUP(通常分様式!X330,―!$M$2:$N$3,2,FALSE),0)</f>
        <v>0</v>
      </c>
      <c r="Y330">
        <f>IFERROR(VLOOKUP(通常分様式!Y330,―!$O$2:$P$3,2,FALSE),0)</f>
        <v>0</v>
      </c>
      <c r="Z330">
        <f>IFERROR(VLOOKUP(通常分様式!Z330,―!$X$2:$Y$31,2,FALSE),0)</f>
        <v>0</v>
      </c>
      <c r="AA330">
        <f>IFERROR(VLOOKUP(通常分様式!AA330,―!$X$2:$Y$31,2,FALSE),0)</f>
        <v>0</v>
      </c>
      <c r="AF330">
        <f>IFERROR(VLOOKUP(通常分様式!AG330,―!$AA$2:$AB$14,2,FALSE),0)</f>
        <v>0</v>
      </c>
      <c r="AG330">
        <f t="shared" si="28"/>
        <v>0</v>
      </c>
      <c r="AH330" s="513">
        <f t="shared" si="29"/>
        <v>0</v>
      </c>
      <c r="AI330" s="513">
        <f t="shared" si="30"/>
        <v>0</v>
      </c>
      <c r="AJ330" s="513">
        <f>IF(通常分様式!C330="",0,IF(B330=1,IF(フラグ管理用!C330=1,"事業終期_通常",IF(C330=2,IF(Y330=2,"事業終期_R3基金・R4","事業終期_通常"),0)),IF(B330=2,"事業終期_R3基金・R4",0)))</f>
        <v>0</v>
      </c>
      <c r="AK330" s="513">
        <f t="shared" si="31"/>
        <v>0</v>
      </c>
      <c r="AL330" s="513">
        <f t="shared" si="32"/>
        <v>0</v>
      </c>
      <c r="AM330" s="513">
        <f t="shared" si="33"/>
        <v>0</v>
      </c>
      <c r="AN330" s="513">
        <f t="shared" si="34"/>
        <v>0</v>
      </c>
      <c r="AO330" t="str">
        <f>IF(通常分様式!C330="","",IF(PRODUCT(B330:G330,H330:AA330,AF330)=0,"error",""))</f>
        <v/>
      </c>
      <c r="AP330">
        <f>IF(通常分様式!E330="妊娠出産子育て支援交付金",1,0)</f>
        <v>0</v>
      </c>
    </row>
    <row r="331" spans="1:42">
      <c r="A331">
        <v>310</v>
      </c>
      <c r="B331">
        <f>IFERROR(VLOOKUP(通常分様式!B331,―!$AJ$2:$AK$3,2,FALSE),0)</f>
        <v>0</v>
      </c>
      <c r="C331">
        <f>IFERROR(VLOOKUP(通常分様式!C331,―!$A$2:$B$3,2,FALSE),0)</f>
        <v>0</v>
      </c>
      <c r="D331">
        <f>IFERROR(VLOOKUP(通常分様式!D331,―!$AD$2:$AE$3,2,FALSE),0)</f>
        <v>0</v>
      </c>
      <c r="G331">
        <f>IFERROR(VLOOKUP(通常分様式!G331,―!$AF$2:$AG$3,2,FALSE),0)</f>
        <v>0</v>
      </c>
      <c r="H331">
        <f>IFERROR(VLOOKUP(通常分様式!H331,―!$C$2:$D$2,2,FALSE),0)</f>
        <v>0</v>
      </c>
      <c r="I331">
        <f>IFERROR(IF(B331=2,VLOOKUP(通常分様式!I331,―!$E$21:$F$25,2,FALSE),VLOOKUP(通常分様式!I331,―!$E$2:$F$19,2,FALSE)),0)</f>
        <v>0</v>
      </c>
      <c r="J331">
        <f>IFERROR(VLOOKUP(通常分様式!J331,―!$G$2:$H$2,2,FALSE),0)</f>
        <v>0</v>
      </c>
      <c r="K331">
        <f>IFERROR(VLOOKUP(通常分様式!K331,―!$AH$2:$AI$12,2,FALSE),0)</f>
        <v>0</v>
      </c>
      <c r="V331">
        <f>IFERROR(IF(通常分様式!C331="単",VLOOKUP(通常分様式!V331,―!$I$2:$J$3,2,FALSE),VLOOKUP(通常分様式!V331,―!$I$4:$J$5,2,FALSE)),0)</f>
        <v>0</v>
      </c>
      <c r="W331">
        <f>IFERROR(VLOOKUP(通常分様式!W331,―!$K$2:$L$3,2,FALSE),0)</f>
        <v>0</v>
      </c>
      <c r="X331">
        <f>IFERROR(VLOOKUP(通常分様式!X331,―!$M$2:$N$3,2,FALSE),0)</f>
        <v>0</v>
      </c>
      <c r="Y331">
        <f>IFERROR(VLOOKUP(通常分様式!Y331,―!$O$2:$P$3,2,FALSE),0)</f>
        <v>0</v>
      </c>
      <c r="Z331">
        <f>IFERROR(VLOOKUP(通常分様式!Z331,―!$X$2:$Y$31,2,FALSE),0)</f>
        <v>0</v>
      </c>
      <c r="AA331">
        <f>IFERROR(VLOOKUP(通常分様式!AA331,―!$X$2:$Y$31,2,FALSE),0)</f>
        <v>0</v>
      </c>
      <c r="AF331">
        <f>IFERROR(VLOOKUP(通常分様式!AG331,―!$AA$2:$AB$14,2,FALSE),0)</f>
        <v>0</v>
      </c>
      <c r="AG331">
        <f t="shared" si="28"/>
        <v>0</v>
      </c>
      <c r="AH331" s="513">
        <f t="shared" si="29"/>
        <v>0</v>
      </c>
      <c r="AI331" s="513">
        <f t="shared" si="30"/>
        <v>0</v>
      </c>
      <c r="AJ331" s="513">
        <f>IF(通常分様式!C331="",0,IF(B331=1,IF(フラグ管理用!C331=1,"事業終期_通常",IF(C331=2,IF(Y331=2,"事業終期_R3基金・R4","事業終期_通常"),0)),IF(B331=2,"事業終期_R3基金・R4",0)))</f>
        <v>0</v>
      </c>
      <c r="AK331" s="513">
        <f t="shared" si="31"/>
        <v>0</v>
      </c>
      <c r="AL331" s="513">
        <f t="shared" si="32"/>
        <v>0</v>
      </c>
      <c r="AM331" s="513">
        <f t="shared" si="33"/>
        <v>0</v>
      </c>
      <c r="AN331" s="513">
        <f t="shared" si="34"/>
        <v>0</v>
      </c>
      <c r="AO331" t="str">
        <f>IF(通常分様式!C331="","",IF(PRODUCT(B331:G331,H331:AA331,AF331)=0,"error",""))</f>
        <v/>
      </c>
      <c r="AP331">
        <f>IF(通常分様式!E331="妊娠出産子育て支援交付金",1,0)</f>
        <v>0</v>
      </c>
    </row>
    <row r="332" spans="1:42">
      <c r="A332">
        <v>311</v>
      </c>
      <c r="B332">
        <f>IFERROR(VLOOKUP(通常分様式!B332,―!$AJ$2:$AK$3,2,FALSE),0)</f>
        <v>0</v>
      </c>
      <c r="C332">
        <f>IFERROR(VLOOKUP(通常分様式!C332,―!$A$2:$B$3,2,FALSE),0)</f>
        <v>0</v>
      </c>
      <c r="D332">
        <f>IFERROR(VLOOKUP(通常分様式!D332,―!$AD$2:$AE$3,2,FALSE),0)</f>
        <v>0</v>
      </c>
      <c r="G332">
        <f>IFERROR(VLOOKUP(通常分様式!G332,―!$AF$2:$AG$3,2,FALSE),0)</f>
        <v>0</v>
      </c>
      <c r="H332">
        <f>IFERROR(VLOOKUP(通常分様式!H332,―!$C$2:$D$2,2,FALSE),0)</f>
        <v>0</v>
      </c>
      <c r="I332">
        <f>IFERROR(IF(B332=2,VLOOKUP(通常分様式!I332,―!$E$21:$F$25,2,FALSE),VLOOKUP(通常分様式!I332,―!$E$2:$F$19,2,FALSE)),0)</f>
        <v>0</v>
      </c>
      <c r="J332">
        <f>IFERROR(VLOOKUP(通常分様式!J332,―!$G$2:$H$2,2,FALSE),0)</f>
        <v>0</v>
      </c>
      <c r="K332">
        <f>IFERROR(VLOOKUP(通常分様式!K332,―!$AH$2:$AI$12,2,FALSE),0)</f>
        <v>0</v>
      </c>
      <c r="V332">
        <f>IFERROR(IF(通常分様式!C332="単",VLOOKUP(通常分様式!V332,―!$I$2:$J$3,2,FALSE),VLOOKUP(通常分様式!V332,―!$I$4:$J$5,2,FALSE)),0)</f>
        <v>0</v>
      </c>
      <c r="W332">
        <f>IFERROR(VLOOKUP(通常分様式!W332,―!$K$2:$L$3,2,FALSE),0)</f>
        <v>0</v>
      </c>
      <c r="X332">
        <f>IFERROR(VLOOKUP(通常分様式!X332,―!$M$2:$N$3,2,FALSE),0)</f>
        <v>0</v>
      </c>
      <c r="Y332">
        <f>IFERROR(VLOOKUP(通常分様式!Y332,―!$O$2:$P$3,2,FALSE),0)</f>
        <v>0</v>
      </c>
      <c r="Z332">
        <f>IFERROR(VLOOKUP(通常分様式!Z332,―!$X$2:$Y$31,2,FALSE),0)</f>
        <v>0</v>
      </c>
      <c r="AA332">
        <f>IFERROR(VLOOKUP(通常分様式!AA332,―!$X$2:$Y$31,2,FALSE),0)</f>
        <v>0</v>
      </c>
      <c r="AF332">
        <f>IFERROR(VLOOKUP(通常分様式!AG332,―!$AA$2:$AB$14,2,FALSE),0)</f>
        <v>0</v>
      </c>
      <c r="AG332">
        <f t="shared" si="28"/>
        <v>0</v>
      </c>
      <c r="AH332" s="513">
        <f t="shared" si="29"/>
        <v>0</v>
      </c>
      <c r="AI332" s="513">
        <f t="shared" si="30"/>
        <v>0</v>
      </c>
      <c r="AJ332" s="513">
        <f>IF(通常分様式!C332="",0,IF(B332=1,IF(フラグ管理用!C332=1,"事業終期_通常",IF(C332=2,IF(Y332=2,"事業終期_R3基金・R4","事業終期_通常"),0)),IF(B332=2,"事業終期_R3基金・R4",0)))</f>
        <v>0</v>
      </c>
      <c r="AK332" s="513">
        <f t="shared" si="31"/>
        <v>0</v>
      </c>
      <c r="AL332" s="513">
        <f t="shared" si="32"/>
        <v>0</v>
      </c>
      <c r="AM332" s="513">
        <f t="shared" si="33"/>
        <v>0</v>
      </c>
      <c r="AN332" s="513">
        <f t="shared" si="34"/>
        <v>0</v>
      </c>
      <c r="AO332" t="str">
        <f>IF(通常分様式!C332="","",IF(PRODUCT(B332:G332,H332:AA332,AF332)=0,"error",""))</f>
        <v/>
      </c>
      <c r="AP332">
        <f>IF(通常分様式!E332="妊娠出産子育て支援交付金",1,0)</f>
        <v>0</v>
      </c>
    </row>
    <row r="333" spans="1:42">
      <c r="A333">
        <v>312</v>
      </c>
      <c r="B333">
        <f>IFERROR(VLOOKUP(通常分様式!B333,―!$AJ$2:$AK$3,2,FALSE),0)</f>
        <v>0</v>
      </c>
      <c r="C333">
        <f>IFERROR(VLOOKUP(通常分様式!C333,―!$A$2:$B$3,2,FALSE),0)</f>
        <v>0</v>
      </c>
      <c r="D333">
        <f>IFERROR(VLOOKUP(通常分様式!D333,―!$AD$2:$AE$3,2,FALSE),0)</f>
        <v>0</v>
      </c>
      <c r="G333">
        <f>IFERROR(VLOOKUP(通常分様式!G333,―!$AF$2:$AG$3,2,FALSE),0)</f>
        <v>0</v>
      </c>
      <c r="H333">
        <f>IFERROR(VLOOKUP(通常分様式!H333,―!$C$2:$D$2,2,FALSE),0)</f>
        <v>0</v>
      </c>
      <c r="I333">
        <f>IFERROR(IF(B333=2,VLOOKUP(通常分様式!I333,―!$E$21:$F$25,2,FALSE),VLOOKUP(通常分様式!I333,―!$E$2:$F$19,2,FALSE)),0)</f>
        <v>0</v>
      </c>
      <c r="J333">
        <f>IFERROR(VLOOKUP(通常分様式!J333,―!$G$2:$H$2,2,FALSE),0)</f>
        <v>0</v>
      </c>
      <c r="K333">
        <f>IFERROR(VLOOKUP(通常分様式!K333,―!$AH$2:$AI$12,2,FALSE),0)</f>
        <v>0</v>
      </c>
      <c r="V333">
        <f>IFERROR(IF(通常分様式!C333="単",VLOOKUP(通常分様式!V333,―!$I$2:$J$3,2,FALSE),VLOOKUP(通常分様式!V333,―!$I$4:$J$5,2,FALSE)),0)</f>
        <v>0</v>
      </c>
      <c r="W333">
        <f>IFERROR(VLOOKUP(通常分様式!W333,―!$K$2:$L$3,2,FALSE),0)</f>
        <v>0</v>
      </c>
      <c r="X333">
        <f>IFERROR(VLOOKUP(通常分様式!X333,―!$M$2:$N$3,2,FALSE),0)</f>
        <v>0</v>
      </c>
      <c r="Y333">
        <f>IFERROR(VLOOKUP(通常分様式!Y333,―!$O$2:$P$3,2,FALSE),0)</f>
        <v>0</v>
      </c>
      <c r="Z333">
        <f>IFERROR(VLOOKUP(通常分様式!Z333,―!$X$2:$Y$31,2,FALSE),0)</f>
        <v>0</v>
      </c>
      <c r="AA333">
        <f>IFERROR(VLOOKUP(通常分様式!AA333,―!$X$2:$Y$31,2,FALSE),0)</f>
        <v>0</v>
      </c>
      <c r="AF333">
        <f>IFERROR(VLOOKUP(通常分様式!AG333,―!$AA$2:$AB$14,2,FALSE),0)</f>
        <v>0</v>
      </c>
      <c r="AG333">
        <f t="shared" si="28"/>
        <v>0</v>
      </c>
      <c r="AH333" s="513">
        <f t="shared" si="29"/>
        <v>0</v>
      </c>
      <c r="AI333" s="513">
        <f t="shared" si="30"/>
        <v>0</v>
      </c>
      <c r="AJ333" s="513">
        <f>IF(通常分様式!C333="",0,IF(B333=1,IF(フラグ管理用!C333=1,"事業終期_通常",IF(C333=2,IF(Y333=2,"事業終期_R3基金・R4","事業終期_通常"),0)),IF(B333=2,"事業終期_R3基金・R4",0)))</f>
        <v>0</v>
      </c>
      <c r="AK333" s="513">
        <f t="shared" si="31"/>
        <v>0</v>
      </c>
      <c r="AL333" s="513">
        <f t="shared" si="32"/>
        <v>0</v>
      </c>
      <c r="AM333" s="513">
        <f t="shared" si="33"/>
        <v>0</v>
      </c>
      <c r="AN333" s="513">
        <f t="shared" si="34"/>
        <v>0</v>
      </c>
      <c r="AO333" t="str">
        <f>IF(通常分様式!C333="","",IF(PRODUCT(B333:G333,H333:AA333,AF333)=0,"error",""))</f>
        <v/>
      </c>
      <c r="AP333">
        <f>IF(通常分様式!E333="妊娠出産子育て支援交付金",1,0)</f>
        <v>0</v>
      </c>
    </row>
    <row r="334" spans="1:42">
      <c r="A334">
        <v>313</v>
      </c>
      <c r="B334">
        <f>IFERROR(VLOOKUP(通常分様式!B334,―!$AJ$2:$AK$3,2,FALSE),0)</f>
        <v>0</v>
      </c>
      <c r="C334">
        <f>IFERROR(VLOOKUP(通常分様式!C334,―!$A$2:$B$3,2,FALSE),0)</f>
        <v>0</v>
      </c>
      <c r="D334">
        <f>IFERROR(VLOOKUP(通常分様式!D334,―!$AD$2:$AE$3,2,FALSE),0)</f>
        <v>0</v>
      </c>
      <c r="G334">
        <f>IFERROR(VLOOKUP(通常分様式!G334,―!$AF$2:$AG$3,2,FALSE),0)</f>
        <v>0</v>
      </c>
      <c r="H334">
        <f>IFERROR(VLOOKUP(通常分様式!H334,―!$C$2:$D$2,2,FALSE),0)</f>
        <v>0</v>
      </c>
      <c r="I334">
        <f>IFERROR(IF(B334=2,VLOOKUP(通常分様式!I334,―!$E$21:$F$25,2,FALSE),VLOOKUP(通常分様式!I334,―!$E$2:$F$19,2,FALSE)),0)</f>
        <v>0</v>
      </c>
      <c r="J334">
        <f>IFERROR(VLOOKUP(通常分様式!J334,―!$G$2:$H$2,2,FALSE),0)</f>
        <v>0</v>
      </c>
      <c r="K334">
        <f>IFERROR(VLOOKUP(通常分様式!K334,―!$AH$2:$AI$12,2,FALSE),0)</f>
        <v>0</v>
      </c>
      <c r="V334">
        <f>IFERROR(IF(通常分様式!C334="単",VLOOKUP(通常分様式!V334,―!$I$2:$J$3,2,FALSE),VLOOKUP(通常分様式!V334,―!$I$4:$J$5,2,FALSE)),0)</f>
        <v>0</v>
      </c>
      <c r="W334">
        <f>IFERROR(VLOOKUP(通常分様式!W334,―!$K$2:$L$3,2,FALSE),0)</f>
        <v>0</v>
      </c>
      <c r="X334">
        <f>IFERROR(VLOOKUP(通常分様式!X334,―!$M$2:$N$3,2,FALSE),0)</f>
        <v>0</v>
      </c>
      <c r="Y334">
        <f>IFERROR(VLOOKUP(通常分様式!Y334,―!$O$2:$P$3,2,FALSE),0)</f>
        <v>0</v>
      </c>
      <c r="Z334">
        <f>IFERROR(VLOOKUP(通常分様式!Z334,―!$X$2:$Y$31,2,FALSE),0)</f>
        <v>0</v>
      </c>
      <c r="AA334">
        <f>IFERROR(VLOOKUP(通常分様式!AA334,―!$X$2:$Y$31,2,FALSE),0)</f>
        <v>0</v>
      </c>
      <c r="AF334">
        <f>IFERROR(VLOOKUP(通常分様式!AG334,―!$AA$2:$AB$14,2,FALSE),0)</f>
        <v>0</v>
      </c>
      <c r="AG334">
        <f t="shared" si="28"/>
        <v>0</v>
      </c>
      <c r="AH334" s="513">
        <f t="shared" si="29"/>
        <v>0</v>
      </c>
      <c r="AI334" s="513">
        <f t="shared" si="30"/>
        <v>0</v>
      </c>
      <c r="AJ334" s="513">
        <f>IF(通常分様式!C334="",0,IF(B334=1,IF(フラグ管理用!C334=1,"事業終期_通常",IF(C334=2,IF(Y334=2,"事業終期_R3基金・R4","事業終期_通常"),0)),IF(B334=2,"事業終期_R3基金・R4",0)))</f>
        <v>0</v>
      </c>
      <c r="AK334" s="513">
        <f t="shared" si="31"/>
        <v>0</v>
      </c>
      <c r="AL334" s="513">
        <f t="shared" si="32"/>
        <v>0</v>
      </c>
      <c r="AM334" s="513">
        <f t="shared" si="33"/>
        <v>0</v>
      </c>
      <c r="AN334" s="513">
        <f t="shared" si="34"/>
        <v>0</v>
      </c>
      <c r="AO334" t="str">
        <f>IF(通常分様式!C334="","",IF(PRODUCT(B334:G334,H334:AA334,AF334)=0,"error",""))</f>
        <v/>
      </c>
      <c r="AP334">
        <f>IF(通常分様式!E334="妊娠出産子育て支援交付金",1,0)</f>
        <v>0</v>
      </c>
    </row>
    <row r="335" spans="1:42">
      <c r="A335">
        <v>314</v>
      </c>
      <c r="B335">
        <f>IFERROR(VLOOKUP(通常分様式!B335,―!$AJ$2:$AK$3,2,FALSE),0)</f>
        <v>0</v>
      </c>
      <c r="C335">
        <f>IFERROR(VLOOKUP(通常分様式!C335,―!$A$2:$B$3,2,FALSE),0)</f>
        <v>0</v>
      </c>
      <c r="D335">
        <f>IFERROR(VLOOKUP(通常分様式!D335,―!$AD$2:$AE$3,2,FALSE),0)</f>
        <v>0</v>
      </c>
      <c r="G335">
        <f>IFERROR(VLOOKUP(通常分様式!G335,―!$AF$2:$AG$3,2,FALSE),0)</f>
        <v>0</v>
      </c>
      <c r="H335">
        <f>IFERROR(VLOOKUP(通常分様式!H335,―!$C$2:$D$2,2,FALSE),0)</f>
        <v>0</v>
      </c>
      <c r="I335">
        <f>IFERROR(IF(B335=2,VLOOKUP(通常分様式!I335,―!$E$21:$F$25,2,FALSE),VLOOKUP(通常分様式!I335,―!$E$2:$F$19,2,FALSE)),0)</f>
        <v>0</v>
      </c>
      <c r="J335">
        <f>IFERROR(VLOOKUP(通常分様式!J335,―!$G$2:$H$2,2,FALSE),0)</f>
        <v>0</v>
      </c>
      <c r="K335">
        <f>IFERROR(VLOOKUP(通常分様式!K335,―!$AH$2:$AI$12,2,FALSE),0)</f>
        <v>0</v>
      </c>
      <c r="V335">
        <f>IFERROR(IF(通常分様式!C335="単",VLOOKUP(通常分様式!V335,―!$I$2:$J$3,2,FALSE),VLOOKUP(通常分様式!V335,―!$I$4:$J$5,2,FALSE)),0)</f>
        <v>0</v>
      </c>
      <c r="W335">
        <f>IFERROR(VLOOKUP(通常分様式!W335,―!$K$2:$L$3,2,FALSE),0)</f>
        <v>0</v>
      </c>
      <c r="X335">
        <f>IFERROR(VLOOKUP(通常分様式!X335,―!$M$2:$N$3,2,FALSE),0)</f>
        <v>0</v>
      </c>
      <c r="Y335">
        <f>IFERROR(VLOOKUP(通常分様式!Y335,―!$O$2:$P$3,2,FALSE),0)</f>
        <v>0</v>
      </c>
      <c r="Z335">
        <f>IFERROR(VLOOKUP(通常分様式!Z335,―!$X$2:$Y$31,2,FALSE),0)</f>
        <v>0</v>
      </c>
      <c r="AA335">
        <f>IFERROR(VLOOKUP(通常分様式!AA335,―!$X$2:$Y$31,2,FALSE),0)</f>
        <v>0</v>
      </c>
      <c r="AF335">
        <f>IFERROR(VLOOKUP(通常分様式!AG335,―!$AA$2:$AB$14,2,FALSE),0)</f>
        <v>0</v>
      </c>
      <c r="AG335">
        <f t="shared" si="28"/>
        <v>0</v>
      </c>
      <c r="AH335" s="513">
        <f t="shared" si="29"/>
        <v>0</v>
      </c>
      <c r="AI335" s="513">
        <f t="shared" si="30"/>
        <v>0</v>
      </c>
      <c r="AJ335" s="513">
        <f>IF(通常分様式!C335="",0,IF(B335=1,IF(フラグ管理用!C335=1,"事業終期_通常",IF(C335=2,IF(Y335=2,"事業終期_R3基金・R4","事業終期_通常"),0)),IF(B335=2,"事業終期_R3基金・R4",0)))</f>
        <v>0</v>
      </c>
      <c r="AK335" s="513">
        <f t="shared" si="31"/>
        <v>0</v>
      </c>
      <c r="AL335" s="513">
        <f t="shared" si="32"/>
        <v>0</v>
      </c>
      <c r="AM335" s="513">
        <f t="shared" si="33"/>
        <v>0</v>
      </c>
      <c r="AN335" s="513">
        <f t="shared" si="34"/>
        <v>0</v>
      </c>
      <c r="AO335" t="str">
        <f>IF(通常分様式!C335="","",IF(PRODUCT(B335:G335,H335:AA335,AF335)=0,"error",""))</f>
        <v/>
      </c>
      <c r="AP335">
        <f>IF(通常分様式!E335="妊娠出産子育て支援交付金",1,0)</f>
        <v>0</v>
      </c>
    </row>
    <row r="336" spans="1:42">
      <c r="A336">
        <v>315</v>
      </c>
      <c r="B336">
        <f>IFERROR(VLOOKUP(通常分様式!B336,―!$AJ$2:$AK$3,2,FALSE),0)</f>
        <v>0</v>
      </c>
      <c r="C336">
        <f>IFERROR(VLOOKUP(通常分様式!C336,―!$A$2:$B$3,2,FALSE),0)</f>
        <v>0</v>
      </c>
      <c r="D336">
        <f>IFERROR(VLOOKUP(通常分様式!D336,―!$AD$2:$AE$3,2,FALSE),0)</f>
        <v>0</v>
      </c>
      <c r="G336">
        <f>IFERROR(VLOOKUP(通常分様式!G336,―!$AF$2:$AG$3,2,FALSE),0)</f>
        <v>0</v>
      </c>
      <c r="H336">
        <f>IFERROR(VLOOKUP(通常分様式!H336,―!$C$2:$D$2,2,FALSE),0)</f>
        <v>0</v>
      </c>
      <c r="I336">
        <f>IFERROR(IF(B336=2,VLOOKUP(通常分様式!I336,―!$E$21:$F$25,2,FALSE),VLOOKUP(通常分様式!I336,―!$E$2:$F$19,2,FALSE)),0)</f>
        <v>0</v>
      </c>
      <c r="J336">
        <f>IFERROR(VLOOKUP(通常分様式!J336,―!$G$2:$H$2,2,FALSE),0)</f>
        <v>0</v>
      </c>
      <c r="K336">
        <f>IFERROR(VLOOKUP(通常分様式!K336,―!$AH$2:$AI$12,2,FALSE),0)</f>
        <v>0</v>
      </c>
      <c r="V336">
        <f>IFERROR(IF(通常分様式!C336="単",VLOOKUP(通常分様式!V336,―!$I$2:$J$3,2,FALSE),VLOOKUP(通常分様式!V336,―!$I$4:$J$5,2,FALSE)),0)</f>
        <v>0</v>
      </c>
      <c r="W336">
        <f>IFERROR(VLOOKUP(通常分様式!W336,―!$K$2:$L$3,2,FALSE),0)</f>
        <v>0</v>
      </c>
      <c r="X336">
        <f>IFERROR(VLOOKUP(通常分様式!X336,―!$M$2:$N$3,2,FALSE),0)</f>
        <v>0</v>
      </c>
      <c r="Y336">
        <f>IFERROR(VLOOKUP(通常分様式!Y336,―!$O$2:$P$3,2,FALSE),0)</f>
        <v>0</v>
      </c>
      <c r="Z336">
        <f>IFERROR(VLOOKUP(通常分様式!Z336,―!$X$2:$Y$31,2,FALSE),0)</f>
        <v>0</v>
      </c>
      <c r="AA336">
        <f>IFERROR(VLOOKUP(通常分様式!AA336,―!$X$2:$Y$31,2,FALSE),0)</f>
        <v>0</v>
      </c>
      <c r="AF336">
        <f>IFERROR(VLOOKUP(通常分様式!AG336,―!$AA$2:$AB$14,2,FALSE),0)</f>
        <v>0</v>
      </c>
      <c r="AG336">
        <f t="shared" si="28"/>
        <v>0</v>
      </c>
      <c r="AH336" s="513">
        <f t="shared" si="29"/>
        <v>0</v>
      </c>
      <c r="AI336" s="513">
        <f t="shared" si="30"/>
        <v>0</v>
      </c>
      <c r="AJ336" s="513">
        <f>IF(通常分様式!C336="",0,IF(B336=1,IF(フラグ管理用!C336=1,"事業終期_通常",IF(C336=2,IF(Y336=2,"事業終期_R3基金・R4","事業終期_通常"),0)),IF(B336=2,"事業終期_R3基金・R4",0)))</f>
        <v>0</v>
      </c>
      <c r="AK336" s="513">
        <f t="shared" si="31"/>
        <v>0</v>
      </c>
      <c r="AL336" s="513">
        <f t="shared" si="32"/>
        <v>0</v>
      </c>
      <c r="AM336" s="513">
        <f t="shared" si="33"/>
        <v>0</v>
      </c>
      <c r="AN336" s="513">
        <f t="shared" si="34"/>
        <v>0</v>
      </c>
      <c r="AO336" t="str">
        <f>IF(通常分様式!C336="","",IF(PRODUCT(B336:G336,H336:AA336,AF336)=0,"error",""))</f>
        <v/>
      </c>
      <c r="AP336">
        <f>IF(通常分様式!E336="妊娠出産子育て支援交付金",1,0)</f>
        <v>0</v>
      </c>
    </row>
    <row r="337" spans="1:42">
      <c r="A337">
        <v>316</v>
      </c>
      <c r="B337">
        <f>IFERROR(VLOOKUP(通常分様式!B337,―!$AJ$2:$AK$3,2,FALSE),0)</f>
        <v>0</v>
      </c>
      <c r="C337">
        <f>IFERROR(VLOOKUP(通常分様式!C337,―!$A$2:$B$3,2,FALSE),0)</f>
        <v>0</v>
      </c>
      <c r="D337">
        <f>IFERROR(VLOOKUP(通常分様式!D337,―!$AD$2:$AE$3,2,FALSE),0)</f>
        <v>0</v>
      </c>
      <c r="G337">
        <f>IFERROR(VLOOKUP(通常分様式!G337,―!$AF$2:$AG$3,2,FALSE),0)</f>
        <v>0</v>
      </c>
      <c r="H337">
        <f>IFERROR(VLOOKUP(通常分様式!H337,―!$C$2:$D$2,2,FALSE),0)</f>
        <v>0</v>
      </c>
      <c r="I337">
        <f>IFERROR(IF(B337=2,VLOOKUP(通常分様式!I337,―!$E$21:$F$25,2,FALSE),VLOOKUP(通常分様式!I337,―!$E$2:$F$19,2,FALSE)),0)</f>
        <v>0</v>
      </c>
      <c r="J337">
        <f>IFERROR(VLOOKUP(通常分様式!J337,―!$G$2:$H$2,2,FALSE),0)</f>
        <v>0</v>
      </c>
      <c r="K337">
        <f>IFERROR(VLOOKUP(通常分様式!K337,―!$AH$2:$AI$12,2,FALSE),0)</f>
        <v>0</v>
      </c>
      <c r="V337">
        <f>IFERROR(IF(通常分様式!C337="単",VLOOKUP(通常分様式!V337,―!$I$2:$J$3,2,FALSE),VLOOKUP(通常分様式!V337,―!$I$4:$J$5,2,FALSE)),0)</f>
        <v>0</v>
      </c>
      <c r="W337">
        <f>IFERROR(VLOOKUP(通常分様式!W337,―!$K$2:$L$3,2,FALSE),0)</f>
        <v>0</v>
      </c>
      <c r="X337">
        <f>IFERROR(VLOOKUP(通常分様式!X337,―!$M$2:$N$3,2,FALSE),0)</f>
        <v>0</v>
      </c>
      <c r="Y337">
        <f>IFERROR(VLOOKUP(通常分様式!Y337,―!$O$2:$P$3,2,FALSE),0)</f>
        <v>0</v>
      </c>
      <c r="Z337">
        <f>IFERROR(VLOOKUP(通常分様式!Z337,―!$X$2:$Y$31,2,FALSE),0)</f>
        <v>0</v>
      </c>
      <c r="AA337">
        <f>IFERROR(VLOOKUP(通常分様式!AA337,―!$X$2:$Y$31,2,FALSE),0)</f>
        <v>0</v>
      </c>
      <c r="AF337">
        <f>IFERROR(VLOOKUP(通常分様式!AG337,―!$AA$2:$AB$14,2,FALSE),0)</f>
        <v>0</v>
      </c>
      <c r="AG337">
        <f t="shared" si="28"/>
        <v>0</v>
      </c>
      <c r="AH337" s="513">
        <f t="shared" si="29"/>
        <v>0</v>
      </c>
      <c r="AI337" s="513">
        <f t="shared" si="30"/>
        <v>0</v>
      </c>
      <c r="AJ337" s="513">
        <f>IF(通常分様式!C337="",0,IF(B337=1,IF(フラグ管理用!C337=1,"事業終期_通常",IF(C337=2,IF(Y337=2,"事業終期_R3基金・R4","事業終期_通常"),0)),IF(B337=2,"事業終期_R3基金・R4",0)))</f>
        <v>0</v>
      </c>
      <c r="AK337" s="513">
        <f t="shared" si="31"/>
        <v>0</v>
      </c>
      <c r="AL337" s="513">
        <f t="shared" si="32"/>
        <v>0</v>
      </c>
      <c r="AM337" s="513">
        <f t="shared" si="33"/>
        <v>0</v>
      </c>
      <c r="AN337" s="513">
        <f t="shared" si="34"/>
        <v>0</v>
      </c>
      <c r="AO337" t="str">
        <f>IF(通常分様式!C337="","",IF(PRODUCT(B337:G337,H337:AA337,AF337)=0,"error",""))</f>
        <v/>
      </c>
      <c r="AP337">
        <f>IF(通常分様式!E337="妊娠出産子育て支援交付金",1,0)</f>
        <v>0</v>
      </c>
    </row>
    <row r="338" spans="1:42">
      <c r="A338">
        <v>317</v>
      </c>
      <c r="B338">
        <f>IFERROR(VLOOKUP(通常分様式!B338,―!$AJ$2:$AK$3,2,FALSE),0)</f>
        <v>0</v>
      </c>
      <c r="C338">
        <f>IFERROR(VLOOKUP(通常分様式!C338,―!$A$2:$B$3,2,FALSE),0)</f>
        <v>0</v>
      </c>
      <c r="D338">
        <f>IFERROR(VLOOKUP(通常分様式!D338,―!$AD$2:$AE$3,2,FALSE),0)</f>
        <v>0</v>
      </c>
      <c r="G338">
        <f>IFERROR(VLOOKUP(通常分様式!G338,―!$AF$2:$AG$3,2,FALSE),0)</f>
        <v>0</v>
      </c>
      <c r="H338">
        <f>IFERROR(VLOOKUP(通常分様式!H338,―!$C$2:$D$2,2,FALSE),0)</f>
        <v>0</v>
      </c>
      <c r="I338">
        <f>IFERROR(IF(B338=2,VLOOKUP(通常分様式!I338,―!$E$21:$F$25,2,FALSE),VLOOKUP(通常分様式!I338,―!$E$2:$F$19,2,FALSE)),0)</f>
        <v>0</v>
      </c>
      <c r="J338">
        <f>IFERROR(VLOOKUP(通常分様式!J338,―!$G$2:$H$2,2,FALSE),0)</f>
        <v>0</v>
      </c>
      <c r="K338">
        <f>IFERROR(VLOOKUP(通常分様式!K338,―!$AH$2:$AI$12,2,FALSE),0)</f>
        <v>0</v>
      </c>
      <c r="V338">
        <f>IFERROR(IF(通常分様式!C338="単",VLOOKUP(通常分様式!V338,―!$I$2:$J$3,2,FALSE),VLOOKUP(通常分様式!V338,―!$I$4:$J$5,2,FALSE)),0)</f>
        <v>0</v>
      </c>
      <c r="W338">
        <f>IFERROR(VLOOKUP(通常分様式!W338,―!$K$2:$L$3,2,FALSE),0)</f>
        <v>0</v>
      </c>
      <c r="X338">
        <f>IFERROR(VLOOKUP(通常分様式!X338,―!$M$2:$N$3,2,FALSE),0)</f>
        <v>0</v>
      </c>
      <c r="Y338">
        <f>IFERROR(VLOOKUP(通常分様式!Y338,―!$O$2:$P$3,2,FALSE),0)</f>
        <v>0</v>
      </c>
      <c r="Z338">
        <f>IFERROR(VLOOKUP(通常分様式!Z338,―!$X$2:$Y$31,2,FALSE),0)</f>
        <v>0</v>
      </c>
      <c r="AA338">
        <f>IFERROR(VLOOKUP(通常分様式!AA338,―!$X$2:$Y$31,2,FALSE),0)</f>
        <v>0</v>
      </c>
      <c r="AF338">
        <f>IFERROR(VLOOKUP(通常分様式!AG338,―!$AA$2:$AB$14,2,FALSE),0)</f>
        <v>0</v>
      </c>
      <c r="AG338">
        <f t="shared" si="28"/>
        <v>0</v>
      </c>
      <c r="AH338" s="513">
        <f t="shared" si="29"/>
        <v>0</v>
      </c>
      <c r="AI338" s="513">
        <f t="shared" si="30"/>
        <v>0</v>
      </c>
      <c r="AJ338" s="513">
        <f>IF(通常分様式!C338="",0,IF(B338=1,IF(フラグ管理用!C338=1,"事業終期_通常",IF(C338=2,IF(Y338=2,"事業終期_R3基金・R4","事業終期_通常"),0)),IF(B338=2,"事業終期_R3基金・R4",0)))</f>
        <v>0</v>
      </c>
      <c r="AK338" s="513">
        <f t="shared" si="31"/>
        <v>0</v>
      </c>
      <c r="AL338" s="513">
        <f t="shared" si="32"/>
        <v>0</v>
      </c>
      <c r="AM338" s="513">
        <f t="shared" si="33"/>
        <v>0</v>
      </c>
      <c r="AN338" s="513">
        <f t="shared" si="34"/>
        <v>0</v>
      </c>
      <c r="AO338" t="str">
        <f>IF(通常分様式!C338="","",IF(PRODUCT(B338:G338,H338:AA338,AF338)=0,"error",""))</f>
        <v/>
      </c>
      <c r="AP338">
        <f>IF(通常分様式!E338="妊娠出産子育て支援交付金",1,0)</f>
        <v>0</v>
      </c>
    </row>
    <row r="339" spans="1:42">
      <c r="A339">
        <v>318</v>
      </c>
      <c r="B339">
        <f>IFERROR(VLOOKUP(通常分様式!B339,―!$AJ$2:$AK$3,2,FALSE),0)</f>
        <v>0</v>
      </c>
      <c r="C339">
        <f>IFERROR(VLOOKUP(通常分様式!C339,―!$A$2:$B$3,2,FALSE),0)</f>
        <v>0</v>
      </c>
      <c r="D339">
        <f>IFERROR(VLOOKUP(通常分様式!D339,―!$AD$2:$AE$3,2,FALSE),0)</f>
        <v>0</v>
      </c>
      <c r="G339">
        <f>IFERROR(VLOOKUP(通常分様式!G339,―!$AF$2:$AG$3,2,FALSE),0)</f>
        <v>0</v>
      </c>
      <c r="H339">
        <f>IFERROR(VLOOKUP(通常分様式!H339,―!$C$2:$D$2,2,FALSE),0)</f>
        <v>0</v>
      </c>
      <c r="I339">
        <f>IFERROR(IF(B339=2,VLOOKUP(通常分様式!I339,―!$E$21:$F$25,2,FALSE),VLOOKUP(通常分様式!I339,―!$E$2:$F$19,2,FALSE)),0)</f>
        <v>0</v>
      </c>
      <c r="J339">
        <f>IFERROR(VLOOKUP(通常分様式!J339,―!$G$2:$H$2,2,FALSE),0)</f>
        <v>0</v>
      </c>
      <c r="K339">
        <f>IFERROR(VLOOKUP(通常分様式!K339,―!$AH$2:$AI$12,2,FALSE),0)</f>
        <v>0</v>
      </c>
      <c r="V339">
        <f>IFERROR(IF(通常分様式!C339="単",VLOOKUP(通常分様式!V339,―!$I$2:$J$3,2,FALSE),VLOOKUP(通常分様式!V339,―!$I$4:$J$5,2,FALSE)),0)</f>
        <v>0</v>
      </c>
      <c r="W339">
        <f>IFERROR(VLOOKUP(通常分様式!W339,―!$K$2:$L$3,2,FALSE),0)</f>
        <v>0</v>
      </c>
      <c r="X339">
        <f>IFERROR(VLOOKUP(通常分様式!X339,―!$M$2:$N$3,2,FALSE),0)</f>
        <v>0</v>
      </c>
      <c r="Y339">
        <f>IFERROR(VLOOKUP(通常分様式!Y339,―!$O$2:$P$3,2,FALSE),0)</f>
        <v>0</v>
      </c>
      <c r="Z339">
        <f>IFERROR(VLOOKUP(通常分様式!Z339,―!$X$2:$Y$31,2,FALSE),0)</f>
        <v>0</v>
      </c>
      <c r="AA339">
        <f>IFERROR(VLOOKUP(通常分様式!AA339,―!$X$2:$Y$31,2,FALSE),0)</f>
        <v>0</v>
      </c>
      <c r="AF339">
        <f>IFERROR(VLOOKUP(通常分様式!AG339,―!$AA$2:$AB$14,2,FALSE),0)</f>
        <v>0</v>
      </c>
      <c r="AG339">
        <f t="shared" si="28"/>
        <v>0</v>
      </c>
      <c r="AH339" s="513">
        <f t="shared" si="29"/>
        <v>0</v>
      </c>
      <c r="AI339" s="513">
        <f t="shared" si="30"/>
        <v>0</v>
      </c>
      <c r="AJ339" s="513">
        <f>IF(通常分様式!C339="",0,IF(B339=1,IF(フラグ管理用!C339=1,"事業終期_通常",IF(C339=2,IF(Y339=2,"事業終期_R3基金・R4","事業終期_通常"),0)),IF(B339=2,"事業終期_R3基金・R4",0)))</f>
        <v>0</v>
      </c>
      <c r="AK339" s="513">
        <f t="shared" si="31"/>
        <v>0</v>
      </c>
      <c r="AL339" s="513">
        <f t="shared" si="32"/>
        <v>0</v>
      </c>
      <c r="AM339" s="513">
        <f t="shared" si="33"/>
        <v>0</v>
      </c>
      <c r="AN339" s="513">
        <f t="shared" si="34"/>
        <v>0</v>
      </c>
      <c r="AO339" t="str">
        <f>IF(通常分様式!C339="","",IF(PRODUCT(B339:G339,H339:AA339,AF339)=0,"error",""))</f>
        <v/>
      </c>
      <c r="AP339">
        <f>IF(通常分様式!E339="妊娠出産子育て支援交付金",1,0)</f>
        <v>0</v>
      </c>
    </row>
    <row r="340" spans="1:42">
      <c r="A340">
        <v>319</v>
      </c>
      <c r="B340">
        <f>IFERROR(VLOOKUP(通常分様式!B340,―!$AJ$2:$AK$3,2,FALSE),0)</f>
        <v>0</v>
      </c>
      <c r="C340">
        <f>IFERROR(VLOOKUP(通常分様式!C340,―!$A$2:$B$3,2,FALSE),0)</f>
        <v>0</v>
      </c>
      <c r="D340">
        <f>IFERROR(VLOOKUP(通常分様式!D340,―!$AD$2:$AE$3,2,FALSE),0)</f>
        <v>0</v>
      </c>
      <c r="G340">
        <f>IFERROR(VLOOKUP(通常分様式!G340,―!$AF$2:$AG$3,2,FALSE),0)</f>
        <v>0</v>
      </c>
      <c r="H340">
        <f>IFERROR(VLOOKUP(通常分様式!H340,―!$C$2:$D$2,2,FALSE),0)</f>
        <v>0</v>
      </c>
      <c r="I340">
        <f>IFERROR(IF(B340=2,VLOOKUP(通常分様式!I340,―!$E$21:$F$25,2,FALSE),VLOOKUP(通常分様式!I340,―!$E$2:$F$19,2,FALSE)),0)</f>
        <v>0</v>
      </c>
      <c r="J340">
        <f>IFERROR(VLOOKUP(通常分様式!J340,―!$G$2:$H$2,2,FALSE),0)</f>
        <v>0</v>
      </c>
      <c r="K340">
        <f>IFERROR(VLOOKUP(通常分様式!K340,―!$AH$2:$AI$12,2,FALSE),0)</f>
        <v>0</v>
      </c>
      <c r="V340">
        <f>IFERROR(IF(通常分様式!C340="単",VLOOKUP(通常分様式!V340,―!$I$2:$J$3,2,FALSE),VLOOKUP(通常分様式!V340,―!$I$4:$J$5,2,FALSE)),0)</f>
        <v>0</v>
      </c>
      <c r="W340">
        <f>IFERROR(VLOOKUP(通常分様式!W340,―!$K$2:$L$3,2,FALSE),0)</f>
        <v>0</v>
      </c>
      <c r="X340">
        <f>IFERROR(VLOOKUP(通常分様式!X340,―!$M$2:$N$3,2,FALSE),0)</f>
        <v>0</v>
      </c>
      <c r="Y340">
        <f>IFERROR(VLOOKUP(通常分様式!Y340,―!$O$2:$P$3,2,FALSE),0)</f>
        <v>0</v>
      </c>
      <c r="Z340">
        <f>IFERROR(VLOOKUP(通常分様式!Z340,―!$X$2:$Y$31,2,FALSE),0)</f>
        <v>0</v>
      </c>
      <c r="AA340">
        <f>IFERROR(VLOOKUP(通常分様式!AA340,―!$X$2:$Y$31,2,FALSE),0)</f>
        <v>0</v>
      </c>
      <c r="AF340">
        <f>IFERROR(VLOOKUP(通常分様式!AG340,―!$AA$2:$AB$14,2,FALSE),0)</f>
        <v>0</v>
      </c>
      <c r="AG340">
        <f t="shared" si="28"/>
        <v>0</v>
      </c>
      <c r="AH340" s="513">
        <f t="shared" si="29"/>
        <v>0</v>
      </c>
      <c r="AI340" s="513">
        <f t="shared" si="30"/>
        <v>0</v>
      </c>
      <c r="AJ340" s="513">
        <f>IF(通常分様式!C340="",0,IF(B340=1,IF(フラグ管理用!C340=1,"事業終期_通常",IF(C340=2,IF(Y340=2,"事業終期_R3基金・R4","事業終期_通常"),0)),IF(B340=2,"事業終期_R3基金・R4",0)))</f>
        <v>0</v>
      </c>
      <c r="AK340" s="513">
        <f t="shared" si="31"/>
        <v>0</v>
      </c>
      <c r="AL340" s="513">
        <f t="shared" si="32"/>
        <v>0</v>
      </c>
      <c r="AM340" s="513">
        <f t="shared" si="33"/>
        <v>0</v>
      </c>
      <c r="AN340" s="513">
        <f t="shared" si="34"/>
        <v>0</v>
      </c>
      <c r="AO340" t="str">
        <f>IF(通常分様式!C340="","",IF(PRODUCT(B340:G340,H340:AA340,AF340)=0,"error",""))</f>
        <v/>
      </c>
      <c r="AP340">
        <f>IF(通常分様式!E340="妊娠出産子育て支援交付金",1,0)</f>
        <v>0</v>
      </c>
    </row>
    <row r="341" spans="1:42">
      <c r="A341">
        <v>320</v>
      </c>
      <c r="B341">
        <f>IFERROR(VLOOKUP(通常分様式!B341,―!$AJ$2:$AK$3,2,FALSE),0)</f>
        <v>0</v>
      </c>
      <c r="C341">
        <f>IFERROR(VLOOKUP(通常分様式!C341,―!$A$2:$B$3,2,FALSE),0)</f>
        <v>0</v>
      </c>
      <c r="D341">
        <f>IFERROR(VLOOKUP(通常分様式!D341,―!$AD$2:$AE$3,2,FALSE),0)</f>
        <v>0</v>
      </c>
      <c r="G341">
        <f>IFERROR(VLOOKUP(通常分様式!G341,―!$AF$2:$AG$3,2,FALSE),0)</f>
        <v>0</v>
      </c>
      <c r="H341">
        <f>IFERROR(VLOOKUP(通常分様式!H341,―!$C$2:$D$2,2,FALSE),0)</f>
        <v>0</v>
      </c>
      <c r="I341">
        <f>IFERROR(IF(B341=2,VLOOKUP(通常分様式!I341,―!$E$21:$F$25,2,FALSE),VLOOKUP(通常分様式!I341,―!$E$2:$F$19,2,FALSE)),0)</f>
        <v>0</v>
      </c>
      <c r="J341">
        <f>IFERROR(VLOOKUP(通常分様式!J341,―!$G$2:$H$2,2,FALSE),0)</f>
        <v>0</v>
      </c>
      <c r="K341">
        <f>IFERROR(VLOOKUP(通常分様式!K341,―!$AH$2:$AI$12,2,FALSE),0)</f>
        <v>0</v>
      </c>
      <c r="V341">
        <f>IFERROR(IF(通常分様式!C341="単",VLOOKUP(通常分様式!V341,―!$I$2:$J$3,2,FALSE),VLOOKUP(通常分様式!V341,―!$I$4:$J$5,2,FALSE)),0)</f>
        <v>0</v>
      </c>
      <c r="W341">
        <f>IFERROR(VLOOKUP(通常分様式!W341,―!$K$2:$L$3,2,FALSE),0)</f>
        <v>0</v>
      </c>
      <c r="X341">
        <f>IFERROR(VLOOKUP(通常分様式!X341,―!$M$2:$N$3,2,FALSE),0)</f>
        <v>0</v>
      </c>
      <c r="Y341">
        <f>IFERROR(VLOOKUP(通常分様式!Y341,―!$O$2:$P$3,2,FALSE),0)</f>
        <v>0</v>
      </c>
      <c r="Z341">
        <f>IFERROR(VLOOKUP(通常分様式!Z341,―!$X$2:$Y$31,2,FALSE),0)</f>
        <v>0</v>
      </c>
      <c r="AA341">
        <f>IFERROR(VLOOKUP(通常分様式!AA341,―!$X$2:$Y$31,2,FALSE),0)</f>
        <v>0</v>
      </c>
      <c r="AF341">
        <f>IFERROR(VLOOKUP(通常分様式!AG341,―!$AA$2:$AB$14,2,FALSE),0)</f>
        <v>0</v>
      </c>
      <c r="AG341">
        <f t="shared" si="28"/>
        <v>0</v>
      </c>
      <c r="AH341" s="513">
        <f t="shared" si="29"/>
        <v>0</v>
      </c>
      <c r="AI341" s="513">
        <f t="shared" si="30"/>
        <v>0</v>
      </c>
      <c r="AJ341" s="513">
        <f>IF(通常分様式!C341="",0,IF(B341=1,IF(フラグ管理用!C341=1,"事業終期_通常",IF(C341=2,IF(Y341=2,"事業終期_R3基金・R4","事業終期_通常"),0)),IF(B341=2,"事業終期_R3基金・R4",0)))</f>
        <v>0</v>
      </c>
      <c r="AK341" s="513">
        <f t="shared" si="31"/>
        <v>0</v>
      </c>
      <c r="AL341" s="513">
        <f t="shared" si="32"/>
        <v>0</v>
      </c>
      <c r="AM341" s="513">
        <f t="shared" si="33"/>
        <v>0</v>
      </c>
      <c r="AN341" s="513">
        <f t="shared" si="34"/>
        <v>0</v>
      </c>
      <c r="AO341" t="str">
        <f>IF(通常分様式!C341="","",IF(PRODUCT(B341:G341,H341:AA341,AF341)=0,"error",""))</f>
        <v/>
      </c>
      <c r="AP341">
        <f>IF(通常分様式!E341="妊娠出産子育て支援交付金",1,0)</f>
        <v>0</v>
      </c>
    </row>
    <row r="342" spans="1:42">
      <c r="A342">
        <v>321</v>
      </c>
      <c r="B342">
        <f>IFERROR(VLOOKUP(通常分様式!B342,―!$AJ$2:$AK$3,2,FALSE),0)</f>
        <v>0</v>
      </c>
      <c r="C342">
        <f>IFERROR(VLOOKUP(通常分様式!C342,―!$A$2:$B$3,2,FALSE),0)</f>
        <v>0</v>
      </c>
      <c r="D342">
        <f>IFERROR(VLOOKUP(通常分様式!D342,―!$AD$2:$AE$3,2,FALSE),0)</f>
        <v>0</v>
      </c>
      <c r="G342">
        <f>IFERROR(VLOOKUP(通常分様式!G342,―!$AF$2:$AG$3,2,FALSE),0)</f>
        <v>0</v>
      </c>
      <c r="H342">
        <f>IFERROR(VLOOKUP(通常分様式!H342,―!$C$2:$D$2,2,FALSE),0)</f>
        <v>0</v>
      </c>
      <c r="I342">
        <f>IFERROR(IF(B342=2,VLOOKUP(通常分様式!I342,―!$E$21:$F$25,2,FALSE),VLOOKUP(通常分様式!I342,―!$E$2:$F$19,2,FALSE)),0)</f>
        <v>0</v>
      </c>
      <c r="J342">
        <f>IFERROR(VLOOKUP(通常分様式!J342,―!$G$2:$H$2,2,FALSE),0)</f>
        <v>0</v>
      </c>
      <c r="K342">
        <f>IFERROR(VLOOKUP(通常分様式!K342,―!$AH$2:$AI$12,2,FALSE),0)</f>
        <v>0</v>
      </c>
      <c r="V342">
        <f>IFERROR(IF(通常分様式!C342="単",VLOOKUP(通常分様式!V342,―!$I$2:$J$3,2,FALSE),VLOOKUP(通常分様式!V342,―!$I$4:$J$5,2,FALSE)),0)</f>
        <v>0</v>
      </c>
      <c r="W342">
        <f>IFERROR(VLOOKUP(通常分様式!W342,―!$K$2:$L$3,2,FALSE),0)</f>
        <v>0</v>
      </c>
      <c r="X342">
        <f>IFERROR(VLOOKUP(通常分様式!X342,―!$M$2:$N$3,2,FALSE),0)</f>
        <v>0</v>
      </c>
      <c r="Y342">
        <f>IFERROR(VLOOKUP(通常分様式!Y342,―!$O$2:$P$3,2,FALSE),0)</f>
        <v>0</v>
      </c>
      <c r="Z342">
        <f>IFERROR(VLOOKUP(通常分様式!Z342,―!$X$2:$Y$31,2,FALSE),0)</f>
        <v>0</v>
      </c>
      <c r="AA342">
        <f>IFERROR(VLOOKUP(通常分様式!AA342,―!$X$2:$Y$31,2,FALSE),0)</f>
        <v>0</v>
      </c>
      <c r="AF342">
        <f>IFERROR(VLOOKUP(通常分様式!AG342,―!$AA$2:$AB$14,2,FALSE),0)</f>
        <v>0</v>
      </c>
      <c r="AG342">
        <f t="shared" ref="AG342:AG405" si="35">IF(C342=1,"協力要請推進枠又は検査促進枠の地方負担分に充当_補助",IF(C342=2,"協力要請推進枠又は検査促進枠の地方負担分に充当_地単",0))</f>
        <v>0</v>
      </c>
      <c r="AH342" s="513">
        <f t="shared" ref="AH342:AH405" si="36">IF(C342=1,"基金_補助",IF(C342=2,IF(V342=2,"基金_地単_協力金等","基金_地単_通常"),0))</f>
        <v>0</v>
      </c>
      <c r="AI342" s="513">
        <f t="shared" ref="AI342:AI405" si="37">IF(C342=1,"事業始期_補助",IF(C342=2,IF(V342=2,"事業始期_協力金等","事業始期_通常"),0))</f>
        <v>0</v>
      </c>
      <c r="AJ342" s="513">
        <f>IF(通常分様式!C342="",0,IF(B342=1,IF(フラグ管理用!C342=1,"事業終期_通常",IF(C342=2,IF(Y342=2,"事業終期_R3基金・R4","事業終期_通常"),0)),IF(B342=2,"事業終期_R3基金・R4",0)))</f>
        <v>0</v>
      </c>
      <c r="AK342" s="513">
        <f t="shared" ref="AK342:AK405" si="38">IF(C342=1,"予算区分_補助",IF(C342=2,IF(V342=2,"予算区分_地単_協力金等","予算区分_地単_通常"),0))</f>
        <v>0</v>
      </c>
      <c r="AL342" s="513">
        <f t="shared" ref="AL342:AL405" si="39">IF(B342=1,"経済対策との関係_通常",IF(B342=2,"経済対策との関係_原油",0))</f>
        <v>0</v>
      </c>
      <c r="AM342" s="513">
        <f t="shared" ref="AM342:AM405" si="40">IF(AP342=1,"交付金の区分_高騰",IF(C342=1,"交付金の区分_その他",IF(C342=2,IF(AND(B342=2,D342=2),"交付金の区分_高騰","交付金の区分_その他"),0)))</f>
        <v>0</v>
      </c>
      <c r="AN342" s="513">
        <f t="shared" ref="AN342:AN405" si="41">IF(G342=1,"種類_通常",IF(G342=2,"種類_重点",0))</f>
        <v>0</v>
      </c>
      <c r="AO342" t="str">
        <f>IF(通常分様式!C342="","",IF(PRODUCT(B342:G342,H342:AA342,AF342)=0,"error",""))</f>
        <v/>
      </c>
      <c r="AP342">
        <f>IF(通常分様式!E342="妊娠出産子育て支援交付金",1,0)</f>
        <v>0</v>
      </c>
    </row>
    <row r="343" spans="1:42">
      <c r="A343">
        <v>322</v>
      </c>
      <c r="B343">
        <f>IFERROR(VLOOKUP(通常分様式!B343,―!$AJ$2:$AK$3,2,FALSE),0)</f>
        <v>0</v>
      </c>
      <c r="C343">
        <f>IFERROR(VLOOKUP(通常分様式!C343,―!$A$2:$B$3,2,FALSE),0)</f>
        <v>0</v>
      </c>
      <c r="D343">
        <f>IFERROR(VLOOKUP(通常分様式!D343,―!$AD$2:$AE$3,2,FALSE),0)</f>
        <v>0</v>
      </c>
      <c r="G343">
        <f>IFERROR(VLOOKUP(通常分様式!G343,―!$AF$2:$AG$3,2,FALSE),0)</f>
        <v>0</v>
      </c>
      <c r="H343">
        <f>IFERROR(VLOOKUP(通常分様式!H343,―!$C$2:$D$2,2,FALSE),0)</f>
        <v>0</v>
      </c>
      <c r="I343">
        <f>IFERROR(IF(B343=2,VLOOKUP(通常分様式!I343,―!$E$21:$F$25,2,FALSE),VLOOKUP(通常分様式!I343,―!$E$2:$F$19,2,FALSE)),0)</f>
        <v>0</v>
      </c>
      <c r="J343">
        <f>IFERROR(VLOOKUP(通常分様式!J343,―!$G$2:$H$2,2,FALSE),0)</f>
        <v>0</v>
      </c>
      <c r="K343">
        <f>IFERROR(VLOOKUP(通常分様式!K343,―!$AH$2:$AI$12,2,FALSE),0)</f>
        <v>0</v>
      </c>
      <c r="V343">
        <f>IFERROR(IF(通常分様式!C343="単",VLOOKUP(通常分様式!V343,―!$I$2:$J$3,2,FALSE),VLOOKUP(通常分様式!V343,―!$I$4:$J$5,2,FALSE)),0)</f>
        <v>0</v>
      </c>
      <c r="W343">
        <f>IFERROR(VLOOKUP(通常分様式!W343,―!$K$2:$L$3,2,FALSE),0)</f>
        <v>0</v>
      </c>
      <c r="X343">
        <f>IFERROR(VLOOKUP(通常分様式!X343,―!$M$2:$N$3,2,FALSE),0)</f>
        <v>0</v>
      </c>
      <c r="Y343">
        <f>IFERROR(VLOOKUP(通常分様式!Y343,―!$O$2:$P$3,2,FALSE),0)</f>
        <v>0</v>
      </c>
      <c r="Z343">
        <f>IFERROR(VLOOKUP(通常分様式!Z343,―!$X$2:$Y$31,2,FALSE),0)</f>
        <v>0</v>
      </c>
      <c r="AA343">
        <f>IFERROR(VLOOKUP(通常分様式!AA343,―!$X$2:$Y$31,2,FALSE),0)</f>
        <v>0</v>
      </c>
      <c r="AF343">
        <f>IFERROR(VLOOKUP(通常分様式!AG343,―!$AA$2:$AB$14,2,FALSE),0)</f>
        <v>0</v>
      </c>
      <c r="AG343">
        <f t="shared" si="35"/>
        <v>0</v>
      </c>
      <c r="AH343" s="513">
        <f t="shared" si="36"/>
        <v>0</v>
      </c>
      <c r="AI343" s="513">
        <f t="shared" si="37"/>
        <v>0</v>
      </c>
      <c r="AJ343" s="513">
        <f>IF(通常分様式!C343="",0,IF(B343=1,IF(フラグ管理用!C343=1,"事業終期_通常",IF(C343=2,IF(Y343=2,"事業終期_R3基金・R4","事業終期_通常"),0)),IF(B343=2,"事業終期_R3基金・R4",0)))</f>
        <v>0</v>
      </c>
      <c r="AK343" s="513">
        <f t="shared" si="38"/>
        <v>0</v>
      </c>
      <c r="AL343" s="513">
        <f t="shared" si="39"/>
        <v>0</v>
      </c>
      <c r="AM343" s="513">
        <f t="shared" si="40"/>
        <v>0</v>
      </c>
      <c r="AN343" s="513">
        <f t="shared" si="41"/>
        <v>0</v>
      </c>
      <c r="AO343" t="str">
        <f>IF(通常分様式!C343="","",IF(PRODUCT(B343:G343,H343:AA343,AF343)=0,"error",""))</f>
        <v/>
      </c>
      <c r="AP343">
        <f>IF(通常分様式!E343="妊娠出産子育て支援交付金",1,0)</f>
        <v>0</v>
      </c>
    </row>
    <row r="344" spans="1:42">
      <c r="A344">
        <v>323</v>
      </c>
      <c r="B344">
        <f>IFERROR(VLOOKUP(通常分様式!B344,―!$AJ$2:$AK$3,2,FALSE),0)</f>
        <v>0</v>
      </c>
      <c r="C344">
        <f>IFERROR(VLOOKUP(通常分様式!C344,―!$A$2:$B$3,2,FALSE),0)</f>
        <v>0</v>
      </c>
      <c r="D344">
        <f>IFERROR(VLOOKUP(通常分様式!D344,―!$AD$2:$AE$3,2,FALSE),0)</f>
        <v>0</v>
      </c>
      <c r="G344">
        <f>IFERROR(VLOOKUP(通常分様式!G344,―!$AF$2:$AG$3,2,FALSE),0)</f>
        <v>0</v>
      </c>
      <c r="H344">
        <f>IFERROR(VLOOKUP(通常分様式!H344,―!$C$2:$D$2,2,FALSE),0)</f>
        <v>0</v>
      </c>
      <c r="I344">
        <f>IFERROR(IF(B344=2,VLOOKUP(通常分様式!I344,―!$E$21:$F$25,2,FALSE),VLOOKUP(通常分様式!I344,―!$E$2:$F$19,2,FALSE)),0)</f>
        <v>0</v>
      </c>
      <c r="J344">
        <f>IFERROR(VLOOKUP(通常分様式!J344,―!$G$2:$H$2,2,FALSE),0)</f>
        <v>0</v>
      </c>
      <c r="K344">
        <f>IFERROR(VLOOKUP(通常分様式!K344,―!$AH$2:$AI$12,2,FALSE),0)</f>
        <v>0</v>
      </c>
      <c r="V344">
        <f>IFERROR(IF(通常分様式!C344="単",VLOOKUP(通常分様式!V344,―!$I$2:$J$3,2,FALSE),VLOOKUP(通常分様式!V344,―!$I$4:$J$5,2,FALSE)),0)</f>
        <v>0</v>
      </c>
      <c r="W344">
        <f>IFERROR(VLOOKUP(通常分様式!W344,―!$K$2:$L$3,2,FALSE),0)</f>
        <v>0</v>
      </c>
      <c r="X344">
        <f>IFERROR(VLOOKUP(通常分様式!X344,―!$M$2:$N$3,2,FALSE),0)</f>
        <v>0</v>
      </c>
      <c r="Y344">
        <f>IFERROR(VLOOKUP(通常分様式!Y344,―!$O$2:$P$3,2,FALSE),0)</f>
        <v>0</v>
      </c>
      <c r="Z344">
        <f>IFERROR(VLOOKUP(通常分様式!Z344,―!$X$2:$Y$31,2,FALSE),0)</f>
        <v>0</v>
      </c>
      <c r="AA344">
        <f>IFERROR(VLOOKUP(通常分様式!AA344,―!$X$2:$Y$31,2,FALSE),0)</f>
        <v>0</v>
      </c>
      <c r="AF344">
        <f>IFERROR(VLOOKUP(通常分様式!AG344,―!$AA$2:$AB$14,2,FALSE),0)</f>
        <v>0</v>
      </c>
      <c r="AG344">
        <f t="shared" si="35"/>
        <v>0</v>
      </c>
      <c r="AH344" s="513">
        <f t="shared" si="36"/>
        <v>0</v>
      </c>
      <c r="AI344" s="513">
        <f t="shared" si="37"/>
        <v>0</v>
      </c>
      <c r="AJ344" s="513">
        <f>IF(通常分様式!C344="",0,IF(B344=1,IF(フラグ管理用!C344=1,"事業終期_通常",IF(C344=2,IF(Y344=2,"事業終期_R3基金・R4","事業終期_通常"),0)),IF(B344=2,"事業終期_R3基金・R4",0)))</f>
        <v>0</v>
      </c>
      <c r="AK344" s="513">
        <f t="shared" si="38"/>
        <v>0</v>
      </c>
      <c r="AL344" s="513">
        <f t="shared" si="39"/>
        <v>0</v>
      </c>
      <c r="AM344" s="513">
        <f t="shared" si="40"/>
        <v>0</v>
      </c>
      <c r="AN344" s="513">
        <f t="shared" si="41"/>
        <v>0</v>
      </c>
      <c r="AO344" t="str">
        <f>IF(通常分様式!C344="","",IF(PRODUCT(B344:G344,H344:AA344,AF344)=0,"error",""))</f>
        <v/>
      </c>
      <c r="AP344">
        <f>IF(通常分様式!E344="妊娠出産子育て支援交付金",1,0)</f>
        <v>0</v>
      </c>
    </row>
    <row r="345" spans="1:42">
      <c r="A345">
        <v>324</v>
      </c>
      <c r="B345">
        <f>IFERROR(VLOOKUP(通常分様式!B345,―!$AJ$2:$AK$3,2,FALSE),0)</f>
        <v>0</v>
      </c>
      <c r="C345">
        <f>IFERROR(VLOOKUP(通常分様式!C345,―!$A$2:$B$3,2,FALSE),0)</f>
        <v>0</v>
      </c>
      <c r="D345">
        <f>IFERROR(VLOOKUP(通常分様式!D345,―!$AD$2:$AE$3,2,FALSE),0)</f>
        <v>0</v>
      </c>
      <c r="G345">
        <f>IFERROR(VLOOKUP(通常分様式!G345,―!$AF$2:$AG$3,2,FALSE),0)</f>
        <v>0</v>
      </c>
      <c r="H345">
        <f>IFERROR(VLOOKUP(通常分様式!H345,―!$C$2:$D$2,2,FALSE),0)</f>
        <v>0</v>
      </c>
      <c r="I345">
        <f>IFERROR(IF(B345=2,VLOOKUP(通常分様式!I345,―!$E$21:$F$25,2,FALSE),VLOOKUP(通常分様式!I345,―!$E$2:$F$19,2,FALSE)),0)</f>
        <v>0</v>
      </c>
      <c r="J345">
        <f>IFERROR(VLOOKUP(通常分様式!J345,―!$G$2:$H$2,2,FALSE),0)</f>
        <v>0</v>
      </c>
      <c r="K345">
        <f>IFERROR(VLOOKUP(通常分様式!K345,―!$AH$2:$AI$12,2,FALSE),0)</f>
        <v>0</v>
      </c>
      <c r="V345">
        <f>IFERROR(IF(通常分様式!C345="単",VLOOKUP(通常分様式!V345,―!$I$2:$J$3,2,FALSE),VLOOKUP(通常分様式!V345,―!$I$4:$J$5,2,FALSE)),0)</f>
        <v>0</v>
      </c>
      <c r="W345">
        <f>IFERROR(VLOOKUP(通常分様式!W345,―!$K$2:$L$3,2,FALSE),0)</f>
        <v>0</v>
      </c>
      <c r="X345">
        <f>IFERROR(VLOOKUP(通常分様式!X345,―!$M$2:$N$3,2,FALSE),0)</f>
        <v>0</v>
      </c>
      <c r="Y345">
        <f>IFERROR(VLOOKUP(通常分様式!Y345,―!$O$2:$P$3,2,FALSE),0)</f>
        <v>0</v>
      </c>
      <c r="Z345">
        <f>IFERROR(VLOOKUP(通常分様式!Z345,―!$X$2:$Y$31,2,FALSE),0)</f>
        <v>0</v>
      </c>
      <c r="AA345">
        <f>IFERROR(VLOOKUP(通常分様式!AA345,―!$X$2:$Y$31,2,FALSE),0)</f>
        <v>0</v>
      </c>
      <c r="AF345">
        <f>IFERROR(VLOOKUP(通常分様式!AG345,―!$AA$2:$AB$14,2,FALSE),0)</f>
        <v>0</v>
      </c>
      <c r="AG345">
        <f t="shared" si="35"/>
        <v>0</v>
      </c>
      <c r="AH345" s="513">
        <f t="shared" si="36"/>
        <v>0</v>
      </c>
      <c r="AI345" s="513">
        <f t="shared" si="37"/>
        <v>0</v>
      </c>
      <c r="AJ345" s="513">
        <f>IF(通常分様式!C345="",0,IF(B345=1,IF(フラグ管理用!C345=1,"事業終期_通常",IF(C345=2,IF(Y345=2,"事業終期_R3基金・R4","事業終期_通常"),0)),IF(B345=2,"事業終期_R3基金・R4",0)))</f>
        <v>0</v>
      </c>
      <c r="AK345" s="513">
        <f t="shared" si="38"/>
        <v>0</v>
      </c>
      <c r="AL345" s="513">
        <f t="shared" si="39"/>
        <v>0</v>
      </c>
      <c r="AM345" s="513">
        <f t="shared" si="40"/>
        <v>0</v>
      </c>
      <c r="AN345" s="513">
        <f t="shared" si="41"/>
        <v>0</v>
      </c>
      <c r="AO345" t="str">
        <f>IF(通常分様式!C345="","",IF(PRODUCT(B345:G345,H345:AA345,AF345)=0,"error",""))</f>
        <v/>
      </c>
      <c r="AP345">
        <f>IF(通常分様式!E345="妊娠出産子育て支援交付金",1,0)</f>
        <v>0</v>
      </c>
    </row>
    <row r="346" spans="1:42">
      <c r="A346">
        <v>325</v>
      </c>
      <c r="B346">
        <f>IFERROR(VLOOKUP(通常分様式!B346,―!$AJ$2:$AK$3,2,FALSE),0)</f>
        <v>0</v>
      </c>
      <c r="C346">
        <f>IFERROR(VLOOKUP(通常分様式!C346,―!$A$2:$B$3,2,FALSE),0)</f>
        <v>0</v>
      </c>
      <c r="D346">
        <f>IFERROR(VLOOKUP(通常分様式!D346,―!$AD$2:$AE$3,2,FALSE),0)</f>
        <v>0</v>
      </c>
      <c r="G346">
        <f>IFERROR(VLOOKUP(通常分様式!G346,―!$AF$2:$AG$3,2,FALSE),0)</f>
        <v>0</v>
      </c>
      <c r="H346">
        <f>IFERROR(VLOOKUP(通常分様式!H346,―!$C$2:$D$2,2,FALSE),0)</f>
        <v>0</v>
      </c>
      <c r="I346">
        <f>IFERROR(IF(B346=2,VLOOKUP(通常分様式!I346,―!$E$21:$F$25,2,FALSE),VLOOKUP(通常分様式!I346,―!$E$2:$F$19,2,FALSE)),0)</f>
        <v>0</v>
      </c>
      <c r="J346">
        <f>IFERROR(VLOOKUP(通常分様式!J346,―!$G$2:$H$2,2,FALSE),0)</f>
        <v>0</v>
      </c>
      <c r="K346">
        <f>IFERROR(VLOOKUP(通常分様式!K346,―!$AH$2:$AI$12,2,FALSE),0)</f>
        <v>0</v>
      </c>
      <c r="V346">
        <f>IFERROR(IF(通常分様式!C346="単",VLOOKUP(通常分様式!V346,―!$I$2:$J$3,2,FALSE),VLOOKUP(通常分様式!V346,―!$I$4:$J$5,2,FALSE)),0)</f>
        <v>0</v>
      </c>
      <c r="W346">
        <f>IFERROR(VLOOKUP(通常分様式!W346,―!$K$2:$L$3,2,FALSE),0)</f>
        <v>0</v>
      </c>
      <c r="X346">
        <f>IFERROR(VLOOKUP(通常分様式!X346,―!$M$2:$N$3,2,FALSE),0)</f>
        <v>0</v>
      </c>
      <c r="Y346">
        <f>IFERROR(VLOOKUP(通常分様式!Y346,―!$O$2:$P$3,2,FALSE),0)</f>
        <v>0</v>
      </c>
      <c r="Z346">
        <f>IFERROR(VLOOKUP(通常分様式!Z346,―!$X$2:$Y$31,2,FALSE),0)</f>
        <v>0</v>
      </c>
      <c r="AA346">
        <f>IFERROR(VLOOKUP(通常分様式!AA346,―!$X$2:$Y$31,2,FALSE),0)</f>
        <v>0</v>
      </c>
      <c r="AF346">
        <f>IFERROR(VLOOKUP(通常分様式!AG346,―!$AA$2:$AB$14,2,FALSE),0)</f>
        <v>0</v>
      </c>
      <c r="AG346">
        <f t="shared" si="35"/>
        <v>0</v>
      </c>
      <c r="AH346" s="513">
        <f t="shared" si="36"/>
        <v>0</v>
      </c>
      <c r="AI346" s="513">
        <f t="shared" si="37"/>
        <v>0</v>
      </c>
      <c r="AJ346" s="513">
        <f>IF(通常分様式!C346="",0,IF(B346=1,IF(フラグ管理用!C346=1,"事業終期_通常",IF(C346=2,IF(Y346=2,"事業終期_R3基金・R4","事業終期_通常"),0)),IF(B346=2,"事業終期_R3基金・R4",0)))</f>
        <v>0</v>
      </c>
      <c r="AK346" s="513">
        <f t="shared" si="38"/>
        <v>0</v>
      </c>
      <c r="AL346" s="513">
        <f t="shared" si="39"/>
        <v>0</v>
      </c>
      <c r="AM346" s="513">
        <f t="shared" si="40"/>
        <v>0</v>
      </c>
      <c r="AN346" s="513">
        <f t="shared" si="41"/>
        <v>0</v>
      </c>
      <c r="AO346" t="str">
        <f>IF(通常分様式!C346="","",IF(PRODUCT(B346:G346,H346:AA346,AF346)=0,"error",""))</f>
        <v/>
      </c>
      <c r="AP346">
        <f>IF(通常分様式!E346="妊娠出産子育て支援交付金",1,0)</f>
        <v>0</v>
      </c>
    </row>
    <row r="347" spans="1:42">
      <c r="A347">
        <v>326</v>
      </c>
      <c r="B347">
        <f>IFERROR(VLOOKUP(通常分様式!B347,―!$AJ$2:$AK$3,2,FALSE),0)</f>
        <v>0</v>
      </c>
      <c r="C347">
        <f>IFERROR(VLOOKUP(通常分様式!C347,―!$A$2:$B$3,2,FALSE),0)</f>
        <v>0</v>
      </c>
      <c r="D347">
        <f>IFERROR(VLOOKUP(通常分様式!D347,―!$AD$2:$AE$3,2,FALSE),0)</f>
        <v>0</v>
      </c>
      <c r="G347">
        <f>IFERROR(VLOOKUP(通常分様式!G347,―!$AF$2:$AG$3,2,FALSE),0)</f>
        <v>0</v>
      </c>
      <c r="H347">
        <f>IFERROR(VLOOKUP(通常分様式!H347,―!$C$2:$D$2,2,FALSE),0)</f>
        <v>0</v>
      </c>
      <c r="I347">
        <f>IFERROR(IF(B347=2,VLOOKUP(通常分様式!I347,―!$E$21:$F$25,2,FALSE),VLOOKUP(通常分様式!I347,―!$E$2:$F$19,2,FALSE)),0)</f>
        <v>0</v>
      </c>
      <c r="J347">
        <f>IFERROR(VLOOKUP(通常分様式!J347,―!$G$2:$H$2,2,FALSE),0)</f>
        <v>0</v>
      </c>
      <c r="K347">
        <f>IFERROR(VLOOKUP(通常分様式!K347,―!$AH$2:$AI$12,2,FALSE),0)</f>
        <v>0</v>
      </c>
      <c r="V347">
        <f>IFERROR(IF(通常分様式!C347="単",VLOOKUP(通常分様式!V347,―!$I$2:$J$3,2,FALSE),VLOOKUP(通常分様式!V347,―!$I$4:$J$5,2,FALSE)),0)</f>
        <v>0</v>
      </c>
      <c r="W347">
        <f>IFERROR(VLOOKUP(通常分様式!W347,―!$K$2:$L$3,2,FALSE),0)</f>
        <v>0</v>
      </c>
      <c r="X347">
        <f>IFERROR(VLOOKUP(通常分様式!X347,―!$M$2:$N$3,2,FALSE),0)</f>
        <v>0</v>
      </c>
      <c r="Y347">
        <f>IFERROR(VLOOKUP(通常分様式!Y347,―!$O$2:$P$3,2,FALSE),0)</f>
        <v>0</v>
      </c>
      <c r="Z347">
        <f>IFERROR(VLOOKUP(通常分様式!Z347,―!$X$2:$Y$31,2,FALSE),0)</f>
        <v>0</v>
      </c>
      <c r="AA347">
        <f>IFERROR(VLOOKUP(通常分様式!AA347,―!$X$2:$Y$31,2,FALSE),0)</f>
        <v>0</v>
      </c>
      <c r="AF347">
        <f>IFERROR(VLOOKUP(通常分様式!AG347,―!$AA$2:$AB$14,2,FALSE),0)</f>
        <v>0</v>
      </c>
      <c r="AG347">
        <f t="shared" si="35"/>
        <v>0</v>
      </c>
      <c r="AH347" s="513">
        <f t="shared" si="36"/>
        <v>0</v>
      </c>
      <c r="AI347" s="513">
        <f t="shared" si="37"/>
        <v>0</v>
      </c>
      <c r="AJ347" s="513">
        <f>IF(通常分様式!C347="",0,IF(B347=1,IF(フラグ管理用!C347=1,"事業終期_通常",IF(C347=2,IF(Y347=2,"事業終期_R3基金・R4","事業終期_通常"),0)),IF(B347=2,"事業終期_R3基金・R4",0)))</f>
        <v>0</v>
      </c>
      <c r="AK347" s="513">
        <f t="shared" si="38"/>
        <v>0</v>
      </c>
      <c r="AL347" s="513">
        <f t="shared" si="39"/>
        <v>0</v>
      </c>
      <c r="AM347" s="513">
        <f t="shared" si="40"/>
        <v>0</v>
      </c>
      <c r="AN347" s="513">
        <f t="shared" si="41"/>
        <v>0</v>
      </c>
      <c r="AO347" t="str">
        <f>IF(通常分様式!C347="","",IF(PRODUCT(B347:G347,H347:AA347,AF347)=0,"error",""))</f>
        <v/>
      </c>
      <c r="AP347">
        <f>IF(通常分様式!E347="妊娠出産子育て支援交付金",1,0)</f>
        <v>0</v>
      </c>
    </row>
    <row r="348" spans="1:42">
      <c r="A348">
        <v>327</v>
      </c>
      <c r="B348">
        <f>IFERROR(VLOOKUP(通常分様式!B348,―!$AJ$2:$AK$3,2,FALSE),0)</f>
        <v>0</v>
      </c>
      <c r="C348">
        <f>IFERROR(VLOOKUP(通常分様式!C348,―!$A$2:$B$3,2,FALSE),0)</f>
        <v>0</v>
      </c>
      <c r="D348">
        <f>IFERROR(VLOOKUP(通常分様式!D348,―!$AD$2:$AE$3,2,FALSE),0)</f>
        <v>0</v>
      </c>
      <c r="G348">
        <f>IFERROR(VLOOKUP(通常分様式!G348,―!$AF$2:$AG$3,2,FALSE),0)</f>
        <v>0</v>
      </c>
      <c r="H348">
        <f>IFERROR(VLOOKUP(通常分様式!H348,―!$C$2:$D$2,2,FALSE),0)</f>
        <v>0</v>
      </c>
      <c r="I348">
        <f>IFERROR(IF(B348=2,VLOOKUP(通常分様式!I348,―!$E$21:$F$25,2,FALSE),VLOOKUP(通常分様式!I348,―!$E$2:$F$19,2,FALSE)),0)</f>
        <v>0</v>
      </c>
      <c r="J348">
        <f>IFERROR(VLOOKUP(通常分様式!J348,―!$G$2:$H$2,2,FALSE),0)</f>
        <v>0</v>
      </c>
      <c r="K348">
        <f>IFERROR(VLOOKUP(通常分様式!K348,―!$AH$2:$AI$12,2,FALSE),0)</f>
        <v>0</v>
      </c>
      <c r="V348">
        <f>IFERROR(IF(通常分様式!C348="単",VLOOKUP(通常分様式!V348,―!$I$2:$J$3,2,FALSE),VLOOKUP(通常分様式!V348,―!$I$4:$J$5,2,FALSE)),0)</f>
        <v>0</v>
      </c>
      <c r="W348">
        <f>IFERROR(VLOOKUP(通常分様式!W348,―!$K$2:$L$3,2,FALSE),0)</f>
        <v>0</v>
      </c>
      <c r="X348">
        <f>IFERROR(VLOOKUP(通常分様式!X348,―!$M$2:$N$3,2,FALSE),0)</f>
        <v>0</v>
      </c>
      <c r="Y348">
        <f>IFERROR(VLOOKUP(通常分様式!Y348,―!$O$2:$P$3,2,FALSE),0)</f>
        <v>0</v>
      </c>
      <c r="Z348">
        <f>IFERROR(VLOOKUP(通常分様式!Z348,―!$X$2:$Y$31,2,FALSE),0)</f>
        <v>0</v>
      </c>
      <c r="AA348">
        <f>IFERROR(VLOOKUP(通常分様式!AA348,―!$X$2:$Y$31,2,FALSE),0)</f>
        <v>0</v>
      </c>
      <c r="AF348">
        <f>IFERROR(VLOOKUP(通常分様式!AG348,―!$AA$2:$AB$14,2,FALSE),0)</f>
        <v>0</v>
      </c>
      <c r="AG348">
        <f t="shared" si="35"/>
        <v>0</v>
      </c>
      <c r="AH348" s="513">
        <f t="shared" si="36"/>
        <v>0</v>
      </c>
      <c r="AI348" s="513">
        <f t="shared" si="37"/>
        <v>0</v>
      </c>
      <c r="AJ348" s="513">
        <f>IF(通常分様式!C348="",0,IF(B348=1,IF(フラグ管理用!C348=1,"事業終期_通常",IF(C348=2,IF(Y348=2,"事業終期_R3基金・R4","事業終期_通常"),0)),IF(B348=2,"事業終期_R3基金・R4",0)))</f>
        <v>0</v>
      </c>
      <c r="AK348" s="513">
        <f t="shared" si="38"/>
        <v>0</v>
      </c>
      <c r="AL348" s="513">
        <f t="shared" si="39"/>
        <v>0</v>
      </c>
      <c r="AM348" s="513">
        <f t="shared" si="40"/>
        <v>0</v>
      </c>
      <c r="AN348" s="513">
        <f t="shared" si="41"/>
        <v>0</v>
      </c>
      <c r="AO348" t="str">
        <f>IF(通常分様式!C348="","",IF(PRODUCT(B348:G348,H348:AA348,AF348)=0,"error",""))</f>
        <v/>
      </c>
      <c r="AP348">
        <f>IF(通常分様式!E348="妊娠出産子育て支援交付金",1,0)</f>
        <v>0</v>
      </c>
    </row>
    <row r="349" spans="1:42">
      <c r="A349">
        <v>328</v>
      </c>
      <c r="B349">
        <f>IFERROR(VLOOKUP(通常分様式!B349,―!$AJ$2:$AK$3,2,FALSE),0)</f>
        <v>0</v>
      </c>
      <c r="C349">
        <f>IFERROR(VLOOKUP(通常分様式!C349,―!$A$2:$B$3,2,FALSE),0)</f>
        <v>0</v>
      </c>
      <c r="D349">
        <f>IFERROR(VLOOKUP(通常分様式!D349,―!$AD$2:$AE$3,2,FALSE),0)</f>
        <v>0</v>
      </c>
      <c r="G349">
        <f>IFERROR(VLOOKUP(通常分様式!G349,―!$AF$2:$AG$3,2,FALSE),0)</f>
        <v>0</v>
      </c>
      <c r="H349">
        <f>IFERROR(VLOOKUP(通常分様式!H349,―!$C$2:$D$2,2,FALSE),0)</f>
        <v>0</v>
      </c>
      <c r="I349">
        <f>IFERROR(IF(B349=2,VLOOKUP(通常分様式!I349,―!$E$21:$F$25,2,FALSE),VLOOKUP(通常分様式!I349,―!$E$2:$F$19,2,FALSE)),0)</f>
        <v>0</v>
      </c>
      <c r="J349">
        <f>IFERROR(VLOOKUP(通常分様式!J349,―!$G$2:$H$2,2,FALSE),0)</f>
        <v>0</v>
      </c>
      <c r="K349">
        <f>IFERROR(VLOOKUP(通常分様式!K349,―!$AH$2:$AI$12,2,FALSE),0)</f>
        <v>0</v>
      </c>
      <c r="V349">
        <f>IFERROR(IF(通常分様式!C349="単",VLOOKUP(通常分様式!V349,―!$I$2:$J$3,2,FALSE),VLOOKUP(通常分様式!V349,―!$I$4:$J$5,2,FALSE)),0)</f>
        <v>0</v>
      </c>
      <c r="W349">
        <f>IFERROR(VLOOKUP(通常分様式!W349,―!$K$2:$L$3,2,FALSE),0)</f>
        <v>0</v>
      </c>
      <c r="X349">
        <f>IFERROR(VLOOKUP(通常分様式!X349,―!$M$2:$N$3,2,FALSE),0)</f>
        <v>0</v>
      </c>
      <c r="Y349">
        <f>IFERROR(VLOOKUP(通常分様式!Y349,―!$O$2:$P$3,2,FALSE),0)</f>
        <v>0</v>
      </c>
      <c r="Z349">
        <f>IFERROR(VLOOKUP(通常分様式!Z349,―!$X$2:$Y$31,2,FALSE),0)</f>
        <v>0</v>
      </c>
      <c r="AA349">
        <f>IFERROR(VLOOKUP(通常分様式!AA349,―!$X$2:$Y$31,2,FALSE),0)</f>
        <v>0</v>
      </c>
      <c r="AF349">
        <f>IFERROR(VLOOKUP(通常分様式!AG349,―!$AA$2:$AB$14,2,FALSE),0)</f>
        <v>0</v>
      </c>
      <c r="AG349">
        <f t="shared" si="35"/>
        <v>0</v>
      </c>
      <c r="AH349" s="513">
        <f t="shared" si="36"/>
        <v>0</v>
      </c>
      <c r="AI349" s="513">
        <f t="shared" si="37"/>
        <v>0</v>
      </c>
      <c r="AJ349" s="513">
        <f>IF(通常分様式!C349="",0,IF(B349=1,IF(フラグ管理用!C349=1,"事業終期_通常",IF(C349=2,IF(Y349=2,"事業終期_R3基金・R4","事業終期_通常"),0)),IF(B349=2,"事業終期_R3基金・R4",0)))</f>
        <v>0</v>
      </c>
      <c r="AK349" s="513">
        <f t="shared" si="38"/>
        <v>0</v>
      </c>
      <c r="AL349" s="513">
        <f t="shared" si="39"/>
        <v>0</v>
      </c>
      <c r="AM349" s="513">
        <f t="shared" si="40"/>
        <v>0</v>
      </c>
      <c r="AN349" s="513">
        <f t="shared" si="41"/>
        <v>0</v>
      </c>
      <c r="AO349" t="str">
        <f>IF(通常分様式!C349="","",IF(PRODUCT(B349:G349,H349:AA349,AF349)=0,"error",""))</f>
        <v/>
      </c>
      <c r="AP349">
        <f>IF(通常分様式!E349="妊娠出産子育て支援交付金",1,0)</f>
        <v>0</v>
      </c>
    </row>
    <row r="350" spans="1:42">
      <c r="A350">
        <v>329</v>
      </c>
      <c r="B350">
        <f>IFERROR(VLOOKUP(通常分様式!B350,―!$AJ$2:$AK$3,2,FALSE),0)</f>
        <v>0</v>
      </c>
      <c r="C350">
        <f>IFERROR(VLOOKUP(通常分様式!C350,―!$A$2:$B$3,2,FALSE),0)</f>
        <v>0</v>
      </c>
      <c r="D350">
        <f>IFERROR(VLOOKUP(通常分様式!D350,―!$AD$2:$AE$3,2,FALSE),0)</f>
        <v>0</v>
      </c>
      <c r="G350">
        <f>IFERROR(VLOOKUP(通常分様式!G350,―!$AF$2:$AG$3,2,FALSE),0)</f>
        <v>0</v>
      </c>
      <c r="H350">
        <f>IFERROR(VLOOKUP(通常分様式!H350,―!$C$2:$D$2,2,FALSE),0)</f>
        <v>0</v>
      </c>
      <c r="I350">
        <f>IFERROR(IF(B350=2,VLOOKUP(通常分様式!I350,―!$E$21:$F$25,2,FALSE),VLOOKUP(通常分様式!I350,―!$E$2:$F$19,2,FALSE)),0)</f>
        <v>0</v>
      </c>
      <c r="J350">
        <f>IFERROR(VLOOKUP(通常分様式!J350,―!$G$2:$H$2,2,FALSE),0)</f>
        <v>0</v>
      </c>
      <c r="K350">
        <f>IFERROR(VLOOKUP(通常分様式!K350,―!$AH$2:$AI$12,2,FALSE),0)</f>
        <v>0</v>
      </c>
      <c r="V350">
        <f>IFERROR(IF(通常分様式!C350="単",VLOOKUP(通常分様式!V350,―!$I$2:$J$3,2,FALSE),VLOOKUP(通常分様式!V350,―!$I$4:$J$5,2,FALSE)),0)</f>
        <v>0</v>
      </c>
      <c r="W350">
        <f>IFERROR(VLOOKUP(通常分様式!W350,―!$K$2:$L$3,2,FALSE),0)</f>
        <v>0</v>
      </c>
      <c r="X350">
        <f>IFERROR(VLOOKUP(通常分様式!X350,―!$M$2:$N$3,2,FALSE),0)</f>
        <v>0</v>
      </c>
      <c r="Y350">
        <f>IFERROR(VLOOKUP(通常分様式!Y350,―!$O$2:$P$3,2,FALSE),0)</f>
        <v>0</v>
      </c>
      <c r="Z350">
        <f>IFERROR(VLOOKUP(通常分様式!Z350,―!$X$2:$Y$31,2,FALSE),0)</f>
        <v>0</v>
      </c>
      <c r="AA350">
        <f>IFERROR(VLOOKUP(通常分様式!AA350,―!$X$2:$Y$31,2,FALSE),0)</f>
        <v>0</v>
      </c>
      <c r="AF350">
        <f>IFERROR(VLOOKUP(通常分様式!AG350,―!$AA$2:$AB$14,2,FALSE),0)</f>
        <v>0</v>
      </c>
      <c r="AG350">
        <f t="shared" si="35"/>
        <v>0</v>
      </c>
      <c r="AH350" s="513">
        <f t="shared" si="36"/>
        <v>0</v>
      </c>
      <c r="AI350" s="513">
        <f t="shared" si="37"/>
        <v>0</v>
      </c>
      <c r="AJ350" s="513">
        <f>IF(通常分様式!C350="",0,IF(B350=1,IF(フラグ管理用!C350=1,"事業終期_通常",IF(C350=2,IF(Y350=2,"事業終期_R3基金・R4","事業終期_通常"),0)),IF(B350=2,"事業終期_R3基金・R4",0)))</f>
        <v>0</v>
      </c>
      <c r="AK350" s="513">
        <f t="shared" si="38"/>
        <v>0</v>
      </c>
      <c r="AL350" s="513">
        <f t="shared" si="39"/>
        <v>0</v>
      </c>
      <c r="AM350" s="513">
        <f t="shared" si="40"/>
        <v>0</v>
      </c>
      <c r="AN350" s="513">
        <f t="shared" si="41"/>
        <v>0</v>
      </c>
      <c r="AO350" t="str">
        <f>IF(通常分様式!C350="","",IF(PRODUCT(B350:G350,H350:AA350,AF350)=0,"error",""))</f>
        <v/>
      </c>
      <c r="AP350">
        <f>IF(通常分様式!E350="妊娠出産子育て支援交付金",1,0)</f>
        <v>0</v>
      </c>
    </row>
    <row r="351" spans="1:42">
      <c r="A351">
        <v>330</v>
      </c>
      <c r="B351">
        <f>IFERROR(VLOOKUP(通常分様式!B351,―!$AJ$2:$AK$3,2,FALSE),0)</f>
        <v>0</v>
      </c>
      <c r="C351">
        <f>IFERROR(VLOOKUP(通常分様式!C351,―!$A$2:$B$3,2,FALSE),0)</f>
        <v>0</v>
      </c>
      <c r="D351">
        <f>IFERROR(VLOOKUP(通常分様式!D351,―!$AD$2:$AE$3,2,FALSE),0)</f>
        <v>0</v>
      </c>
      <c r="G351">
        <f>IFERROR(VLOOKUP(通常分様式!G351,―!$AF$2:$AG$3,2,FALSE),0)</f>
        <v>0</v>
      </c>
      <c r="H351">
        <f>IFERROR(VLOOKUP(通常分様式!H351,―!$C$2:$D$2,2,FALSE),0)</f>
        <v>0</v>
      </c>
      <c r="I351">
        <f>IFERROR(IF(B351=2,VLOOKUP(通常分様式!I351,―!$E$21:$F$25,2,FALSE),VLOOKUP(通常分様式!I351,―!$E$2:$F$19,2,FALSE)),0)</f>
        <v>0</v>
      </c>
      <c r="J351">
        <f>IFERROR(VLOOKUP(通常分様式!J351,―!$G$2:$H$2,2,FALSE),0)</f>
        <v>0</v>
      </c>
      <c r="K351">
        <f>IFERROR(VLOOKUP(通常分様式!K351,―!$AH$2:$AI$12,2,FALSE),0)</f>
        <v>0</v>
      </c>
      <c r="V351">
        <f>IFERROR(IF(通常分様式!C351="単",VLOOKUP(通常分様式!V351,―!$I$2:$J$3,2,FALSE),VLOOKUP(通常分様式!V351,―!$I$4:$J$5,2,FALSE)),0)</f>
        <v>0</v>
      </c>
      <c r="W351">
        <f>IFERROR(VLOOKUP(通常分様式!W351,―!$K$2:$L$3,2,FALSE),0)</f>
        <v>0</v>
      </c>
      <c r="X351">
        <f>IFERROR(VLOOKUP(通常分様式!X351,―!$M$2:$N$3,2,FALSE),0)</f>
        <v>0</v>
      </c>
      <c r="Y351">
        <f>IFERROR(VLOOKUP(通常分様式!Y351,―!$O$2:$P$3,2,FALSE),0)</f>
        <v>0</v>
      </c>
      <c r="Z351">
        <f>IFERROR(VLOOKUP(通常分様式!Z351,―!$X$2:$Y$31,2,FALSE),0)</f>
        <v>0</v>
      </c>
      <c r="AA351">
        <f>IFERROR(VLOOKUP(通常分様式!AA351,―!$X$2:$Y$31,2,FALSE),0)</f>
        <v>0</v>
      </c>
      <c r="AF351">
        <f>IFERROR(VLOOKUP(通常分様式!AG351,―!$AA$2:$AB$14,2,FALSE),0)</f>
        <v>0</v>
      </c>
      <c r="AG351">
        <f t="shared" si="35"/>
        <v>0</v>
      </c>
      <c r="AH351" s="513">
        <f t="shared" si="36"/>
        <v>0</v>
      </c>
      <c r="AI351" s="513">
        <f t="shared" si="37"/>
        <v>0</v>
      </c>
      <c r="AJ351" s="513">
        <f>IF(通常分様式!C351="",0,IF(B351=1,IF(フラグ管理用!C351=1,"事業終期_通常",IF(C351=2,IF(Y351=2,"事業終期_R3基金・R4","事業終期_通常"),0)),IF(B351=2,"事業終期_R3基金・R4",0)))</f>
        <v>0</v>
      </c>
      <c r="AK351" s="513">
        <f t="shared" si="38"/>
        <v>0</v>
      </c>
      <c r="AL351" s="513">
        <f t="shared" si="39"/>
        <v>0</v>
      </c>
      <c r="AM351" s="513">
        <f t="shared" si="40"/>
        <v>0</v>
      </c>
      <c r="AN351" s="513">
        <f t="shared" si="41"/>
        <v>0</v>
      </c>
      <c r="AO351" t="str">
        <f>IF(通常分様式!C351="","",IF(PRODUCT(B351:G351,H351:AA351,AF351)=0,"error",""))</f>
        <v/>
      </c>
      <c r="AP351">
        <f>IF(通常分様式!E351="妊娠出産子育て支援交付金",1,0)</f>
        <v>0</v>
      </c>
    </row>
    <row r="352" spans="1:42">
      <c r="A352">
        <v>331</v>
      </c>
      <c r="B352">
        <f>IFERROR(VLOOKUP(通常分様式!B352,―!$AJ$2:$AK$3,2,FALSE),0)</f>
        <v>0</v>
      </c>
      <c r="C352">
        <f>IFERROR(VLOOKUP(通常分様式!C352,―!$A$2:$B$3,2,FALSE),0)</f>
        <v>0</v>
      </c>
      <c r="D352">
        <f>IFERROR(VLOOKUP(通常分様式!D352,―!$AD$2:$AE$3,2,FALSE),0)</f>
        <v>0</v>
      </c>
      <c r="G352">
        <f>IFERROR(VLOOKUP(通常分様式!G352,―!$AF$2:$AG$3,2,FALSE),0)</f>
        <v>0</v>
      </c>
      <c r="H352">
        <f>IFERROR(VLOOKUP(通常分様式!H352,―!$C$2:$D$2,2,FALSE),0)</f>
        <v>0</v>
      </c>
      <c r="I352">
        <f>IFERROR(IF(B352=2,VLOOKUP(通常分様式!I352,―!$E$21:$F$25,2,FALSE),VLOOKUP(通常分様式!I352,―!$E$2:$F$19,2,FALSE)),0)</f>
        <v>0</v>
      </c>
      <c r="J352">
        <f>IFERROR(VLOOKUP(通常分様式!J352,―!$G$2:$H$2,2,FALSE),0)</f>
        <v>0</v>
      </c>
      <c r="K352">
        <f>IFERROR(VLOOKUP(通常分様式!K352,―!$AH$2:$AI$12,2,FALSE),0)</f>
        <v>0</v>
      </c>
      <c r="V352">
        <f>IFERROR(IF(通常分様式!C352="単",VLOOKUP(通常分様式!V352,―!$I$2:$J$3,2,FALSE),VLOOKUP(通常分様式!V352,―!$I$4:$J$5,2,FALSE)),0)</f>
        <v>0</v>
      </c>
      <c r="W352">
        <f>IFERROR(VLOOKUP(通常分様式!W352,―!$K$2:$L$3,2,FALSE),0)</f>
        <v>0</v>
      </c>
      <c r="X352">
        <f>IFERROR(VLOOKUP(通常分様式!X352,―!$M$2:$N$3,2,FALSE),0)</f>
        <v>0</v>
      </c>
      <c r="Y352">
        <f>IFERROR(VLOOKUP(通常分様式!Y352,―!$O$2:$P$3,2,FALSE),0)</f>
        <v>0</v>
      </c>
      <c r="Z352">
        <f>IFERROR(VLOOKUP(通常分様式!Z352,―!$X$2:$Y$31,2,FALSE),0)</f>
        <v>0</v>
      </c>
      <c r="AA352">
        <f>IFERROR(VLOOKUP(通常分様式!AA352,―!$X$2:$Y$31,2,FALSE),0)</f>
        <v>0</v>
      </c>
      <c r="AF352">
        <f>IFERROR(VLOOKUP(通常分様式!AG352,―!$AA$2:$AB$14,2,FALSE),0)</f>
        <v>0</v>
      </c>
      <c r="AG352">
        <f t="shared" si="35"/>
        <v>0</v>
      </c>
      <c r="AH352" s="513">
        <f t="shared" si="36"/>
        <v>0</v>
      </c>
      <c r="AI352" s="513">
        <f t="shared" si="37"/>
        <v>0</v>
      </c>
      <c r="AJ352" s="513">
        <f>IF(通常分様式!C352="",0,IF(B352=1,IF(フラグ管理用!C352=1,"事業終期_通常",IF(C352=2,IF(Y352=2,"事業終期_R3基金・R4","事業終期_通常"),0)),IF(B352=2,"事業終期_R3基金・R4",0)))</f>
        <v>0</v>
      </c>
      <c r="AK352" s="513">
        <f t="shared" si="38"/>
        <v>0</v>
      </c>
      <c r="AL352" s="513">
        <f t="shared" si="39"/>
        <v>0</v>
      </c>
      <c r="AM352" s="513">
        <f t="shared" si="40"/>
        <v>0</v>
      </c>
      <c r="AN352" s="513">
        <f t="shared" si="41"/>
        <v>0</v>
      </c>
      <c r="AO352" t="str">
        <f>IF(通常分様式!C352="","",IF(PRODUCT(B352:G352,H352:AA352,AF352)=0,"error",""))</f>
        <v/>
      </c>
      <c r="AP352">
        <f>IF(通常分様式!E352="妊娠出産子育て支援交付金",1,0)</f>
        <v>0</v>
      </c>
    </row>
    <row r="353" spans="1:42">
      <c r="A353">
        <v>332</v>
      </c>
      <c r="B353">
        <f>IFERROR(VLOOKUP(通常分様式!B353,―!$AJ$2:$AK$3,2,FALSE),0)</f>
        <v>0</v>
      </c>
      <c r="C353">
        <f>IFERROR(VLOOKUP(通常分様式!C353,―!$A$2:$B$3,2,FALSE),0)</f>
        <v>0</v>
      </c>
      <c r="D353">
        <f>IFERROR(VLOOKUP(通常分様式!D353,―!$AD$2:$AE$3,2,FALSE),0)</f>
        <v>0</v>
      </c>
      <c r="G353">
        <f>IFERROR(VLOOKUP(通常分様式!G353,―!$AF$2:$AG$3,2,FALSE),0)</f>
        <v>0</v>
      </c>
      <c r="H353">
        <f>IFERROR(VLOOKUP(通常分様式!H353,―!$C$2:$D$2,2,FALSE),0)</f>
        <v>0</v>
      </c>
      <c r="I353">
        <f>IFERROR(IF(B353=2,VLOOKUP(通常分様式!I353,―!$E$21:$F$25,2,FALSE),VLOOKUP(通常分様式!I353,―!$E$2:$F$19,2,FALSE)),0)</f>
        <v>0</v>
      </c>
      <c r="J353">
        <f>IFERROR(VLOOKUP(通常分様式!J353,―!$G$2:$H$2,2,FALSE),0)</f>
        <v>0</v>
      </c>
      <c r="K353">
        <f>IFERROR(VLOOKUP(通常分様式!K353,―!$AH$2:$AI$12,2,FALSE),0)</f>
        <v>0</v>
      </c>
      <c r="V353">
        <f>IFERROR(IF(通常分様式!C353="単",VLOOKUP(通常分様式!V353,―!$I$2:$J$3,2,FALSE),VLOOKUP(通常分様式!V353,―!$I$4:$J$5,2,FALSE)),0)</f>
        <v>0</v>
      </c>
      <c r="W353">
        <f>IFERROR(VLOOKUP(通常分様式!W353,―!$K$2:$L$3,2,FALSE),0)</f>
        <v>0</v>
      </c>
      <c r="X353">
        <f>IFERROR(VLOOKUP(通常分様式!X353,―!$M$2:$N$3,2,FALSE),0)</f>
        <v>0</v>
      </c>
      <c r="Y353">
        <f>IFERROR(VLOOKUP(通常分様式!Y353,―!$O$2:$P$3,2,FALSE),0)</f>
        <v>0</v>
      </c>
      <c r="Z353">
        <f>IFERROR(VLOOKUP(通常分様式!Z353,―!$X$2:$Y$31,2,FALSE),0)</f>
        <v>0</v>
      </c>
      <c r="AA353">
        <f>IFERROR(VLOOKUP(通常分様式!AA353,―!$X$2:$Y$31,2,FALSE),0)</f>
        <v>0</v>
      </c>
      <c r="AF353">
        <f>IFERROR(VLOOKUP(通常分様式!AG353,―!$AA$2:$AB$14,2,FALSE),0)</f>
        <v>0</v>
      </c>
      <c r="AG353">
        <f t="shared" si="35"/>
        <v>0</v>
      </c>
      <c r="AH353" s="513">
        <f t="shared" si="36"/>
        <v>0</v>
      </c>
      <c r="AI353" s="513">
        <f t="shared" si="37"/>
        <v>0</v>
      </c>
      <c r="AJ353" s="513">
        <f>IF(通常分様式!C353="",0,IF(B353=1,IF(フラグ管理用!C353=1,"事業終期_通常",IF(C353=2,IF(Y353=2,"事業終期_R3基金・R4","事業終期_通常"),0)),IF(B353=2,"事業終期_R3基金・R4",0)))</f>
        <v>0</v>
      </c>
      <c r="AK353" s="513">
        <f t="shared" si="38"/>
        <v>0</v>
      </c>
      <c r="AL353" s="513">
        <f t="shared" si="39"/>
        <v>0</v>
      </c>
      <c r="AM353" s="513">
        <f t="shared" si="40"/>
        <v>0</v>
      </c>
      <c r="AN353" s="513">
        <f t="shared" si="41"/>
        <v>0</v>
      </c>
      <c r="AO353" t="str">
        <f>IF(通常分様式!C353="","",IF(PRODUCT(B353:G353,H353:AA353,AF353)=0,"error",""))</f>
        <v/>
      </c>
      <c r="AP353">
        <f>IF(通常分様式!E353="妊娠出産子育て支援交付金",1,0)</f>
        <v>0</v>
      </c>
    </row>
    <row r="354" spans="1:42">
      <c r="A354">
        <v>333</v>
      </c>
      <c r="B354">
        <f>IFERROR(VLOOKUP(通常分様式!B354,―!$AJ$2:$AK$3,2,FALSE),0)</f>
        <v>0</v>
      </c>
      <c r="C354">
        <f>IFERROR(VLOOKUP(通常分様式!C354,―!$A$2:$B$3,2,FALSE),0)</f>
        <v>0</v>
      </c>
      <c r="D354">
        <f>IFERROR(VLOOKUP(通常分様式!D354,―!$AD$2:$AE$3,2,FALSE),0)</f>
        <v>0</v>
      </c>
      <c r="G354">
        <f>IFERROR(VLOOKUP(通常分様式!G354,―!$AF$2:$AG$3,2,FALSE),0)</f>
        <v>0</v>
      </c>
      <c r="H354">
        <f>IFERROR(VLOOKUP(通常分様式!H354,―!$C$2:$D$2,2,FALSE),0)</f>
        <v>0</v>
      </c>
      <c r="I354">
        <f>IFERROR(IF(B354=2,VLOOKUP(通常分様式!I354,―!$E$21:$F$25,2,FALSE),VLOOKUP(通常分様式!I354,―!$E$2:$F$19,2,FALSE)),0)</f>
        <v>0</v>
      </c>
      <c r="J354">
        <f>IFERROR(VLOOKUP(通常分様式!J354,―!$G$2:$H$2,2,FALSE),0)</f>
        <v>0</v>
      </c>
      <c r="K354">
        <f>IFERROR(VLOOKUP(通常分様式!K354,―!$AH$2:$AI$12,2,FALSE),0)</f>
        <v>0</v>
      </c>
      <c r="V354">
        <f>IFERROR(IF(通常分様式!C354="単",VLOOKUP(通常分様式!V354,―!$I$2:$J$3,2,FALSE),VLOOKUP(通常分様式!V354,―!$I$4:$J$5,2,FALSE)),0)</f>
        <v>0</v>
      </c>
      <c r="W354">
        <f>IFERROR(VLOOKUP(通常分様式!W354,―!$K$2:$L$3,2,FALSE),0)</f>
        <v>0</v>
      </c>
      <c r="X354">
        <f>IFERROR(VLOOKUP(通常分様式!X354,―!$M$2:$N$3,2,FALSE),0)</f>
        <v>0</v>
      </c>
      <c r="Y354">
        <f>IFERROR(VLOOKUP(通常分様式!Y354,―!$O$2:$P$3,2,FALSE),0)</f>
        <v>0</v>
      </c>
      <c r="Z354">
        <f>IFERROR(VLOOKUP(通常分様式!Z354,―!$X$2:$Y$31,2,FALSE),0)</f>
        <v>0</v>
      </c>
      <c r="AA354">
        <f>IFERROR(VLOOKUP(通常分様式!AA354,―!$X$2:$Y$31,2,FALSE),0)</f>
        <v>0</v>
      </c>
      <c r="AF354">
        <f>IFERROR(VLOOKUP(通常分様式!AG354,―!$AA$2:$AB$14,2,FALSE),0)</f>
        <v>0</v>
      </c>
      <c r="AG354">
        <f t="shared" si="35"/>
        <v>0</v>
      </c>
      <c r="AH354" s="513">
        <f t="shared" si="36"/>
        <v>0</v>
      </c>
      <c r="AI354" s="513">
        <f t="shared" si="37"/>
        <v>0</v>
      </c>
      <c r="AJ354" s="513">
        <f>IF(通常分様式!C354="",0,IF(B354=1,IF(フラグ管理用!C354=1,"事業終期_通常",IF(C354=2,IF(Y354=2,"事業終期_R3基金・R4","事業終期_通常"),0)),IF(B354=2,"事業終期_R3基金・R4",0)))</f>
        <v>0</v>
      </c>
      <c r="AK354" s="513">
        <f t="shared" si="38"/>
        <v>0</v>
      </c>
      <c r="AL354" s="513">
        <f t="shared" si="39"/>
        <v>0</v>
      </c>
      <c r="AM354" s="513">
        <f t="shared" si="40"/>
        <v>0</v>
      </c>
      <c r="AN354" s="513">
        <f t="shared" si="41"/>
        <v>0</v>
      </c>
      <c r="AO354" t="str">
        <f>IF(通常分様式!C354="","",IF(PRODUCT(B354:G354,H354:AA354,AF354)=0,"error",""))</f>
        <v/>
      </c>
      <c r="AP354">
        <f>IF(通常分様式!E354="妊娠出産子育て支援交付金",1,0)</f>
        <v>0</v>
      </c>
    </row>
    <row r="355" spans="1:42">
      <c r="A355">
        <v>334</v>
      </c>
      <c r="B355">
        <f>IFERROR(VLOOKUP(通常分様式!B355,―!$AJ$2:$AK$3,2,FALSE),0)</f>
        <v>0</v>
      </c>
      <c r="C355">
        <f>IFERROR(VLOOKUP(通常分様式!C355,―!$A$2:$B$3,2,FALSE),0)</f>
        <v>0</v>
      </c>
      <c r="D355">
        <f>IFERROR(VLOOKUP(通常分様式!D355,―!$AD$2:$AE$3,2,FALSE),0)</f>
        <v>0</v>
      </c>
      <c r="G355">
        <f>IFERROR(VLOOKUP(通常分様式!G355,―!$AF$2:$AG$3,2,FALSE),0)</f>
        <v>0</v>
      </c>
      <c r="H355">
        <f>IFERROR(VLOOKUP(通常分様式!H355,―!$C$2:$D$2,2,FALSE),0)</f>
        <v>0</v>
      </c>
      <c r="I355">
        <f>IFERROR(IF(B355=2,VLOOKUP(通常分様式!I355,―!$E$21:$F$25,2,FALSE),VLOOKUP(通常分様式!I355,―!$E$2:$F$19,2,FALSE)),0)</f>
        <v>0</v>
      </c>
      <c r="J355">
        <f>IFERROR(VLOOKUP(通常分様式!J355,―!$G$2:$H$2,2,FALSE),0)</f>
        <v>0</v>
      </c>
      <c r="K355">
        <f>IFERROR(VLOOKUP(通常分様式!K355,―!$AH$2:$AI$12,2,FALSE),0)</f>
        <v>0</v>
      </c>
      <c r="V355">
        <f>IFERROR(IF(通常分様式!C355="単",VLOOKUP(通常分様式!V355,―!$I$2:$J$3,2,FALSE),VLOOKUP(通常分様式!V355,―!$I$4:$J$5,2,FALSE)),0)</f>
        <v>0</v>
      </c>
      <c r="W355">
        <f>IFERROR(VLOOKUP(通常分様式!W355,―!$K$2:$L$3,2,FALSE),0)</f>
        <v>0</v>
      </c>
      <c r="X355">
        <f>IFERROR(VLOOKUP(通常分様式!X355,―!$M$2:$N$3,2,FALSE),0)</f>
        <v>0</v>
      </c>
      <c r="Y355">
        <f>IFERROR(VLOOKUP(通常分様式!Y355,―!$O$2:$P$3,2,FALSE),0)</f>
        <v>0</v>
      </c>
      <c r="Z355">
        <f>IFERROR(VLOOKUP(通常分様式!Z355,―!$X$2:$Y$31,2,FALSE),0)</f>
        <v>0</v>
      </c>
      <c r="AA355">
        <f>IFERROR(VLOOKUP(通常分様式!AA355,―!$X$2:$Y$31,2,FALSE),0)</f>
        <v>0</v>
      </c>
      <c r="AF355">
        <f>IFERROR(VLOOKUP(通常分様式!AG355,―!$AA$2:$AB$14,2,FALSE),0)</f>
        <v>0</v>
      </c>
      <c r="AG355">
        <f t="shared" si="35"/>
        <v>0</v>
      </c>
      <c r="AH355" s="513">
        <f t="shared" si="36"/>
        <v>0</v>
      </c>
      <c r="AI355" s="513">
        <f t="shared" si="37"/>
        <v>0</v>
      </c>
      <c r="AJ355" s="513">
        <f>IF(通常分様式!C355="",0,IF(B355=1,IF(フラグ管理用!C355=1,"事業終期_通常",IF(C355=2,IF(Y355=2,"事業終期_R3基金・R4","事業終期_通常"),0)),IF(B355=2,"事業終期_R3基金・R4",0)))</f>
        <v>0</v>
      </c>
      <c r="AK355" s="513">
        <f t="shared" si="38"/>
        <v>0</v>
      </c>
      <c r="AL355" s="513">
        <f t="shared" si="39"/>
        <v>0</v>
      </c>
      <c r="AM355" s="513">
        <f t="shared" si="40"/>
        <v>0</v>
      </c>
      <c r="AN355" s="513">
        <f t="shared" si="41"/>
        <v>0</v>
      </c>
      <c r="AO355" t="str">
        <f>IF(通常分様式!C355="","",IF(PRODUCT(B355:G355,H355:AA355,AF355)=0,"error",""))</f>
        <v/>
      </c>
      <c r="AP355">
        <f>IF(通常分様式!E355="妊娠出産子育て支援交付金",1,0)</f>
        <v>0</v>
      </c>
    </row>
    <row r="356" spans="1:42">
      <c r="A356">
        <v>335</v>
      </c>
      <c r="B356">
        <f>IFERROR(VLOOKUP(通常分様式!B356,―!$AJ$2:$AK$3,2,FALSE),0)</f>
        <v>0</v>
      </c>
      <c r="C356">
        <f>IFERROR(VLOOKUP(通常分様式!C356,―!$A$2:$B$3,2,FALSE),0)</f>
        <v>0</v>
      </c>
      <c r="D356">
        <f>IFERROR(VLOOKUP(通常分様式!D356,―!$AD$2:$AE$3,2,FALSE),0)</f>
        <v>0</v>
      </c>
      <c r="G356">
        <f>IFERROR(VLOOKUP(通常分様式!G356,―!$AF$2:$AG$3,2,FALSE),0)</f>
        <v>0</v>
      </c>
      <c r="H356">
        <f>IFERROR(VLOOKUP(通常分様式!H356,―!$C$2:$D$2,2,FALSE),0)</f>
        <v>0</v>
      </c>
      <c r="I356">
        <f>IFERROR(IF(B356=2,VLOOKUP(通常分様式!I356,―!$E$21:$F$25,2,FALSE),VLOOKUP(通常分様式!I356,―!$E$2:$F$19,2,FALSE)),0)</f>
        <v>0</v>
      </c>
      <c r="J356">
        <f>IFERROR(VLOOKUP(通常分様式!J356,―!$G$2:$H$2,2,FALSE),0)</f>
        <v>0</v>
      </c>
      <c r="K356">
        <f>IFERROR(VLOOKUP(通常分様式!K356,―!$AH$2:$AI$12,2,FALSE),0)</f>
        <v>0</v>
      </c>
      <c r="V356">
        <f>IFERROR(IF(通常分様式!C356="単",VLOOKUP(通常分様式!V356,―!$I$2:$J$3,2,FALSE),VLOOKUP(通常分様式!V356,―!$I$4:$J$5,2,FALSE)),0)</f>
        <v>0</v>
      </c>
      <c r="W356">
        <f>IFERROR(VLOOKUP(通常分様式!W356,―!$K$2:$L$3,2,FALSE),0)</f>
        <v>0</v>
      </c>
      <c r="X356">
        <f>IFERROR(VLOOKUP(通常分様式!X356,―!$M$2:$N$3,2,FALSE),0)</f>
        <v>0</v>
      </c>
      <c r="Y356">
        <f>IFERROR(VLOOKUP(通常分様式!Y356,―!$O$2:$P$3,2,FALSE),0)</f>
        <v>0</v>
      </c>
      <c r="Z356">
        <f>IFERROR(VLOOKUP(通常分様式!Z356,―!$X$2:$Y$31,2,FALSE),0)</f>
        <v>0</v>
      </c>
      <c r="AA356">
        <f>IFERROR(VLOOKUP(通常分様式!AA356,―!$X$2:$Y$31,2,FALSE),0)</f>
        <v>0</v>
      </c>
      <c r="AF356">
        <f>IFERROR(VLOOKUP(通常分様式!AG356,―!$AA$2:$AB$14,2,FALSE),0)</f>
        <v>0</v>
      </c>
      <c r="AG356">
        <f t="shared" si="35"/>
        <v>0</v>
      </c>
      <c r="AH356" s="513">
        <f t="shared" si="36"/>
        <v>0</v>
      </c>
      <c r="AI356" s="513">
        <f t="shared" si="37"/>
        <v>0</v>
      </c>
      <c r="AJ356" s="513">
        <f>IF(通常分様式!C356="",0,IF(B356=1,IF(フラグ管理用!C356=1,"事業終期_通常",IF(C356=2,IF(Y356=2,"事業終期_R3基金・R4","事業終期_通常"),0)),IF(B356=2,"事業終期_R3基金・R4",0)))</f>
        <v>0</v>
      </c>
      <c r="AK356" s="513">
        <f t="shared" si="38"/>
        <v>0</v>
      </c>
      <c r="AL356" s="513">
        <f t="shared" si="39"/>
        <v>0</v>
      </c>
      <c r="AM356" s="513">
        <f t="shared" si="40"/>
        <v>0</v>
      </c>
      <c r="AN356" s="513">
        <f t="shared" si="41"/>
        <v>0</v>
      </c>
      <c r="AO356" t="str">
        <f>IF(通常分様式!C356="","",IF(PRODUCT(B356:G356,H356:AA356,AF356)=0,"error",""))</f>
        <v/>
      </c>
      <c r="AP356">
        <f>IF(通常分様式!E356="妊娠出産子育て支援交付金",1,0)</f>
        <v>0</v>
      </c>
    </row>
    <row r="357" spans="1:42">
      <c r="A357">
        <v>336</v>
      </c>
      <c r="B357">
        <f>IFERROR(VLOOKUP(通常分様式!B357,―!$AJ$2:$AK$3,2,FALSE),0)</f>
        <v>0</v>
      </c>
      <c r="C357">
        <f>IFERROR(VLOOKUP(通常分様式!C357,―!$A$2:$B$3,2,FALSE),0)</f>
        <v>0</v>
      </c>
      <c r="D357">
        <f>IFERROR(VLOOKUP(通常分様式!D357,―!$AD$2:$AE$3,2,FALSE),0)</f>
        <v>0</v>
      </c>
      <c r="G357">
        <f>IFERROR(VLOOKUP(通常分様式!G357,―!$AF$2:$AG$3,2,FALSE),0)</f>
        <v>0</v>
      </c>
      <c r="H357">
        <f>IFERROR(VLOOKUP(通常分様式!H357,―!$C$2:$D$2,2,FALSE),0)</f>
        <v>0</v>
      </c>
      <c r="I357">
        <f>IFERROR(IF(B357=2,VLOOKUP(通常分様式!I357,―!$E$21:$F$25,2,FALSE),VLOOKUP(通常分様式!I357,―!$E$2:$F$19,2,FALSE)),0)</f>
        <v>0</v>
      </c>
      <c r="J357">
        <f>IFERROR(VLOOKUP(通常分様式!J357,―!$G$2:$H$2,2,FALSE),0)</f>
        <v>0</v>
      </c>
      <c r="K357">
        <f>IFERROR(VLOOKUP(通常分様式!K357,―!$AH$2:$AI$12,2,FALSE),0)</f>
        <v>0</v>
      </c>
      <c r="V357">
        <f>IFERROR(IF(通常分様式!C357="単",VLOOKUP(通常分様式!V357,―!$I$2:$J$3,2,FALSE),VLOOKUP(通常分様式!V357,―!$I$4:$J$5,2,FALSE)),0)</f>
        <v>0</v>
      </c>
      <c r="W357">
        <f>IFERROR(VLOOKUP(通常分様式!W357,―!$K$2:$L$3,2,FALSE),0)</f>
        <v>0</v>
      </c>
      <c r="X357">
        <f>IFERROR(VLOOKUP(通常分様式!X357,―!$M$2:$N$3,2,FALSE),0)</f>
        <v>0</v>
      </c>
      <c r="Y357">
        <f>IFERROR(VLOOKUP(通常分様式!Y357,―!$O$2:$P$3,2,FALSE),0)</f>
        <v>0</v>
      </c>
      <c r="Z357">
        <f>IFERROR(VLOOKUP(通常分様式!Z357,―!$X$2:$Y$31,2,FALSE),0)</f>
        <v>0</v>
      </c>
      <c r="AA357">
        <f>IFERROR(VLOOKUP(通常分様式!AA357,―!$X$2:$Y$31,2,FALSE),0)</f>
        <v>0</v>
      </c>
      <c r="AF357">
        <f>IFERROR(VLOOKUP(通常分様式!AG357,―!$AA$2:$AB$14,2,FALSE),0)</f>
        <v>0</v>
      </c>
      <c r="AG357">
        <f t="shared" si="35"/>
        <v>0</v>
      </c>
      <c r="AH357" s="513">
        <f t="shared" si="36"/>
        <v>0</v>
      </c>
      <c r="AI357" s="513">
        <f t="shared" si="37"/>
        <v>0</v>
      </c>
      <c r="AJ357" s="513">
        <f>IF(通常分様式!C357="",0,IF(B357=1,IF(フラグ管理用!C357=1,"事業終期_通常",IF(C357=2,IF(Y357=2,"事業終期_R3基金・R4","事業終期_通常"),0)),IF(B357=2,"事業終期_R3基金・R4",0)))</f>
        <v>0</v>
      </c>
      <c r="AK357" s="513">
        <f t="shared" si="38"/>
        <v>0</v>
      </c>
      <c r="AL357" s="513">
        <f t="shared" si="39"/>
        <v>0</v>
      </c>
      <c r="AM357" s="513">
        <f t="shared" si="40"/>
        <v>0</v>
      </c>
      <c r="AN357" s="513">
        <f t="shared" si="41"/>
        <v>0</v>
      </c>
      <c r="AO357" t="str">
        <f>IF(通常分様式!C357="","",IF(PRODUCT(B357:G357,H357:AA357,AF357)=0,"error",""))</f>
        <v/>
      </c>
      <c r="AP357">
        <f>IF(通常分様式!E357="妊娠出産子育て支援交付金",1,0)</f>
        <v>0</v>
      </c>
    </row>
    <row r="358" spans="1:42">
      <c r="A358">
        <v>337</v>
      </c>
      <c r="B358">
        <f>IFERROR(VLOOKUP(通常分様式!B358,―!$AJ$2:$AK$3,2,FALSE),0)</f>
        <v>0</v>
      </c>
      <c r="C358">
        <f>IFERROR(VLOOKUP(通常分様式!C358,―!$A$2:$B$3,2,FALSE),0)</f>
        <v>0</v>
      </c>
      <c r="D358">
        <f>IFERROR(VLOOKUP(通常分様式!D358,―!$AD$2:$AE$3,2,FALSE),0)</f>
        <v>0</v>
      </c>
      <c r="G358">
        <f>IFERROR(VLOOKUP(通常分様式!G358,―!$AF$2:$AG$3,2,FALSE),0)</f>
        <v>0</v>
      </c>
      <c r="H358">
        <f>IFERROR(VLOOKUP(通常分様式!H358,―!$C$2:$D$2,2,FALSE),0)</f>
        <v>0</v>
      </c>
      <c r="I358">
        <f>IFERROR(IF(B358=2,VLOOKUP(通常分様式!I358,―!$E$21:$F$25,2,FALSE),VLOOKUP(通常分様式!I358,―!$E$2:$F$19,2,FALSE)),0)</f>
        <v>0</v>
      </c>
      <c r="J358">
        <f>IFERROR(VLOOKUP(通常分様式!J358,―!$G$2:$H$2,2,FALSE),0)</f>
        <v>0</v>
      </c>
      <c r="K358">
        <f>IFERROR(VLOOKUP(通常分様式!K358,―!$AH$2:$AI$12,2,FALSE),0)</f>
        <v>0</v>
      </c>
      <c r="V358">
        <f>IFERROR(IF(通常分様式!C358="単",VLOOKUP(通常分様式!V358,―!$I$2:$J$3,2,FALSE),VLOOKUP(通常分様式!V358,―!$I$4:$J$5,2,FALSE)),0)</f>
        <v>0</v>
      </c>
      <c r="W358">
        <f>IFERROR(VLOOKUP(通常分様式!W358,―!$K$2:$L$3,2,FALSE),0)</f>
        <v>0</v>
      </c>
      <c r="X358">
        <f>IFERROR(VLOOKUP(通常分様式!X358,―!$M$2:$N$3,2,FALSE),0)</f>
        <v>0</v>
      </c>
      <c r="Y358">
        <f>IFERROR(VLOOKUP(通常分様式!Y358,―!$O$2:$P$3,2,FALSE),0)</f>
        <v>0</v>
      </c>
      <c r="Z358">
        <f>IFERROR(VLOOKUP(通常分様式!Z358,―!$X$2:$Y$31,2,FALSE),0)</f>
        <v>0</v>
      </c>
      <c r="AA358">
        <f>IFERROR(VLOOKUP(通常分様式!AA358,―!$X$2:$Y$31,2,FALSE),0)</f>
        <v>0</v>
      </c>
      <c r="AF358">
        <f>IFERROR(VLOOKUP(通常分様式!AG358,―!$AA$2:$AB$14,2,FALSE),0)</f>
        <v>0</v>
      </c>
      <c r="AG358">
        <f t="shared" si="35"/>
        <v>0</v>
      </c>
      <c r="AH358" s="513">
        <f t="shared" si="36"/>
        <v>0</v>
      </c>
      <c r="AI358" s="513">
        <f t="shared" si="37"/>
        <v>0</v>
      </c>
      <c r="AJ358" s="513">
        <f>IF(通常分様式!C358="",0,IF(B358=1,IF(フラグ管理用!C358=1,"事業終期_通常",IF(C358=2,IF(Y358=2,"事業終期_R3基金・R4","事業終期_通常"),0)),IF(B358=2,"事業終期_R3基金・R4",0)))</f>
        <v>0</v>
      </c>
      <c r="AK358" s="513">
        <f t="shared" si="38"/>
        <v>0</v>
      </c>
      <c r="AL358" s="513">
        <f t="shared" si="39"/>
        <v>0</v>
      </c>
      <c r="AM358" s="513">
        <f t="shared" si="40"/>
        <v>0</v>
      </c>
      <c r="AN358" s="513">
        <f t="shared" si="41"/>
        <v>0</v>
      </c>
      <c r="AO358" t="str">
        <f>IF(通常分様式!C358="","",IF(PRODUCT(B358:G358,H358:AA358,AF358)=0,"error",""))</f>
        <v/>
      </c>
      <c r="AP358">
        <f>IF(通常分様式!E358="妊娠出産子育て支援交付金",1,0)</f>
        <v>0</v>
      </c>
    </row>
    <row r="359" spans="1:42">
      <c r="A359">
        <v>338</v>
      </c>
      <c r="B359">
        <f>IFERROR(VLOOKUP(通常分様式!B359,―!$AJ$2:$AK$3,2,FALSE),0)</f>
        <v>0</v>
      </c>
      <c r="C359">
        <f>IFERROR(VLOOKUP(通常分様式!C359,―!$A$2:$B$3,2,FALSE),0)</f>
        <v>0</v>
      </c>
      <c r="D359">
        <f>IFERROR(VLOOKUP(通常分様式!D359,―!$AD$2:$AE$3,2,FALSE),0)</f>
        <v>0</v>
      </c>
      <c r="G359">
        <f>IFERROR(VLOOKUP(通常分様式!G359,―!$AF$2:$AG$3,2,FALSE),0)</f>
        <v>0</v>
      </c>
      <c r="H359">
        <f>IFERROR(VLOOKUP(通常分様式!H359,―!$C$2:$D$2,2,FALSE),0)</f>
        <v>0</v>
      </c>
      <c r="I359">
        <f>IFERROR(IF(B359=2,VLOOKUP(通常分様式!I359,―!$E$21:$F$25,2,FALSE),VLOOKUP(通常分様式!I359,―!$E$2:$F$19,2,FALSE)),0)</f>
        <v>0</v>
      </c>
      <c r="J359">
        <f>IFERROR(VLOOKUP(通常分様式!J359,―!$G$2:$H$2,2,FALSE),0)</f>
        <v>0</v>
      </c>
      <c r="K359">
        <f>IFERROR(VLOOKUP(通常分様式!K359,―!$AH$2:$AI$12,2,FALSE),0)</f>
        <v>0</v>
      </c>
      <c r="V359">
        <f>IFERROR(IF(通常分様式!C359="単",VLOOKUP(通常分様式!V359,―!$I$2:$J$3,2,FALSE),VLOOKUP(通常分様式!V359,―!$I$4:$J$5,2,FALSE)),0)</f>
        <v>0</v>
      </c>
      <c r="W359">
        <f>IFERROR(VLOOKUP(通常分様式!W359,―!$K$2:$L$3,2,FALSE),0)</f>
        <v>0</v>
      </c>
      <c r="X359">
        <f>IFERROR(VLOOKUP(通常分様式!X359,―!$M$2:$N$3,2,FALSE),0)</f>
        <v>0</v>
      </c>
      <c r="Y359">
        <f>IFERROR(VLOOKUP(通常分様式!Y359,―!$O$2:$P$3,2,FALSE),0)</f>
        <v>0</v>
      </c>
      <c r="Z359">
        <f>IFERROR(VLOOKUP(通常分様式!Z359,―!$X$2:$Y$31,2,FALSE),0)</f>
        <v>0</v>
      </c>
      <c r="AA359">
        <f>IFERROR(VLOOKUP(通常分様式!AA359,―!$X$2:$Y$31,2,FALSE),0)</f>
        <v>0</v>
      </c>
      <c r="AF359">
        <f>IFERROR(VLOOKUP(通常分様式!AG359,―!$AA$2:$AB$14,2,FALSE),0)</f>
        <v>0</v>
      </c>
      <c r="AG359">
        <f t="shared" si="35"/>
        <v>0</v>
      </c>
      <c r="AH359" s="513">
        <f t="shared" si="36"/>
        <v>0</v>
      </c>
      <c r="AI359" s="513">
        <f t="shared" si="37"/>
        <v>0</v>
      </c>
      <c r="AJ359" s="513">
        <f>IF(通常分様式!C359="",0,IF(B359=1,IF(フラグ管理用!C359=1,"事業終期_通常",IF(C359=2,IF(Y359=2,"事業終期_R3基金・R4","事業終期_通常"),0)),IF(B359=2,"事業終期_R3基金・R4",0)))</f>
        <v>0</v>
      </c>
      <c r="AK359" s="513">
        <f t="shared" si="38"/>
        <v>0</v>
      </c>
      <c r="AL359" s="513">
        <f t="shared" si="39"/>
        <v>0</v>
      </c>
      <c r="AM359" s="513">
        <f t="shared" si="40"/>
        <v>0</v>
      </c>
      <c r="AN359" s="513">
        <f t="shared" si="41"/>
        <v>0</v>
      </c>
      <c r="AO359" t="str">
        <f>IF(通常分様式!C359="","",IF(PRODUCT(B359:G359,H359:AA359,AF359)=0,"error",""))</f>
        <v/>
      </c>
      <c r="AP359">
        <f>IF(通常分様式!E359="妊娠出産子育て支援交付金",1,0)</f>
        <v>0</v>
      </c>
    </row>
    <row r="360" spans="1:42">
      <c r="A360">
        <v>339</v>
      </c>
      <c r="B360">
        <f>IFERROR(VLOOKUP(通常分様式!B360,―!$AJ$2:$AK$3,2,FALSE),0)</f>
        <v>0</v>
      </c>
      <c r="C360">
        <f>IFERROR(VLOOKUP(通常分様式!C360,―!$A$2:$B$3,2,FALSE),0)</f>
        <v>0</v>
      </c>
      <c r="D360">
        <f>IFERROR(VLOOKUP(通常分様式!D360,―!$AD$2:$AE$3,2,FALSE),0)</f>
        <v>0</v>
      </c>
      <c r="G360">
        <f>IFERROR(VLOOKUP(通常分様式!G360,―!$AF$2:$AG$3,2,FALSE),0)</f>
        <v>0</v>
      </c>
      <c r="H360">
        <f>IFERROR(VLOOKUP(通常分様式!H360,―!$C$2:$D$2,2,FALSE),0)</f>
        <v>0</v>
      </c>
      <c r="I360">
        <f>IFERROR(IF(B360=2,VLOOKUP(通常分様式!I360,―!$E$21:$F$25,2,FALSE),VLOOKUP(通常分様式!I360,―!$E$2:$F$19,2,FALSE)),0)</f>
        <v>0</v>
      </c>
      <c r="J360">
        <f>IFERROR(VLOOKUP(通常分様式!J360,―!$G$2:$H$2,2,FALSE),0)</f>
        <v>0</v>
      </c>
      <c r="K360">
        <f>IFERROR(VLOOKUP(通常分様式!K360,―!$AH$2:$AI$12,2,FALSE),0)</f>
        <v>0</v>
      </c>
      <c r="V360">
        <f>IFERROR(IF(通常分様式!C360="単",VLOOKUP(通常分様式!V360,―!$I$2:$J$3,2,FALSE),VLOOKUP(通常分様式!V360,―!$I$4:$J$5,2,FALSE)),0)</f>
        <v>0</v>
      </c>
      <c r="W360">
        <f>IFERROR(VLOOKUP(通常分様式!W360,―!$K$2:$L$3,2,FALSE),0)</f>
        <v>0</v>
      </c>
      <c r="X360">
        <f>IFERROR(VLOOKUP(通常分様式!X360,―!$M$2:$N$3,2,FALSE),0)</f>
        <v>0</v>
      </c>
      <c r="Y360">
        <f>IFERROR(VLOOKUP(通常分様式!Y360,―!$O$2:$P$3,2,FALSE),0)</f>
        <v>0</v>
      </c>
      <c r="Z360">
        <f>IFERROR(VLOOKUP(通常分様式!Z360,―!$X$2:$Y$31,2,FALSE),0)</f>
        <v>0</v>
      </c>
      <c r="AA360">
        <f>IFERROR(VLOOKUP(通常分様式!AA360,―!$X$2:$Y$31,2,FALSE),0)</f>
        <v>0</v>
      </c>
      <c r="AF360">
        <f>IFERROR(VLOOKUP(通常分様式!AG360,―!$AA$2:$AB$14,2,FALSE),0)</f>
        <v>0</v>
      </c>
      <c r="AG360">
        <f t="shared" si="35"/>
        <v>0</v>
      </c>
      <c r="AH360" s="513">
        <f t="shared" si="36"/>
        <v>0</v>
      </c>
      <c r="AI360" s="513">
        <f t="shared" si="37"/>
        <v>0</v>
      </c>
      <c r="AJ360" s="513">
        <f>IF(通常分様式!C360="",0,IF(B360=1,IF(フラグ管理用!C360=1,"事業終期_通常",IF(C360=2,IF(Y360=2,"事業終期_R3基金・R4","事業終期_通常"),0)),IF(B360=2,"事業終期_R3基金・R4",0)))</f>
        <v>0</v>
      </c>
      <c r="AK360" s="513">
        <f t="shared" si="38"/>
        <v>0</v>
      </c>
      <c r="AL360" s="513">
        <f t="shared" si="39"/>
        <v>0</v>
      </c>
      <c r="AM360" s="513">
        <f t="shared" si="40"/>
        <v>0</v>
      </c>
      <c r="AN360" s="513">
        <f t="shared" si="41"/>
        <v>0</v>
      </c>
      <c r="AO360" t="str">
        <f>IF(通常分様式!C360="","",IF(PRODUCT(B360:G360,H360:AA360,AF360)=0,"error",""))</f>
        <v/>
      </c>
      <c r="AP360">
        <f>IF(通常分様式!E360="妊娠出産子育て支援交付金",1,0)</f>
        <v>0</v>
      </c>
    </row>
    <row r="361" spans="1:42">
      <c r="A361">
        <v>340</v>
      </c>
      <c r="B361">
        <f>IFERROR(VLOOKUP(通常分様式!B361,―!$AJ$2:$AK$3,2,FALSE),0)</f>
        <v>0</v>
      </c>
      <c r="C361">
        <f>IFERROR(VLOOKUP(通常分様式!C361,―!$A$2:$B$3,2,FALSE),0)</f>
        <v>0</v>
      </c>
      <c r="D361">
        <f>IFERROR(VLOOKUP(通常分様式!D361,―!$AD$2:$AE$3,2,FALSE),0)</f>
        <v>0</v>
      </c>
      <c r="G361">
        <f>IFERROR(VLOOKUP(通常分様式!G361,―!$AF$2:$AG$3,2,FALSE),0)</f>
        <v>0</v>
      </c>
      <c r="H361">
        <f>IFERROR(VLOOKUP(通常分様式!H361,―!$C$2:$D$2,2,FALSE),0)</f>
        <v>0</v>
      </c>
      <c r="I361">
        <f>IFERROR(IF(B361=2,VLOOKUP(通常分様式!I361,―!$E$21:$F$25,2,FALSE),VLOOKUP(通常分様式!I361,―!$E$2:$F$19,2,FALSE)),0)</f>
        <v>0</v>
      </c>
      <c r="J361">
        <f>IFERROR(VLOOKUP(通常分様式!J361,―!$G$2:$H$2,2,FALSE),0)</f>
        <v>0</v>
      </c>
      <c r="K361">
        <f>IFERROR(VLOOKUP(通常分様式!K361,―!$AH$2:$AI$12,2,FALSE),0)</f>
        <v>0</v>
      </c>
      <c r="V361">
        <f>IFERROR(IF(通常分様式!C361="単",VLOOKUP(通常分様式!V361,―!$I$2:$J$3,2,FALSE),VLOOKUP(通常分様式!V361,―!$I$4:$J$5,2,FALSE)),0)</f>
        <v>0</v>
      </c>
      <c r="W361">
        <f>IFERROR(VLOOKUP(通常分様式!W361,―!$K$2:$L$3,2,FALSE),0)</f>
        <v>0</v>
      </c>
      <c r="X361">
        <f>IFERROR(VLOOKUP(通常分様式!X361,―!$M$2:$N$3,2,FALSE),0)</f>
        <v>0</v>
      </c>
      <c r="Y361">
        <f>IFERROR(VLOOKUP(通常分様式!Y361,―!$O$2:$P$3,2,FALSE),0)</f>
        <v>0</v>
      </c>
      <c r="Z361">
        <f>IFERROR(VLOOKUP(通常分様式!Z361,―!$X$2:$Y$31,2,FALSE),0)</f>
        <v>0</v>
      </c>
      <c r="AA361">
        <f>IFERROR(VLOOKUP(通常分様式!AA361,―!$X$2:$Y$31,2,FALSE),0)</f>
        <v>0</v>
      </c>
      <c r="AF361">
        <f>IFERROR(VLOOKUP(通常分様式!AG361,―!$AA$2:$AB$14,2,FALSE),0)</f>
        <v>0</v>
      </c>
      <c r="AG361">
        <f t="shared" si="35"/>
        <v>0</v>
      </c>
      <c r="AH361" s="513">
        <f t="shared" si="36"/>
        <v>0</v>
      </c>
      <c r="AI361" s="513">
        <f t="shared" si="37"/>
        <v>0</v>
      </c>
      <c r="AJ361" s="513">
        <f>IF(通常分様式!C361="",0,IF(B361=1,IF(フラグ管理用!C361=1,"事業終期_通常",IF(C361=2,IF(Y361=2,"事業終期_R3基金・R4","事業終期_通常"),0)),IF(B361=2,"事業終期_R3基金・R4",0)))</f>
        <v>0</v>
      </c>
      <c r="AK361" s="513">
        <f t="shared" si="38"/>
        <v>0</v>
      </c>
      <c r="AL361" s="513">
        <f t="shared" si="39"/>
        <v>0</v>
      </c>
      <c r="AM361" s="513">
        <f t="shared" si="40"/>
        <v>0</v>
      </c>
      <c r="AN361" s="513">
        <f t="shared" si="41"/>
        <v>0</v>
      </c>
      <c r="AO361" t="str">
        <f>IF(通常分様式!C361="","",IF(PRODUCT(B361:G361,H361:AA361,AF361)=0,"error",""))</f>
        <v/>
      </c>
      <c r="AP361">
        <f>IF(通常分様式!E361="妊娠出産子育て支援交付金",1,0)</f>
        <v>0</v>
      </c>
    </row>
    <row r="362" spans="1:42">
      <c r="A362">
        <v>341</v>
      </c>
      <c r="B362">
        <f>IFERROR(VLOOKUP(通常分様式!B362,―!$AJ$2:$AK$3,2,FALSE),0)</f>
        <v>0</v>
      </c>
      <c r="C362">
        <f>IFERROR(VLOOKUP(通常分様式!C362,―!$A$2:$B$3,2,FALSE),0)</f>
        <v>0</v>
      </c>
      <c r="D362">
        <f>IFERROR(VLOOKUP(通常分様式!D362,―!$AD$2:$AE$3,2,FALSE),0)</f>
        <v>0</v>
      </c>
      <c r="G362">
        <f>IFERROR(VLOOKUP(通常分様式!G362,―!$AF$2:$AG$3,2,FALSE),0)</f>
        <v>0</v>
      </c>
      <c r="H362">
        <f>IFERROR(VLOOKUP(通常分様式!H362,―!$C$2:$D$2,2,FALSE),0)</f>
        <v>0</v>
      </c>
      <c r="I362">
        <f>IFERROR(IF(B362=2,VLOOKUP(通常分様式!I362,―!$E$21:$F$25,2,FALSE),VLOOKUP(通常分様式!I362,―!$E$2:$F$19,2,FALSE)),0)</f>
        <v>0</v>
      </c>
      <c r="J362">
        <f>IFERROR(VLOOKUP(通常分様式!J362,―!$G$2:$H$2,2,FALSE),0)</f>
        <v>0</v>
      </c>
      <c r="K362">
        <f>IFERROR(VLOOKUP(通常分様式!K362,―!$AH$2:$AI$12,2,FALSE),0)</f>
        <v>0</v>
      </c>
      <c r="V362">
        <f>IFERROR(IF(通常分様式!C362="単",VLOOKUP(通常分様式!V362,―!$I$2:$J$3,2,FALSE),VLOOKUP(通常分様式!V362,―!$I$4:$J$5,2,FALSE)),0)</f>
        <v>0</v>
      </c>
      <c r="W362">
        <f>IFERROR(VLOOKUP(通常分様式!W362,―!$K$2:$L$3,2,FALSE),0)</f>
        <v>0</v>
      </c>
      <c r="X362">
        <f>IFERROR(VLOOKUP(通常分様式!X362,―!$M$2:$N$3,2,FALSE),0)</f>
        <v>0</v>
      </c>
      <c r="Y362">
        <f>IFERROR(VLOOKUP(通常分様式!Y362,―!$O$2:$P$3,2,FALSE),0)</f>
        <v>0</v>
      </c>
      <c r="Z362">
        <f>IFERROR(VLOOKUP(通常分様式!Z362,―!$X$2:$Y$31,2,FALSE),0)</f>
        <v>0</v>
      </c>
      <c r="AA362">
        <f>IFERROR(VLOOKUP(通常分様式!AA362,―!$X$2:$Y$31,2,FALSE),0)</f>
        <v>0</v>
      </c>
      <c r="AF362">
        <f>IFERROR(VLOOKUP(通常分様式!AG362,―!$AA$2:$AB$14,2,FALSE),0)</f>
        <v>0</v>
      </c>
      <c r="AG362">
        <f t="shared" si="35"/>
        <v>0</v>
      </c>
      <c r="AH362" s="513">
        <f t="shared" si="36"/>
        <v>0</v>
      </c>
      <c r="AI362" s="513">
        <f t="shared" si="37"/>
        <v>0</v>
      </c>
      <c r="AJ362" s="513">
        <f>IF(通常分様式!C362="",0,IF(B362=1,IF(フラグ管理用!C362=1,"事業終期_通常",IF(C362=2,IF(Y362=2,"事業終期_R3基金・R4","事業終期_通常"),0)),IF(B362=2,"事業終期_R3基金・R4",0)))</f>
        <v>0</v>
      </c>
      <c r="AK362" s="513">
        <f t="shared" si="38"/>
        <v>0</v>
      </c>
      <c r="AL362" s="513">
        <f t="shared" si="39"/>
        <v>0</v>
      </c>
      <c r="AM362" s="513">
        <f t="shared" si="40"/>
        <v>0</v>
      </c>
      <c r="AN362" s="513">
        <f t="shared" si="41"/>
        <v>0</v>
      </c>
      <c r="AO362" t="str">
        <f>IF(通常分様式!C362="","",IF(PRODUCT(B362:G362,H362:AA362,AF362)=0,"error",""))</f>
        <v/>
      </c>
      <c r="AP362">
        <f>IF(通常分様式!E362="妊娠出産子育て支援交付金",1,0)</f>
        <v>0</v>
      </c>
    </row>
    <row r="363" spans="1:42">
      <c r="A363">
        <v>342</v>
      </c>
      <c r="B363">
        <f>IFERROR(VLOOKUP(通常分様式!B363,―!$AJ$2:$AK$3,2,FALSE),0)</f>
        <v>0</v>
      </c>
      <c r="C363">
        <f>IFERROR(VLOOKUP(通常分様式!C363,―!$A$2:$B$3,2,FALSE),0)</f>
        <v>0</v>
      </c>
      <c r="D363">
        <f>IFERROR(VLOOKUP(通常分様式!D363,―!$AD$2:$AE$3,2,FALSE),0)</f>
        <v>0</v>
      </c>
      <c r="G363">
        <f>IFERROR(VLOOKUP(通常分様式!G363,―!$AF$2:$AG$3,2,FALSE),0)</f>
        <v>0</v>
      </c>
      <c r="H363">
        <f>IFERROR(VLOOKUP(通常分様式!H363,―!$C$2:$D$2,2,FALSE),0)</f>
        <v>0</v>
      </c>
      <c r="I363">
        <f>IFERROR(IF(B363=2,VLOOKUP(通常分様式!I363,―!$E$21:$F$25,2,FALSE),VLOOKUP(通常分様式!I363,―!$E$2:$F$19,2,FALSE)),0)</f>
        <v>0</v>
      </c>
      <c r="J363">
        <f>IFERROR(VLOOKUP(通常分様式!J363,―!$G$2:$H$2,2,FALSE),0)</f>
        <v>0</v>
      </c>
      <c r="K363">
        <f>IFERROR(VLOOKUP(通常分様式!K363,―!$AH$2:$AI$12,2,FALSE),0)</f>
        <v>0</v>
      </c>
      <c r="V363">
        <f>IFERROR(IF(通常分様式!C363="単",VLOOKUP(通常分様式!V363,―!$I$2:$J$3,2,FALSE),VLOOKUP(通常分様式!V363,―!$I$4:$J$5,2,FALSE)),0)</f>
        <v>0</v>
      </c>
      <c r="W363">
        <f>IFERROR(VLOOKUP(通常分様式!W363,―!$K$2:$L$3,2,FALSE),0)</f>
        <v>0</v>
      </c>
      <c r="X363">
        <f>IFERROR(VLOOKUP(通常分様式!X363,―!$M$2:$N$3,2,FALSE),0)</f>
        <v>0</v>
      </c>
      <c r="Y363">
        <f>IFERROR(VLOOKUP(通常分様式!Y363,―!$O$2:$P$3,2,FALSE),0)</f>
        <v>0</v>
      </c>
      <c r="Z363">
        <f>IFERROR(VLOOKUP(通常分様式!Z363,―!$X$2:$Y$31,2,FALSE),0)</f>
        <v>0</v>
      </c>
      <c r="AA363">
        <f>IFERROR(VLOOKUP(通常分様式!AA363,―!$X$2:$Y$31,2,FALSE),0)</f>
        <v>0</v>
      </c>
      <c r="AF363">
        <f>IFERROR(VLOOKUP(通常分様式!AG363,―!$AA$2:$AB$14,2,FALSE),0)</f>
        <v>0</v>
      </c>
      <c r="AG363">
        <f t="shared" si="35"/>
        <v>0</v>
      </c>
      <c r="AH363" s="513">
        <f t="shared" si="36"/>
        <v>0</v>
      </c>
      <c r="AI363" s="513">
        <f t="shared" si="37"/>
        <v>0</v>
      </c>
      <c r="AJ363" s="513">
        <f>IF(通常分様式!C363="",0,IF(B363=1,IF(フラグ管理用!C363=1,"事業終期_通常",IF(C363=2,IF(Y363=2,"事業終期_R3基金・R4","事業終期_通常"),0)),IF(B363=2,"事業終期_R3基金・R4",0)))</f>
        <v>0</v>
      </c>
      <c r="AK363" s="513">
        <f t="shared" si="38"/>
        <v>0</v>
      </c>
      <c r="AL363" s="513">
        <f t="shared" si="39"/>
        <v>0</v>
      </c>
      <c r="AM363" s="513">
        <f t="shared" si="40"/>
        <v>0</v>
      </c>
      <c r="AN363" s="513">
        <f t="shared" si="41"/>
        <v>0</v>
      </c>
      <c r="AO363" t="str">
        <f>IF(通常分様式!C363="","",IF(PRODUCT(B363:G363,H363:AA363,AF363)=0,"error",""))</f>
        <v/>
      </c>
      <c r="AP363">
        <f>IF(通常分様式!E363="妊娠出産子育て支援交付金",1,0)</f>
        <v>0</v>
      </c>
    </row>
    <row r="364" spans="1:42">
      <c r="A364">
        <v>343</v>
      </c>
      <c r="B364">
        <f>IFERROR(VLOOKUP(通常分様式!B364,―!$AJ$2:$AK$3,2,FALSE),0)</f>
        <v>0</v>
      </c>
      <c r="C364">
        <f>IFERROR(VLOOKUP(通常分様式!C364,―!$A$2:$B$3,2,FALSE),0)</f>
        <v>0</v>
      </c>
      <c r="D364">
        <f>IFERROR(VLOOKUP(通常分様式!D364,―!$AD$2:$AE$3,2,FALSE),0)</f>
        <v>0</v>
      </c>
      <c r="G364">
        <f>IFERROR(VLOOKUP(通常分様式!G364,―!$AF$2:$AG$3,2,FALSE),0)</f>
        <v>0</v>
      </c>
      <c r="H364">
        <f>IFERROR(VLOOKUP(通常分様式!H364,―!$C$2:$D$2,2,FALSE),0)</f>
        <v>0</v>
      </c>
      <c r="I364">
        <f>IFERROR(IF(B364=2,VLOOKUP(通常分様式!I364,―!$E$21:$F$25,2,FALSE),VLOOKUP(通常分様式!I364,―!$E$2:$F$19,2,FALSE)),0)</f>
        <v>0</v>
      </c>
      <c r="J364">
        <f>IFERROR(VLOOKUP(通常分様式!J364,―!$G$2:$H$2,2,FALSE),0)</f>
        <v>0</v>
      </c>
      <c r="K364">
        <f>IFERROR(VLOOKUP(通常分様式!K364,―!$AH$2:$AI$12,2,FALSE),0)</f>
        <v>0</v>
      </c>
      <c r="V364">
        <f>IFERROR(IF(通常分様式!C364="単",VLOOKUP(通常分様式!V364,―!$I$2:$J$3,2,FALSE),VLOOKUP(通常分様式!V364,―!$I$4:$J$5,2,FALSE)),0)</f>
        <v>0</v>
      </c>
      <c r="W364">
        <f>IFERROR(VLOOKUP(通常分様式!W364,―!$K$2:$L$3,2,FALSE),0)</f>
        <v>0</v>
      </c>
      <c r="X364">
        <f>IFERROR(VLOOKUP(通常分様式!X364,―!$M$2:$N$3,2,FALSE),0)</f>
        <v>0</v>
      </c>
      <c r="Y364">
        <f>IFERROR(VLOOKUP(通常分様式!Y364,―!$O$2:$P$3,2,FALSE),0)</f>
        <v>0</v>
      </c>
      <c r="Z364">
        <f>IFERROR(VLOOKUP(通常分様式!Z364,―!$X$2:$Y$31,2,FALSE),0)</f>
        <v>0</v>
      </c>
      <c r="AA364">
        <f>IFERROR(VLOOKUP(通常分様式!AA364,―!$X$2:$Y$31,2,FALSE),0)</f>
        <v>0</v>
      </c>
      <c r="AF364">
        <f>IFERROR(VLOOKUP(通常分様式!AG364,―!$AA$2:$AB$14,2,FALSE),0)</f>
        <v>0</v>
      </c>
      <c r="AG364">
        <f t="shared" si="35"/>
        <v>0</v>
      </c>
      <c r="AH364" s="513">
        <f t="shared" si="36"/>
        <v>0</v>
      </c>
      <c r="AI364" s="513">
        <f t="shared" si="37"/>
        <v>0</v>
      </c>
      <c r="AJ364" s="513">
        <f>IF(通常分様式!C364="",0,IF(B364=1,IF(フラグ管理用!C364=1,"事業終期_通常",IF(C364=2,IF(Y364=2,"事業終期_R3基金・R4","事業終期_通常"),0)),IF(B364=2,"事業終期_R3基金・R4",0)))</f>
        <v>0</v>
      </c>
      <c r="AK364" s="513">
        <f t="shared" si="38"/>
        <v>0</v>
      </c>
      <c r="AL364" s="513">
        <f t="shared" si="39"/>
        <v>0</v>
      </c>
      <c r="AM364" s="513">
        <f t="shared" si="40"/>
        <v>0</v>
      </c>
      <c r="AN364" s="513">
        <f t="shared" si="41"/>
        <v>0</v>
      </c>
      <c r="AO364" t="str">
        <f>IF(通常分様式!C364="","",IF(PRODUCT(B364:G364,H364:AA364,AF364)=0,"error",""))</f>
        <v/>
      </c>
      <c r="AP364">
        <f>IF(通常分様式!E364="妊娠出産子育て支援交付金",1,0)</f>
        <v>0</v>
      </c>
    </row>
    <row r="365" spans="1:42">
      <c r="A365">
        <v>344</v>
      </c>
      <c r="B365">
        <f>IFERROR(VLOOKUP(通常分様式!B365,―!$AJ$2:$AK$3,2,FALSE),0)</f>
        <v>0</v>
      </c>
      <c r="C365">
        <f>IFERROR(VLOOKUP(通常分様式!C365,―!$A$2:$B$3,2,FALSE),0)</f>
        <v>0</v>
      </c>
      <c r="D365">
        <f>IFERROR(VLOOKUP(通常分様式!D365,―!$AD$2:$AE$3,2,FALSE),0)</f>
        <v>0</v>
      </c>
      <c r="G365">
        <f>IFERROR(VLOOKUP(通常分様式!G365,―!$AF$2:$AG$3,2,FALSE),0)</f>
        <v>0</v>
      </c>
      <c r="H365">
        <f>IFERROR(VLOOKUP(通常分様式!H365,―!$C$2:$D$2,2,FALSE),0)</f>
        <v>0</v>
      </c>
      <c r="I365">
        <f>IFERROR(IF(B365=2,VLOOKUP(通常分様式!I365,―!$E$21:$F$25,2,FALSE),VLOOKUP(通常分様式!I365,―!$E$2:$F$19,2,FALSE)),0)</f>
        <v>0</v>
      </c>
      <c r="J365">
        <f>IFERROR(VLOOKUP(通常分様式!J365,―!$G$2:$H$2,2,FALSE),0)</f>
        <v>0</v>
      </c>
      <c r="K365">
        <f>IFERROR(VLOOKUP(通常分様式!K365,―!$AH$2:$AI$12,2,FALSE),0)</f>
        <v>0</v>
      </c>
      <c r="V365">
        <f>IFERROR(IF(通常分様式!C365="単",VLOOKUP(通常分様式!V365,―!$I$2:$J$3,2,FALSE),VLOOKUP(通常分様式!V365,―!$I$4:$J$5,2,FALSE)),0)</f>
        <v>0</v>
      </c>
      <c r="W365">
        <f>IFERROR(VLOOKUP(通常分様式!W365,―!$K$2:$L$3,2,FALSE),0)</f>
        <v>0</v>
      </c>
      <c r="X365">
        <f>IFERROR(VLOOKUP(通常分様式!X365,―!$M$2:$N$3,2,FALSE),0)</f>
        <v>0</v>
      </c>
      <c r="Y365">
        <f>IFERROR(VLOOKUP(通常分様式!Y365,―!$O$2:$P$3,2,FALSE),0)</f>
        <v>0</v>
      </c>
      <c r="Z365">
        <f>IFERROR(VLOOKUP(通常分様式!Z365,―!$X$2:$Y$31,2,FALSE),0)</f>
        <v>0</v>
      </c>
      <c r="AA365">
        <f>IFERROR(VLOOKUP(通常分様式!AA365,―!$X$2:$Y$31,2,FALSE),0)</f>
        <v>0</v>
      </c>
      <c r="AF365">
        <f>IFERROR(VLOOKUP(通常分様式!AG365,―!$AA$2:$AB$14,2,FALSE),0)</f>
        <v>0</v>
      </c>
      <c r="AG365">
        <f t="shared" si="35"/>
        <v>0</v>
      </c>
      <c r="AH365" s="513">
        <f t="shared" si="36"/>
        <v>0</v>
      </c>
      <c r="AI365" s="513">
        <f t="shared" si="37"/>
        <v>0</v>
      </c>
      <c r="AJ365" s="513">
        <f>IF(通常分様式!C365="",0,IF(B365=1,IF(フラグ管理用!C365=1,"事業終期_通常",IF(C365=2,IF(Y365=2,"事業終期_R3基金・R4","事業終期_通常"),0)),IF(B365=2,"事業終期_R3基金・R4",0)))</f>
        <v>0</v>
      </c>
      <c r="AK365" s="513">
        <f t="shared" si="38"/>
        <v>0</v>
      </c>
      <c r="AL365" s="513">
        <f t="shared" si="39"/>
        <v>0</v>
      </c>
      <c r="AM365" s="513">
        <f t="shared" si="40"/>
        <v>0</v>
      </c>
      <c r="AN365" s="513">
        <f t="shared" si="41"/>
        <v>0</v>
      </c>
      <c r="AO365" t="str">
        <f>IF(通常分様式!C365="","",IF(PRODUCT(B365:G365,H365:AA365,AF365)=0,"error",""))</f>
        <v/>
      </c>
      <c r="AP365">
        <f>IF(通常分様式!E365="妊娠出産子育て支援交付金",1,0)</f>
        <v>0</v>
      </c>
    </row>
    <row r="366" spans="1:42">
      <c r="A366">
        <v>345</v>
      </c>
      <c r="B366">
        <f>IFERROR(VLOOKUP(通常分様式!B366,―!$AJ$2:$AK$3,2,FALSE),0)</f>
        <v>0</v>
      </c>
      <c r="C366">
        <f>IFERROR(VLOOKUP(通常分様式!C366,―!$A$2:$B$3,2,FALSE),0)</f>
        <v>0</v>
      </c>
      <c r="D366">
        <f>IFERROR(VLOOKUP(通常分様式!D366,―!$AD$2:$AE$3,2,FALSE),0)</f>
        <v>0</v>
      </c>
      <c r="G366">
        <f>IFERROR(VLOOKUP(通常分様式!G366,―!$AF$2:$AG$3,2,FALSE),0)</f>
        <v>0</v>
      </c>
      <c r="H366">
        <f>IFERROR(VLOOKUP(通常分様式!H366,―!$C$2:$D$2,2,FALSE),0)</f>
        <v>0</v>
      </c>
      <c r="I366">
        <f>IFERROR(IF(B366=2,VLOOKUP(通常分様式!I366,―!$E$21:$F$25,2,FALSE),VLOOKUP(通常分様式!I366,―!$E$2:$F$19,2,FALSE)),0)</f>
        <v>0</v>
      </c>
      <c r="J366">
        <f>IFERROR(VLOOKUP(通常分様式!J366,―!$G$2:$H$2,2,FALSE),0)</f>
        <v>0</v>
      </c>
      <c r="K366">
        <f>IFERROR(VLOOKUP(通常分様式!K366,―!$AH$2:$AI$12,2,FALSE),0)</f>
        <v>0</v>
      </c>
      <c r="V366">
        <f>IFERROR(IF(通常分様式!C366="単",VLOOKUP(通常分様式!V366,―!$I$2:$J$3,2,FALSE),VLOOKUP(通常分様式!V366,―!$I$4:$J$5,2,FALSE)),0)</f>
        <v>0</v>
      </c>
      <c r="W366">
        <f>IFERROR(VLOOKUP(通常分様式!W366,―!$K$2:$L$3,2,FALSE),0)</f>
        <v>0</v>
      </c>
      <c r="X366">
        <f>IFERROR(VLOOKUP(通常分様式!X366,―!$M$2:$N$3,2,FALSE),0)</f>
        <v>0</v>
      </c>
      <c r="Y366">
        <f>IFERROR(VLOOKUP(通常分様式!Y366,―!$O$2:$P$3,2,FALSE),0)</f>
        <v>0</v>
      </c>
      <c r="Z366">
        <f>IFERROR(VLOOKUP(通常分様式!Z366,―!$X$2:$Y$31,2,FALSE),0)</f>
        <v>0</v>
      </c>
      <c r="AA366">
        <f>IFERROR(VLOOKUP(通常分様式!AA366,―!$X$2:$Y$31,2,FALSE),0)</f>
        <v>0</v>
      </c>
      <c r="AF366">
        <f>IFERROR(VLOOKUP(通常分様式!AG366,―!$AA$2:$AB$14,2,FALSE),0)</f>
        <v>0</v>
      </c>
      <c r="AG366">
        <f t="shared" si="35"/>
        <v>0</v>
      </c>
      <c r="AH366" s="513">
        <f t="shared" si="36"/>
        <v>0</v>
      </c>
      <c r="AI366" s="513">
        <f t="shared" si="37"/>
        <v>0</v>
      </c>
      <c r="AJ366" s="513">
        <f>IF(通常分様式!C366="",0,IF(B366=1,IF(フラグ管理用!C366=1,"事業終期_通常",IF(C366=2,IF(Y366=2,"事業終期_R3基金・R4","事業終期_通常"),0)),IF(B366=2,"事業終期_R3基金・R4",0)))</f>
        <v>0</v>
      </c>
      <c r="AK366" s="513">
        <f t="shared" si="38"/>
        <v>0</v>
      </c>
      <c r="AL366" s="513">
        <f t="shared" si="39"/>
        <v>0</v>
      </c>
      <c r="AM366" s="513">
        <f t="shared" si="40"/>
        <v>0</v>
      </c>
      <c r="AN366" s="513">
        <f t="shared" si="41"/>
        <v>0</v>
      </c>
      <c r="AO366" t="str">
        <f>IF(通常分様式!C366="","",IF(PRODUCT(B366:G366,H366:AA366,AF366)=0,"error",""))</f>
        <v/>
      </c>
      <c r="AP366">
        <f>IF(通常分様式!E366="妊娠出産子育て支援交付金",1,0)</f>
        <v>0</v>
      </c>
    </row>
    <row r="367" spans="1:42">
      <c r="A367">
        <v>346</v>
      </c>
      <c r="B367">
        <f>IFERROR(VLOOKUP(通常分様式!B367,―!$AJ$2:$AK$3,2,FALSE),0)</f>
        <v>0</v>
      </c>
      <c r="C367">
        <f>IFERROR(VLOOKUP(通常分様式!C367,―!$A$2:$B$3,2,FALSE),0)</f>
        <v>0</v>
      </c>
      <c r="D367">
        <f>IFERROR(VLOOKUP(通常分様式!D367,―!$AD$2:$AE$3,2,FALSE),0)</f>
        <v>0</v>
      </c>
      <c r="G367">
        <f>IFERROR(VLOOKUP(通常分様式!G367,―!$AF$2:$AG$3,2,FALSE),0)</f>
        <v>0</v>
      </c>
      <c r="H367">
        <f>IFERROR(VLOOKUP(通常分様式!H367,―!$C$2:$D$2,2,FALSE),0)</f>
        <v>0</v>
      </c>
      <c r="I367">
        <f>IFERROR(IF(B367=2,VLOOKUP(通常分様式!I367,―!$E$21:$F$25,2,FALSE),VLOOKUP(通常分様式!I367,―!$E$2:$F$19,2,FALSE)),0)</f>
        <v>0</v>
      </c>
      <c r="J367">
        <f>IFERROR(VLOOKUP(通常分様式!J367,―!$G$2:$H$2,2,FALSE),0)</f>
        <v>0</v>
      </c>
      <c r="K367">
        <f>IFERROR(VLOOKUP(通常分様式!K367,―!$AH$2:$AI$12,2,FALSE),0)</f>
        <v>0</v>
      </c>
      <c r="V367">
        <f>IFERROR(IF(通常分様式!C367="単",VLOOKUP(通常分様式!V367,―!$I$2:$J$3,2,FALSE),VLOOKUP(通常分様式!V367,―!$I$4:$J$5,2,FALSE)),0)</f>
        <v>0</v>
      </c>
      <c r="W367">
        <f>IFERROR(VLOOKUP(通常分様式!W367,―!$K$2:$L$3,2,FALSE),0)</f>
        <v>0</v>
      </c>
      <c r="X367">
        <f>IFERROR(VLOOKUP(通常分様式!X367,―!$M$2:$N$3,2,FALSE),0)</f>
        <v>0</v>
      </c>
      <c r="Y367">
        <f>IFERROR(VLOOKUP(通常分様式!Y367,―!$O$2:$P$3,2,FALSE),0)</f>
        <v>0</v>
      </c>
      <c r="Z367">
        <f>IFERROR(VLOOKUP(通常分様式!Z367,―!$X$2:$Y$31,2,FALSE),0)</f>
        <v>0</v>
      </c>
      <c r="AA367">
        <f>IFERROR(VLOOKUP(通常分様式!AA367,―!$X$2:$Y$31,2,FALSE),0)</f>
        <v>0</v>
      </c>
      <c r="AF367">
        <f>IFERROR(VLOOKUP(通常分様式!AG367,―!$AA$2:$AB$14,2,FALSE),0)</f>
        <v>0</v>
      </c>
      <c r="AG367">
        <f t="shared" si="35"/>
        <v>0</v>
      </c>
      <c r="AH367" s="513">
        <f t="shared" si="36"/>
        <v>0</v>
      </c>
      <c r="AI367" s="513">
        <f t="shared" si="37"/>
        <v>0</v>
      </c>
      <c r="AJ367" s="513">
        <f>IF(通常分様式!C367="",0,IF(B367=1,IF(フラグ管理用!C367=1,"事業終期_通常",IF(C367=2,IF(Y367=2,"事業終期_R3基金・R4","事業終期_通常"),0)),IF(B367=2,"事業終期_R3基金・R4",0)))</f>
        <v>0</v>
      </c>
      <c r="AK367" s="513">
        <f t="shared" si="38"/>
        <v>0</v>
      </c>
      <c r="AL367" s="513">
        <f t="shared" si="39"/>
        <v>0</v>
      </c>
      <c r="AM367" s="513">
        <f t="shared" si="40"/>
        <v>0</v>
      </c>
      <c r="AN367" s="513">
        <f t="shared" si="41"/>
        <v>0</v>
      </c>
      <c r="AO367" t="str">
        <f>IF(通常分様式!C367="","",IF(PRODUCT(B367:G367,H367:AA367,AF367)=0,"error",""))</f>
        <v/>
      </c>
      <c r="AP367">
        <f>IF(通常分様式!E367="妊娠出産子育て支援交付金",1,0)</f>
        <v>0</v>
      </c>
    </row>
    <row r="368" spans="1:42">
      <c r="A368">
        <v>347</v>
      </c>
      <c r="B368">
        <f>IFERROR(VLOOKUP(通常分様式!B368,―!$AJ$2:$AK$3,2,FALSE),0)</f>
        <v>0</v>
      </c>
      <c r="C368">
        <f>IFERROR(VLOOKUP(通常分様式!C368,―!$A$2:$B$3,2,FALSE),0)</f>
        <v>0</v>
      </c>
      <c r="D368">
        <f>IFERROR(VLOOKUP(通常分様式!D368,―!$AD$2:$AE$3,2,FALSE),0)</f>
        <v>0</v>
      </c>
      <c r="G368">
        <f>IFERROR(VLOOKUP(通常分様式!G368,―!$AF$2:$AG$3,2,FALSE),0)</f>
        <v>0</v>
      </c>
      <c r="H368">
        <f>IFERROR(VLOOKUP(通常分様式!H368,―!$C$2:$D$2,2,FALSE),0)</f>
        <v>0</v>
      </c>
      <c r="I368">
        <f>IFERROR(IF(B368=2,VLOOKUP(通常分様式!I368,―!$E$21:$F$25,2,FALSE),VLOOKUP(通常分様式!I368,―!$E$2:$F$19,2,FALSE)),0)</f>
        <v>0</v>
      </c>
      <c r="J368">
        <f>IFERROR(VLOOKUP(通常分様式!J368,―!$G$2:$H$2,2,FALSE),0)</f>
        <v>0</v>
      </c>
      <c r="K368">
        <f>IFERROR(VLOOKUP(通常分様式!K368,―!$AH$2:$AI$12,2,FALSE),0)</f>
        <v>0</v>
      </c>
      <c r="V368">
        <f>IFERROR(IF(通常分様式!C368="単",VLOOKUP(通常分様式!V368,―!$I$2:$J$3,2,FALSE),VLOOKUP(通常分様式!V368,―!$I$4:$J$5,2,FALSE)),0)</f>
        <v>0</v>
      </c>
      <c r="W368">
        <f>IFERROR(VLOOKUP(通常分様式!W368,―!$K$2:$L$3,2,FALSE),0)</f>
        <v>0</v>
      </c>
      <c r="X368">
        <f>IFERROR(VLOOKUP(通常分様式!X368,―!$M$2:$N$3,2,FALSE),0)</f>
        <v>0</v>
      </c>
      <c r="Y368">
        <f>IFERROR(VLOOKUP(通常分様式!Y368,―!$O$2:$P$3,2,FALSE),0)</f>
        <v>0</v>
      </c>
      <c r="Z368">
        <f>IFERROR(VLOOKUP(通常分様式!Z368,―!$X$2:$Y$31,2,FALSE),0)</f>
        <v>0</v>
      </c>
      <c r="AA368">
        <f>IFERROR(VLOOKUP(通常分様式!AA368,―!$X$2:$Y$31,2,FALSE),0)</f>
        <v>0</v>
      </c>
      <c r="AF368">
        <f>IFERROR(VLOOKUP(通常分様式!AG368,―!$AA$2:$AB$14,2,FALSE),0)</f>
        <v>0</v>
      </c>
      <c r="AG368">
        <f t="shared" si="35"/>
        <v>0</v>
      </c>
      <c r="AH368" s="513">
        <f t="shared" si="36"/>
        <v>0</v>
      </c>
      <c r="AI368" s="513">
        <f t="shared" si="37"/>
        <v>0</v>
      </c>
      <c r="AJ368" s="513">
        <f>IF(通常分様式!C368="",0,IF(B368=1,IF(フラグ管理用!C368=1,"事業終期_通常",IF(C368=2,IF(Y368=2,"事業終期_R3基金・R4","事業終期_通常"),0)),IF(B368=2,"事業終期_R3基金・R4",0)))</f>
        <v>0</v>
      </c>
      <c r="AK368" s="513">
        <f t="shared" si="38"/>
        <v>0</v>
      </c>
      <c r="AL368" s="513">
        <f t="shared" si="39"/>
        <v>0</v>
      </c>
      <c r="AM368" s="513">
        <f t="shared" si="40"/>
        <v>0</v>
      </c>
      <c r="AN368" s="513">
        <f t="shared" si="41"/>
        <v>0</v>
      </c>
      <c r="AO368" t="str">
        <f>IF(通常分様式!C368="","",IF(PRODUCT(B368:G368,H368:AA368,AF368)=0,"error",""))</f>
        <v/>
      </c>
      <c r="AP368">
        <f>IF(通常分様式!E368="妊娠出産子育て支援交付金",1,0)</f>
        <v>0</v>
      </c>
    </row>
    <row r="369" spans="1:42">
      <c r="A369">
        <v>348</v>
      </c>
      <c r="B369">
        <f>IFERROR(VLOOKUP(通常分様式!B369,―!$AJ$2:$AK$3,2,FALSE),0)</f>
        <v>0</v>
      </c>
      <c r="C369">
        <f>IFERROR(VLOOKUP(通常分様式!C369,―!$A$2:$B$3,2,FALSE),0)</f>
        <v>0</v>
      </c>
      <c r="D369">
        <f>IFERROR(VLOOKUP(通常分様式!D369,―!$AD$2:$AE$3,2,FALSE),0)</f>
        <v>0</v>
      </c>
      <c r="G369">
        <f>IFERROR(VLOOKUP(通常分様式!G369,―!$AF$2:$AG$3,2,FALSE),0)</f>
        <v>0</v>
      </c>
      <c r="H369">
        <f>IFERROR(VLOOKUP(通常分様式!H369,―!$C$2:$D$2,2,FALSE),0)</f>
        <v>0</v>
      </c>
      <c r="I369">
        <f>IFERROR(IF(B369=2,VLOOKUP(通常分様式!I369,―!$E$21:$F$25,2,FALSE),VLOOKUP(通常分様式!I369,―!$E$2:$F$19,2,FALSE)),0)</f>
        <v>0</v>
      </c>
      <c r="J369">
        <f>IFERROR(VLOOKUP(通常分様式!J369,―!$G$2:$H$2,2,FALSE),0)</f>
        <v>0</v>
      </c>
      <c r="K369">
        <f>IFERROR(VLOOKUP(通常分様式!K369,―!$AH$2:$AI$12,2,FALSE),0)</f>
        <v>0</v>
      </c>
      <c r="V369">
        <f>IFERROR(IF(通常分様式!C369="単",VLOOKUP(通常分様式!V369,―!$I$2:$J$3,2,FALSE),VLOOKUP(通常分様式!V369,―!$I$4:$J$5,2,FALSE)),0)</f>
        <v>0</v>
      </c>
      <c r="W369">
        <f>IFERROR(VLOOKUP(通常分様式!W369,―!$K$2:$L$3,2,FALSE),0)</f>
        <v>0</v>
      </c>
      <c r="X369">
        <f>IFERROR(VLOOKUP(通常分様式!X369,―!$M$2:$N$3,2,FALSE),0)</f>
        <v>0</v>
      </c>
      <c r="Y369">
        <f>IFERROR(VLOOKUP(通常分様式!Y369,―!$O$2:$P$3,2,FALSE),0)</f>
        <v>0</v>
      </c>
      <c r="Z369">
        <f>IFERROR(VLOOKUP(通常分様式!Z369,―!$X$2:$Y$31,2,FALSE),0)</f>
        <v>0</v>
      </c>
      <c r="AA369">
        <f>IFERROR(VLOOKUP(通常分様式!AA369,―!$X$2:$Y$31,2,FALSE),0)</f>
        <v>0</v>
      </c>
      <c r="AF369">
        <f>IFERROR(VLOOKUP(通常分様式!AG369,―!$AA$2:$AB$14,2,FALSE),0)</f>
        <v>0</v>
      </c>
      <c r="AG369">
        <f t="shared" si="35"/>
        <v>0</v>
      </c>
      <c r="AH369" s="513">
        <f t="shared" si="36"/>
        <v>0</v>
      </c>
      <c r="AI369" s="513">
        <f t="shared" si="37"/>
        <v>0</v>
      </c>
      <c r="AJ369" s="513">
        <f>IF(通常分様式!C369="",0,IF(B369=1,IF(フラグ管理用!C369=1,"事業終期_通常",IF(C369=2,IF(Y369=2,"事業終期_R3基金・R4","事業終期_通常"),0)),IF(B369=2,"事業終期_R3基金・R4",0)))</f>
        <v>0</v>
      </c>
      <c r="AK369" s="513">
        <f t="shared" si="38"/>
        <v>0</v>
      </c>
      <c r="AL369" s="513">
        <f t="shared" si="39"/>
        <v>0</v>
      </c>
      <c r="AM369" s="513">
        <f t="shared" si="40"/>
        <v>0</v>
      </c>
      <c r="AN369" s="513">
        <f t="shared" si="41"/>
        <v>0</v>
      </c>
      <c r="AO369" t="str">
        <f>IF(通常分様式!C369="","",IF(PRODUCT(B369:G369,H369:AA369,AF369)=0,"error",""))</f>
        <v/>
      </c>
      <c r="AP369">
        <f>IF(通常分様式!E369="妊娠出産子育て支援交付金",1,0)</f>
        <v>0</v>
      </c>
    </row>
    <row r="370" spans="1:42">
      <c r="A370">
        <v>349</v>
      </c>
      <c r="B370">
        <f>IFERROR(VLOOKUP(通常分様式!B370,―!$AJ$2:$AK$3,2,FALSE),0)</f>
        <v>0</v>
      </c>
      <c r="C370">
        <f>IFERROR(VLOOKUP(通常分様式!C370,―!$A$2:$B$3,2,FALSE),0)</f>
        <v>0</v>
      </c>
      <c r="D370">
        <f>IFERROR(VLOOKUP(通常分様式!D370,―!$AD$2:$AE$3,2,FALSE),0)</f>
        <v>0</v>
      </c>
      <c r="G370">
        <f>IFERROR(VLOOKUP(通常分様式!G370,―!$AF$2:$AG$3,2,FALSE),0)</f>
        <v>0</v>
      </c>
      <c r="H370">
        <f>IFERROR(VLOOKUP(通常分様式!H370,―!$C$2:$D$2,2,FALSE),0)</f>
        <v>0</v>
      </c>
      <c r="I370">
        <f>IFERROR(IF(B370=2,VLOOKUP(通常分様式!I370,―!$E$21:$F$25,2,FALSE),VLOOKUP(通常分様式!I370,―!$E$2:$F$19,2,FALSE)),0)</f>
        <v>0</v>
      </c>
      <c r="J370">
        <f>IFERROR(VLOOKUP(通常分様式!J370,―!$G$2:$H$2,2,FALSE),0)</f>
        <v>0</v>
      </c>
      <c r="K370">
        <f>IFERROR(VLOOKUP(通常分様式!K370,―!$AH$2:$AI$12,2,FALSE),0)</f>
        <v>0</v>
      </c>
      <c r="V370">
        <f>IFERROR(IF(通常分様式!C370="単",VLOOKUP(通常分様式!V370,―!$I$2:$J$3,2,FALSE),VLOOKUP(通常分様式!V370,―!$I$4:$J$5,2,FALSE)),0)</f>
        <v>0</v>
      </c>
      <c r="W370">
        <f>IFERROR(VLOOKUP(通常分様式!W370,―!$K$2:$L$3,2,FALSE),0)</f>
        <v>0</v>
      </c>
      <c r="X370">
        <f>IFERROR(VLOOKUP(通常分様式!X370,―!$M$2:$N$3,2,FALSE),0)</f>
        <v>0</v>
      </c>
      <c r="Y370">
        <f>IFERROR(VLOOKUP(通常分様式!Y370,―!$O$2:$P$3,2,FALSE),0)</f>
        <v>0</v>
      </c>
      <c r="Z370">
        <f>IFERROR(VLOOKUP(通常分様式!Z370,―!$X$2:$Y$31,2,FALSE),0)</f>
        <v>0</v>
      </c>
      <c r="AA370">
        <f>IFERROR(VLOOKUP(通常分様式!AA370,―!$X$2:$Y$31,2,FALSE),0)</f>
        <v>0</v>
      </c>
      <c r="AF370">
        <f>IFERROR(VLOOKUP(通常分様式!AG370,―!$AA$2:$AB$14,2,FALSE),0)</f>
        <v>0</v>
      </c>
      <c r="AG370">
        <f t="shared" si="35"/>
        <v>0</v>
      </c>
      <c r="AH370" s="513">
        <f t="shared" si="36"/>
        <v>0</v>
      </c>
      <c r="AI370" s="513">
        <f t="shared" si="37"/>
        <v>0</v>
      </c>
      <c r="AJ370" s="513">
        <f>IF(通常分様式!C370="",0,IF(B370=1,IF(フラグ管理用!C370=1,"事業終期_通常",IF(C370=2,IF(Y370=2,"事業終期_R3基金・R4","事業終期_通常"),0)),IF(B370=2,"事業終期_R3基金・R4",0)))</f>
        <v>0</v>
      </c>
      <c r="AK370" s="513">
        <f t="shared" si="38"/>
        <v>0</v>
      </c>
      <c r="AL370" s="513">
        <f t="shared" si="39"/>
        <v>0</v>
      </c>
      <c r="AM370" s="513">
        <f t="shared" si="40"/>
        <v>0</v>
      </c>
      <c r="AN370" s="513">
        <f t="shared" si="41"/>
        <v>0</v>
      </c>
      <c r="AO370" t="str">
        <f>IF(通常分様式!C370="","",IF(PRODUCT(B370:G370,H370:AA370,AF370)=0,"error",""))</f>
        <v/>
      </c>
      <c r="AP370">
        <f>IF(通常分様式!E370="妊娠出産子育て支援交付金",1,0)</f>
        <v>0</v>
      </c>
    </row>
    <row r="371" spans="1:42">
      <c r="A371">
        <v>350</v>
      </c>
      <c r="B371">
        <f>IFERROR(VLOOKUP(通常分様式!B371,―!$AJ$2:$AK$3,2,FALSE),0)</f>
        <v>0</v>
      </c>
      <c r="C371">
        <f>IFERROR(VLOOKUP(通常分様式!C371,―!$A$2:$B$3,2,FALSE),0)</f>
        <v>0</v>
      </c>
      <c r="D371">
        <f>IFERROR(VLOOKUP(通常分様式!D371,―!$AD$2:$AE$3,2,FALSE),0)</f>
        <v>0</v>
      </c>
      <c r="G371">
        <f>IFERROR(VLOOKUP(通常分様式!G371,―!$AF$2:$AG$3,2,FALSE),0)</f>
        <v>0</v>
      </c>
      <c r="H371">
        <f>IFERROR(VLOOKUP(通常分様式!H371,―!$C$2:$D$2,2,FALSE),0)</f>
        <v>0</v>
      </c>
      <c r="I371">
        <f>IFERROR(IF(B371=2,VLOOKUP(通常分様式!I371,―!$E$21:$F$25,2,FALSE),VLOOKUP(通常分様式!I371,―!$E$2:$F$19,2,FALSE)),0)</f>
        <v>0</v>
      </c>
      <c r="J371">
        <f>IFERROR(VLOOKUP(通常分様式!J371,―!$G$2:$H$2,2,FALSE),0)</f>
        <v>0</v>
      </c>
      <c r="K371">
        <f>IFERROR(VLOOKUP(通常分様式!K371,―!$AH$2:$AI$12,2,FALSE),0)</f>
        <v>0</v>
      </c>
      <c r="V371">
        <f>IFERROR(IF(通常分様式!C371="単",VLOOKUP(通常分様式!V371,―!$I$2:$J$3,2,FALSE),VLOOKUP(通常分様式!V371,―!$I$4:$J$5,2,FALSE)),0)</f>
        <v>0</v>
      </c>
      <c r="W371">
        <f>IFERROR(VLOOKUP(通常分様式!W371,―!$K$2:$L$3,2,FALSE),0)</f>
        <v>0</v>
      </c>
      <c r="X371">
        <f>IFERROR(VLOOKUP(通常分様式!X371,―!$M$2:$N$3,2,FALSE),0)</f>
        <v>0</v>
      </c>
      <c r="Y371">
        <f>IFERROR(VLOOKUP(通常分様式!Y371,―!$O$2:$P$3,2,FALSE),0)</f>
        <v>0</v>
      </c>
      <c r="Z371">
        <f>IFERROR(VLOOKUP(通常分様式!Z371,―!$X$2:$Y$31,2,FALSE),0)</f>
        <v>0</v>
      </c>
      <c r="AA371">
        <f>IFERROR(VLOOKUP(通常分様式!AA371,―!$X$2:$Y$31,2,FALSE),0)</f>
        <v>0</v>
      </c>
      <c r="AF371">
        <f>IFERROR(VLOOKUP(通常分様式!AG371,―!$AA$2:$AB$14,2,FALSE),0)</f>
        <v>0</v>
      </c>
      <c r="AG371">
        <f t="shared" si="35"/>
        <v>0</v>
      </c>
      <c r="AH371" s="513">
        <f t="shared" si="36"/>
        <v>0</v>
      </c>
      <c r="AI371" s="513">
        <f t="shared" si="37"/>
        <v>0</v>
      </c>
      <c r="AJ371" s="513">
        <f>IF(通常分様式!C371="",0,IF(B371=1,IF(フラグ管理用!C371=1,"事業終期_通常",IF(C371=2,IF(Y371=2,"事業終期_R3基金・R4","事業終期_通常"),0)),IF(B371=2,"事業終期_R3基金・R4",0)))</f>
        <v>0</v>
      </c>
      <c r="AK371" s="513">
        <f t="shared" si="38"/>
        <v>0</v>
      </c>
      <c r="AL371" s="513">
        <f t="shared" si="39"/>
        <v>0</v>
      </c>
      <c r="AM371" s="513">
        <f t="shared" si="40"/>
        <v>0</v>
      </c>
      <c r="AN371" s="513">
        <f t="shared" si="41"/>
        <v>0</v>
      </c>
      <c r="AO371" t="str">
        <f>IF(通常分様式!C371="","",IF(PRODUCT(B371:G371,H371:AA371,AF371)=0,"error",""))</f>
        <v/>
      </c>
      <c r="AP371">
        <f>IF(通常分様式!E371="妊娠出産子育て支援交付金",1,0)</f>
        <v>0</v>
      </c>
    </row>
    <row r="372" spans="1:42">
      <c r="A372">
        <v>351</v>
      </c>
      <c r="B372">
        <f>IFERROR(VLOOKUP(通常分様式!B372,―!$AJ$2:$AK$3,2,FALSE),0)</f>
        <v>0</v>
      </c>
      <c r="C372">
        <f>IFERROR(VLOOKUP(通常分様式!C372,―!$A$2:$B$3,2,FALSE),0)</f>
        <v>0</v>
      </c>
      <c r="D372">
        <f>IFERROR(VLOOKUP(通常分様式!D372,―!$AD$2:$AE$3,2,FALSE),0)</f>
        <v>0</v>
      </c>
      <c r="G372">
        <f>IFERROR(VLOOKUP(通常分様式!G372,―!$AF$2:$AG$3,2,FALSE),0)</f>
        <v>0</v>
      </c>
      <c r="H372">
        <f>IFERROR(VLOOKUP(通常分様式!H372,―!$C$2:$D$2,2,FALSE),0)</f>
        <v>0</v>
      </c>
      <c r="I372">
        <f>IFERROR(IF(B372=2,VLOOKUP(通常分様式!I372,―!$E$21:$F$25,2,FALSE),VLOOKUP(通常分様式!I372,―!$E$2:$F$19,2,FALSE)),0)</f>
        <v>0</v>
      </c>
      <c r="J372">
        <f>IFERROR(VLOOKUP(通常分様式!J372,―!$G$2:$H$2,2,FALSE),0)</f>
        <v>0</v>
      </c>
      <c r="K372">
        <f>IFERROR(VLOOKUP(通常分様式!K372,―!$AH$2:$AI$12,2,FALSE),0)</f>
        <v>0</v>
      </c>
      <c r="V372">
        <f>IFERROR(IF(通常分様式!C372="単",VLOOKUP(通常分様式!V372,―!$I$2:$J$3,2,FALSE),VLOOKUP(通常分様式!V372,―!$I$4:$J$5,2,FALSE)),0)</f>
        <v>0</v>
      </c>
      <c r="W372">
        <f>IFERROR(VLOOKUP(通常分様式!W372,―!$K$2:$L$3,2,FALSE),0)</f>
        <v>0</v>
      </c>
      <c r="X372">
        <f>IFERROR(VLOOKUP(通常分様式!X372,―!$M$2:$N$3,2,FALSE),0)</f>
        <v>0</v>
      </c>
      <c r="Y372">
        <f>IFERROR(VLOOKUP(通常分様式!Y372,―!$O$2:$P$3,2,FALSE),0)</f>
        <v>0</v>
      </c>
      <c r="Z372">
        <f>IFERROR(VLOOKUP(通常分様式!Z372,―!$X$2:$Y$31,2,FALSE),0)</f>
        <v>0</v>
      </c>
      <c r="AA372">
        <f>IFERROR(VLOOKUP(通常分様式!AA372,―!$X$2:$Y$31,2,FALSE),0)</f>
        <v>0</v>
      </c>
      <c r="AF372">
        <f>IFERROR(VLOOKUP(通常分様式!AG372,―!$AA$2:$AB$14,2,FALSE),0)</f>
        <v>0</v>
      </c>
      <c r="AG372">
        <f t="shared" si="35"/>
        <v>0</v>
      </c>
      <c r="AH372" s="513">
        <f t="shared" si="36"/>
        <v>0</v>
      </c>
      <c r="AI372" s="513">
        <f t="shared" si="37"/>
        <v>0</v>
      </c>
      <c r="AJ372" s="513">
        <f>IF(通常分様式!C372="",0,IF(B372=1,IF(フラグ管理用!C372=1,"事業終期_通常",IF(C372=2,IF(Y372=2,"事業終期_R3基金・R4","事業終期_通常"),0)),IF(B372=2,"事業終期_R3基金・R4",0)))</f>
        <v>0</v>
      </c>
      <c r="AK372" s="513">
        <f t="shared" si="38"/>
        <v>0</v>
      </c>
      <c r="AL372" s="513">
        <f t="shared" si="39"/>
        <v>0</v>
      </c>
      <c r="AM372" s="513">
        <f t="shared" si="40"/>
        <v>0</v>
      </c>
      <c r="AN372" s="513">
        <f t="shared" si="41"/>
        <v>0</v>
      </c>
      <c r="AO372" t="str">
        <f>IF(通常分様式!C372="","",IF(PRODUCT(B372:G372,H372:AA372,AF372)=0,"error",""))</f>
        <v/>
      </c>
      <c r="AP372">
        <f>IF(通常分様式!E372="妊娠出産子育て支援交付金",1,0)</f>
        <v>0</v>
      </c>
    </row>
    <row r="373" spans="1:42">
      <c r="A373">
        <v>352</v>
      </c>
      <c r="B373">
        <f>IFERROR(VLOOKUP(通常分様式!B373,―!$AJ$2:$AK$3,2,FALSE),0)</f>
        <v>0</v>
      </c>
      <c r="C373">
        <f>IFERROR(VLOOKUP(通常分様式!C373,―!$A$2:$B$3,2,FALSE),0)</f>
        <v>0</v>
      </c>
      <c r="D373">
        <f>IFERROR(VLOOKUP(通常分様式!D373,―!$AD$2:$AE$3,2,FALSE),0)</f>
        <v>0</v>
      </c>
      <c r="G373">
        <f>IFERROR(VLOOKUP(通常分様式!G373,―!$AF$2:$AG$3,2,FALSE),0)</f>
        <v>0</v>
      </c>
      <c r="H373">
        <f>IFERROR(VLOOKUP(通常分様式!H373,―!$C$2:$D$2,2,FALSE),0)</f>
        <v>0</v>
      </c>
      <c r="I373">
        <f>IFERROR(IF(B373=2,VLOOKUP(通常分様式!I373,―!$E$21:$F$25,2,FALSE),VLOOKUP(通常分様式!I373,―!$E$2:$F$19,2,FALSE)),0)</f>
        <v>0</v>
      </c>
      <c r="J373">
        <f>IFERROR(VLOOKUP(通常分様式!J373,―!$G$2:$H$2,2,FALSE),0)</f>
        <v>0</v>
      </c>
      <c r="K373">
        <f>IFERROR(VLOOKUP(通常分様式!K373,―!$AH$2:$AI$12,2,FALSE),0)</f>
        <v>0</v>
      </c>
      <c r="V373">
        <f>IFERROR(IF(通常分様式!C373="単",VLOOKUP(通常分様式!V373,―!$I$2:$J$3,2,FALSE),VLOOKUP(通常分様式!V373,―!$I$4:$J$5,2,FALSE)),0)</f>
        <v>0</v>
      </c>
      <c r="W373">
        <f>IFERROR(VLOOKUP(通常分様式!W373,―!$K$2:$L$3,2,FALSE),0)</f>
        <v>0</v>
      </c>
      <c r="X373">
        <f>IFERROR(VLOOKUP(通常分様式!X373,―!$M$2:$N$3,2,FALSE),0)</f>
        <v>0</v>
      </c>
      <c r="Y373">
        <f>IFERROR(VLOOKUP(通常分様式!Y373,―!$O$2:$P$3,2,FALSE),0)</f>
        <v>0</v>
      </c>
      <c r="Z373">
        <f>IFERROR(VLOOKUP(通常分様式!Z373,―!$X$2:$Y$31,2,FALSE),0)</f>
        <v>0</v>
      </c>
      <c r="AA373">
        <f>IFERROR(VLOOKUP(通常分様式!AA373,―!$X$2:$Y$31,2,FALSE),0)</f>
        <v>0</v>
      </c>
      <c r="AF373">
        <f>IFERROR(VLOOKUP(通常分様式!AG373,―!$AA$2:$AB$14,2,FALSE),0)</f>
        <v>0</v>
      </c>
      <c r="AG373">
        <f t="shared" si="35"/>
        <v>0</v>
      </c>
      <c r="AH373" s="513">
        <f t="shared" si="36"/>
        <v>0</v>
      </c>
      <c r="AI373" s="513">
        <f t="shared" si="37"/>
        <v>0</v>
      </c>
      <c r="AJ373" s="513">
        <f>IF(通常分様式!C373="",0,IF(B373=1,IF(フラグ管理用!C373=1,"事業終期_通常",IF(C373=2,IF(Y373=2,"事業終期_R3基金・R4","事業終期_通常"),0)),IF(B373=2,"事業終期_R3基金・R4",0)))</f>
        <v>0</v>
      </c>
      <c r="AK373" s="513">
        <f t="shared" si="38"/>
        <v>0</v>
      </c>
      <c r="AL373" s="513">
        <f t="shared" si="39"/>
        <v>0</v>
      </c>
      <c r="AM373" s="513">
        <f t="shared" si="40"/>
        <v>0</v>
      </c>
      <c r="AN373" s="513">
        <f t="shared" si="41"/>
        <v>0</v>
      </c>
      <c r="AO373" t="str">
        <f>IF(通常分様式!C373="","",IF(PRODUCT(B373:G373,H373:AA373,AF373)=0,"error",""))</f>
        <v/>
      </c>
      <c r="AP373">
        <f>IF(通常分様式!E373="妊娠出産子育て支援交付金",1,0)</f>
        <v>0</v>
      </c>
    </row>
    <row r="374" spans="1:42">
      <c r="A374">
        <v>353</v>
      </c>
      <c r="B374">
        <f>IFERROR(VLOOKUP(通常分様式!B374,―!$AJ$2:$AK$3,2,FALSE),0)</f>
        <v>0</v>
      </c>
      <c r="C374">
        <f>IFERROR(VLOOKUP(通常分様式!C374,―!$A$2:$B$3,2,FALSE),0)</f>
        <v>0</v>
      </c>
      <c r="D374">
        <f>IFERROR(VLOOKUP(通常分様式!D374,―!$AD$2:$AE$3,2,FALSE),0)</f>
        <v>0</v>
      </c>
      <c r="G374">
        <f>IFERROR(VLOOKUP(通常分様式!G374,―!$AF$2:$AG$3,2,FALSE),0)</f>
        <v>0</v>
      </c>
      <c r="H374">
        <f>IFERROR(VLOOKUP(通常分様式!H374,―!$C$2:$D$2,2,FALSE),0)</f>
        <v>0</v>
      </c>
      <c r="I374">
        <f>IFERROR(IF(B374=2,VLOOKUP(通常分様式!I374,―!$E$21:$F$25,2,FALSE),VLOOKUP(通常分様式!I374,―!$E$2:$F$19,2,FALSE)),0)</f>
        <v>0</v>
      </c>
      <c r="J374">
        <f>IFERROR(VLOOKUP(通常分様式!J374,―!$G$2:$H$2,2,FALSE),0)</f>
        <v>0</v>
      </c>
      <c r="K374">
        <f>IFERROR(VLOOKUP(通常分様式!K374,―!$AH$2:$AI$12,2,FALSE),0)</f>
        <v>0</v>
      </c>
      <c r="V374">
        <f>IFERROR(IF(通常分様式!C374="単",VLOOKUP(通常分様式!V374,―!$I$2:$J$3,2,FALSE),VLOOKUP(通常分様式!V374,―!$I$4:$J$5,2,FALSE)),0)</f>
        <v>0</v>
      </c>
      <c r="W374">
        <f>IFERROR(VLOOKUP(通常分様式!W374,―!$K$2:$L$3,2,FALSE),0)</f>
        <v>0</v>
      </c>
      <c r="X374">
        <f>IFERROR(VLOOKUP(通常分様式!X374,―!$M$2:$N$3,2,FALSE),0)</f>
        <v>0</v>
      </c>
      <c r="Y374">
        <f>IFERROR(VLOOKUP(通常分様式!Y374,―!$O$2:$P$3,2,FALSE),0)</f>
        <v>0</v>
      </c>
      <c r="Z374">
        <f>IFERROR(VLOOKUP(通常分様式!Z374,―!$X$2:$Y$31,2,FALSE),0)</f>
        <v>0</v>
      </c>
      <c r="AA374">
        <f>IFERROR(VLOOKUP(通常分様式!AA374,―!$X$2:$Y$31,2,FALSE),0)</f>
        <v>0</v>
      </c>
      <c r="AF374">
        <f>IFERROR(VLOOKUP(通常分様式!AG374,―!$AA$2:$AB$14,2,FALSE),0)</f>
        <v>0</v>
      </c>
      <c r="AG374">
        <f t="shared" si="35"/>
        <v>0</v>
      </c>
      <c r="AH374" s="513">
        <f t="shared" si="36"/>
        <v>0</v>
      </c>
      <c r="AI374" s="513">
        <f t="shared" si="37"/>
        <v>0</v>
      </c>
      <c r="AJ374" s="513">
        <f>IF(通常分様式!C374="",0,IF(B374=1,IF(フラグ管理用!C374=1,"事業終期_通常",IF(C374=2,IF(Y374=2,"事業終期_R3基金・R4","事業終期_通常"),0)),IF(B374=2,"事業終期_R3基金・R4",0)))</f>
        <v>0</v>
      </c>
      <c r="AK374" s="513">
        <f t="shared" si="38"/>
        <v>0</v>
      </c>
      <c r="AL374" s="513">
        <f t="shared" si="39"/>
        <v>0</v>
      </c>
      <c r="AM374" s="513">
        <f t="shared" si="40"/>
        <v>0</v>
      </c>
      <c r="AN374" s="513">
        <f t="shared" si="41"/>
        <v>0</v>
      </c>
      <c r="AO374" t="str">
        <f>IF(通常分様式!C374="","",IF(PRODUCT(B374:G374,H374:AA374,AF374)=0,"error",""))</f>
        <v/>
      </c>
      <c r="AP374">
        <f>IF(通常分様式!E374="妊娠出産子育て支援交付金",1,0)</f>
        <v>0</v>
      </c>
    </row>
    <row r="375" spans="1:42">
      <c r="A375">
        <v>354</v>
      </c>
      <c r="B375">
        <f>IFERROR(VLOOKUP(通常分様式!B375,―!$AJ$2:$AK$3,2,FALSE),0)</f>
        <v>0</v>
      </c>
      <c r="C375">
        <f>IFERROR(VLOOKUP(通常分様式!C375,―!$A$2:$B$3,2,FALSE),0)</f>
        <v>0</v>
      </c>
      <c r="D375">
        <f>IFERROR(VLOOKUP(通常分様式!D375,―!$AD$2:$AE$3,2,FALSE),0)</f>
        <v>0</v>
      </c>
      <c r="G375">
        <f>IFERROR(VLOOKUP(通常分様式!G375,―!$AF$2:$AG$3,2,FALSE),0)</f>
        <v>0</v>
      </c>
      <c r="H375">
        <f>IFERROR(VLOOKUP(通常分様式!H375,―!$C$2:$D$2,2,FALSE),0)</f>
        <v>0</v>
      </c>
      <c r="I375">
        <f>IFERROR(IF(B375=2,VLOOKUP(通常分様式!I375,―!$E$21:$F$25,2,FALSE),VLOOKUP(通常分様式!I375,―!$E$2:$F$19,2,FALSE)),0)</f>
        <v>0</v>
      </c>
      <c r="J375">
        <f>IFERROR(VLOOKUP(通常分様式!J375,―!$G$2:$H$2,2,FALSE),0)</f>
        <v>0</v>
      </c>
      <c r="K375">
        <f>IFERROR(VLOOKUP(通常分様式!K375,―!$AH$2:$AI$12,2,FALSE),0)</f>
        <v>0</v>
      </c>
      <c r="V375">
        <f>IFERROR(IF(通常分様式!C375="単",VLOOKUP(通常分様式!V375,―!$I$2:$J$3,2,FALSE),VLOOKUP(通常分様式!V375,―!$I$4:$J$5,2,FALSE)),0)</f>
        <v>0</v>
      </c>
      <c r="W375">
        <f>IFERROR(VLOOKUP(通常分様式!W375,―!$K$2:$L$3,2,FALSE),0)</f>
        <v>0</v>
      </c>
      <c r="X375">
        <f>IFERROR(VLOOKUP(通常分様式!X375,―!$M$2:$N$3,2,FALSE),0)</f>
        <v>0</v>
      </c>
      <c r="Y375">
        <f>IFERROR(VLOOKUP(通常分様式!Y375,―!$O$2:$P$3,2,FALSE),0)</f>
        <v>0</v>
      </c>
      <c r="Z375">
        <f>IFERROR(VLOOKUP(通常分様式!Z375,―!$X$2:$Y$31,2,FALSE),0)</f>
        <v>0</v>
      </c>
      <c r="AA375">
        <f>IFERROR(VLOOKUP(通常分様式!AA375,―!$X$2:$Y$31,2,FALSE),0)</f>
        <v>0</v>
      </c>
      <c r="AF375">
        <f>IFERROR(VLOOKUP(通常分様式!AG375,―!$AA$2:$AB$14,2,FALSE),0)</f>
        <v>0</v>
      </c>
      <c r="AG375">
        <f t="shared" si="35"/>
        <v>0</v>
      </c>
      <c r="AH375" s="513">
        <f t="shared" si="36"/>
        <v>0</v>
      </c>
      <c r="AI375" s="513">
        <f t="shared" si="37"/>
        <v>0</v>
      </c>
      <c r="AJ375" s="513">
        <f>IF(通常分様式!C375="",0,IF(B375=1,IF(フラグ管理用!C375=1,"事業終期_通常",IF(C375=2,IF(Y375=2,"事業終期_R3基金・R4","事業終期_通常"),0)),IF(B375=2,"事業終期_R3基金・R4",0)))</f>
        <v>0</v>
      </c>
      <c r="AK375" s="513">
        <f t="shared" si="38"/>
        <v>0</v>
      </c>
      <c r="AL375" s="513">
        <f t="shared" si="39"/>
        <v>0</v>
      </c>
      <c r="AM375" s="513">
        <f t="shared" si="40"/>
        <v>0</v>
      </c>
      <c r="AN375" s="513">
        <f t="shared" si="41"/>
        <v>0</v>
      </c>
      <c r="AO375" t="str">
        <f>IF(通常分様式!C375="","",IF(PRODUCT(B375:G375,H375:AA375,AF375)=0,"error",""))</f>
        <v/>
      </c>
      <c r="AP375">
        <f>IF(通常分様式!E375="妊娠出産子育て支援交付金",1,0)</f>
        <v>0</v>
      </c>
    </row>
    <row r="376" spans="1:42">
      <c r="A376">
        <v>355</v>
      </c>
      <c r="B376">
        <f>IFERROR(VLOOKUP(通常分様式!B376,―!$AJ$2:$AK$3,2,FALSE),0)</f>
        <v>0</v>
      </c>
      <c r="C376">
        <f>IFERROR(VLOOKUP(通常分様式!C376,―!$A$2:$B$3,2,FALSE),0)</f>
        <v>0</v>
      </c>
      <c r="D376">
        <f>IFERROR(VLOOKUP(通常分様式!D376,―!$AD$2:$AE$3,2,FALSE),0)</f>
        <v>0</v>
      </c>
      <c r="G376">
        <f>IFERROR(VLOOKUP(通常分様式!G376,―!$AF$2:$AG$3,2,FALSE),0)</f>
        <v>0</v>
      </c>
      <c r="H376">
        <f>IFERROR(VLOOKUP(通常分様式!H376,―!$C$2:$D$2,2,FALSE),0)</f>
        <v>0</v>
      </c>
      <c r="I376">
        <f>IFERROR(IF(B376=2,VLOOKUP(通常分様式!I376,―!$E$21:$F$25,2,FALSE),VLOOKUP(通常分様式!I376,―!$E$2:$F$19,2,FALSE)),0)</f>
        <v>0</v>
      </c>
      <c r="J376">
        <f>IFERROR(VLOOKUP(通常分様式!J376,―!$G$2:$H$2,2,FALSE),0)</f>
        <v>0</v>
      </c>
      <c r="K376">
        <f>IFERROR(VLOOKUP(通常分様式!K376,―!$AH$2:$AI$12,2,FALSE),0)</f>
        <v>0</v>
      </c>
      <c r="V376">
        <f>IFERROR(IF(通常分様式!C376="単",VLOOKUP(通常分様式!V376,―!$I$2:$J$3,2,FALSE),VLOOKUP(通常分様式!V376,―!$I$4:$J$5,2,FALSE)),0)</f>
        <v>0</v>
      </c>
      <c r="W376">
        <f>IFERROR(VLOOKUP(通常分様式!W376,―!$K$2:$L$3,2,FALSE),0)</f>
        <v>0</v>
      </c>
      <c r="X376">
        <f>IFERROR(VLOOKUP(通常分様式!X376,―!$M$2:$N$3,2,FALSE),0)</f>
        <v>0</v>
      </c>
      <c r="Y376">
        <f>IFERROR(VLOOKUP(通常分様式!Y376,―!$O$2:$P$3,2,FALSE),0)</f>
        <v>0</v>
      </c>
      <c r="Z376">
        <f>IFERROR(VLOOKUP(通常分様式!Z376,―!$X$2:$Y$31,2,FALSE),0)</f>
        <v>0</v>
      </c>
      <c r="AA376">
        <f>IFERROR(VLOOKUP(通常分様式!AA376,―!$X$2:$Y$31,2,FALSE),0)</f>
        <v>0</v>
      </c>
      <c r="AF376">
        <f>IFERROR(VLOOKUP(通常分様式!AG376,―!$AA$2:$AB$14,2,FALSE),0)</f>
        <v>0</v>
      </c>
      <c r="AG376">
        <f t="shared" si="35"/>
        <v>0</v>
      </c>
      <c r="AH376" s="513">
        <f t="shared" si="36"/>
        <v>0</v>
      </c>
      <c r="AI376" s="513">
        <f t="shared" si="37"/>
        <v>0</v>
      </c>
      <c r="AJ376" s="513">
        <f>IF(通常分様式!C376="",0,IF(B376=1,IF(フラグ管理用!C376=1,"事業終期_通常",IF(C376=2,IF(Y376=2,"事業終期_R3基金・R4","事業終期_通常"),0)),IF(B376=2,"事業終期_R3基金・R4",0)))</f>
        <v>0</v>
      </c>
      <c r="AK376" s="513">
        <f t="shared" si="38"/>
        <v>0</v>
      </c>
      <c r="AL376" s="513">
        <f t="shared" si="39"/>
        <v>0</v>
      </c>
      <c r="AM376" s="513">
        <f t="shared" si="40"/>
        <v>0</v>
      </c>
      <c r="AN376" s="513">
        <f t="shared" si="41"/>
        <v>0</v>
      </c>
      <c r="AO376" t="str">
        <f>IF(通常分様式!C376="","",IF(PRODUCT(B376:G376,H376:AA376,AF376)=0,"error",""))</f>
        <v/>
      </c>
      <c r="AP376">
        <f>IF(通常分様式!E376="妊娠出産子育て支援交付金",1,0)</f>
        <v>0</v>
      </c>
    </row>
    <row r="377" spans="1:42">
      <c r="A377">
        <v>356</v>
      </c>
      <c r="B377">
        <f>IFERROR(VLOOKUP(通常分様式!B377,―!$AJ$2:$AK$3,2,FALSE),0)</f>
        <v>0</v>
      </c>
      <c r="C377">
        <f>IFERROR(VLOOKUP(通常分様式!C377,―!$A$2:$B$3,2,FALSE),0)</f>
        <v>0</v>
      </c>
      <c r="D377">
        <f>IFERROR(VLOOKUP(通常分様式!D377,―!$AD$2:$AE$3,2,FALSE),0)</f>
        <v>0</v>
      </c>
      <c r="G377">
        <f>IFERROR(VLOOKUP(通常分様式!G377,―!$AF$2:$AG$3,2,FALSE),0)</f>
        <v>0</v>
      </c>
      <c r="H377">
        <f>IFERROR(VLOOKUP(通常分様式!H377,―!$C$2:$D$2,2,FALSE),0)</f>
        <v>0</v>
      </c>
      <c r="I377">
        <f>IFERROR(IF(B377=2,VLOOKUP(通常分様式!I377,―!$E$21:$F$25,2,FALSE),VLOOKUP(通常分様式!I377,―!$E$2:$F$19,2,FALSE)),0)</f>
        <v>0</v>
      </c>
      <c r="J377">
        <f>IFERROR(VLOOKUP(通常分様式!J377,―!$G$2:$H$2,2,FALSE),0)</f>
        <v>0</v>
      </c>
      <c r="K377">
        <f>IFERROR(VLOOKUP(通常分様式!K377,―!$AH$2:$AI$12,2,FALSE),0)</f>
        <v>0</v>
      </c>
      <c r="V377">
        <f>IFERROR(IF(通常分様式!C377="単",VLOOKUP(通常分様式!V377,―!$I$2:$J$3,2,FALSE),VLOOKUP(通常分様式!V377,―!$I$4:$J$5,2,FALSE)),0)</f>
        <v>0</v>
      </c>
      <c r="W377">
        <f>IFERROR(VLOOKUP(通常分様式!W377,―!$K$2:$L$3,2,FALSE),0)</f>
        <v>0</v>
      </c>
      <c r="X377">
        <f>IFERROR(VLOOKUP(通常分様式!X377,―!$M$2:$N$3,2,FALSE),0)</f>
        <v>0</v>
      </c>
      <c r="Y377">
        <f>IFERROR(VLOOKUP(通常分様式!Y377,―!$O$2:$P$3,2,FALSE),0)</f>
        <v>0</v>
      </c>
      <c r="Z377">
        <f>IFERROR(VLOOKUP(通常分様式!Z377,―!$X$2:$Y$31,2,FALSE),0)</f>
        <v>0</v>
      </c>
      <c r="AA377">
        <f>IFERROR(VLOOKUP(通常分様式!AA377,―!$X$2:$Y$31,2,FALSE),0)</f>
        <v>0</v>
      </c>
      <c r="AF377">
        <f>IFERROR(VLOOKUP(通常分様式!AG377,―!$AA$2:$AB$14,2,FALSE),0)</f>
        <v>0</v>
      </c>
      <c r="AG377">
        <f t="shared" si="35"/>
        <v>0</v>
      </c>
      <c r="AH377" s="513">
        <f t="shared" si="36"/>
        <v>0</v>
      </c>
      <c r="AI377" s="513">
        <f t="shared" si="37"/>
        <v>0</v>
      </c>
      <c r="AJ377" s="513">
        <f>IF(通常分様式!C377="",0,IF(B377=1,IF(フラグ管理用!C377=1,"事業終期_通常",IF(C377=2,IF(Y377=2,"事業終期_R3基金・R4","事業終期_通常"),0)),IF(B377=2,"事業終期_R3基金・R4",0)))</f>
        <v>0</v>
      </c>
      <c r="AK377" s="513">
        <f t="shared" si="38"/>
        <v>0</v>
      </c>
      <c r="AL377" s="513">
        <f t="shared" si="39"/>
        <v>0</v>
      </c>
      <c r="AM377" s="513">
        <f t="shared" si="40"/>
        <v>0</v>
      </c>
      <c r="AN377" s="513">
        <f t="shared" si="41"/>
        <v>0</v>
      </c>
      <c r="AO377" t="str">
        <f>IF(通常分様式!C377="","",IF(PRODUCT(B377:G377,H377:AA377,AF377)=0,"error",""))</f>
        <v/>
      </c>
      <c r="AP377">
        <f>IF(通常分様式!E377="妊娠出産子育て支援交付金",1,0)</f>
        <v>0</v>
      </c>
    </row>
    <row r="378" spans="1:42">
      <c r="A378">
        <v>357</v>
      </c>
      <c r="B378">
        <f>IFERROR(VLOOKUP(通常分様式!B378,―!$AJ$2:$AK$3,2,FALSE),0)</f>
        <v>0</v>
      </c>
      <c r="C378">
        <f>IFERROR(VLOOKUP(通常分様式!C378,―!$A$2:$B$3,2,FALSE),0)</f>
        <v>0</v>
      </c>
      <c r="D378">
        <f>IFERROR(VLOOKUP(通常分様式!D378,―!$AD$2:$AE$3,2,FALSE),0)</f>
        <v>0</v>
      </c>
      <c r="G378">
        <f>IFERROR(VLOOKUP(通常分様式!G378,―!$AF$2:$AG$3,2,FALSE),0)</f>
        <v>0</v>
      </c>
      <c r="H378">
        <f>IFERROR(VLOOKUP(通常分様式!H378,―!$C$2:$D$2,2,FALSE),0)</f>
        <v>0</v>
      </c>
      <c r="I378">
        <f>IFERROR(IF(B378=2,VLOOKUP(通常分様式!I378,―!$E$21:$F$25,2,FALSE),VLOOKUP(通常分様式!I378,―!$E$2:$F$19,2,FALSE)),0)</f>
        <v>0</v>
      </c>
      <c r="J378">
        <f>IFERROR(VLOOKUP(通常分様式!J378,―!$G$2:$H$2,2,FALSE),0)</f>
        <v>0</v>
      </c>
      <c r="K378">
        <f>IFERROR(VLOOKUP(通常分様式!K378,―!$AH$2:$AI$12,2,FALSE),0)</f>
        <v>0</v>
      </c>
      <c r="V378">
        <f>IFERROR(IF(通常分様式!C378="単",VLOOKUP(通常分様式!V378,―!$I$2:$J$3,2,FALSE),VLOOKUP(通常分様式!V378,―!$I$4:$J$5,2,FALSE)),0)</f>
        <v>0</v>
      </c>
      <c r="W378">
        <f>IFERROR(VLOOKUP(通常分様式!W378,―!$K$2:$L$3,2,FALSE),0)</f>
        <v>0</v>
      </c>
      <c r="X378">
        <f>IFERROR(VLOOKUP(通常分様式!X378,―!$M$2:$N$3,2,FALSE),0)</f>
        <v>0</v>
      </c>
      <c r="Y378">
        <f>IFERROR(VLOOKUP(通常分様式!Y378,―!$O$2:$P$3,2,FALSE),0)</f>
        <v>0</v>
      </c>
      <c r="Z378">
        <f>IFERROR(VLOOKUP(通常分様式!Z378,―!$X$2:$Y$31,2,FALSE),0)</f>
        <v>0</v>
      </c>
      <c r="AA378">
        <f>IFERROR(VLOOKUP(通常分様式!AA378,―!$X$2:$Y$31,2,FALSE),0)</f>
        <v>0</v>
      </c>
      <c r="AF378">
        <f>IFERROR(VLOOKUP(通常分様式!AG378,―!$AA$2:$AB$14,2,FALSE),0)</f>
        <v>0</v>
      </c>
      <c r="AG378">
        <f t="shared" si="35"/>
        <v>0</v>
      </c>
      <c r="AH378" s="513">
        <f t="shared" si="36"/>
        <v>0</v>
      </c>
      <c r="AI378" s="513">
        <f t="shared" si="37"/>
        <v>0</v>
      </c>
      <c r="AJ378" s="513">
        <f>IF(通常分様式!C378="",0,IF(B378=1,IF(フラグ管理用!C378=1,"事業終期_通常",IF(C378=2,IF(Y378=2,"事業終期_R3基金・R4","事業終期_通常"),0)),IF(B378=2,"事業終期_R3基金・R4",0)))</f>
        <v>0</v>
      </c>
      <c r="AK378" s="513">
        <f t="shared" si="38"/>
        <v>0</v>
      </c>
      <c r="AL378" s="513">
        <f t="shared" si="39"/>
        <v>0</v>
      </c>
      <c r="AM378" s="513">
        <f t="shared" si="40"/>
        <v>0</v>
      </c>
      <c r="AN378" s="513">
        <f t="shared" si="41"/>
        <v>0</v>
      </c>
      <c r="AO378" t="str">
        <f>IF(通常分様式!C378="","",IF(PRODUCT(B378:G378,H378:AA378,AF378)=0,"error",""))</f>
        <v/>
      </c>
      <c r="AP378">
        <f>IF(通常分様式!E378="妊娠出産子育て支援交付金",1,0)</f>
        <v>0</v>
      </c>
    </row>
    <row r="379" spans="1:42">
      <c r="A379">
        <v>358</v>
      </c>
      <c r="B379">
        <f>IFERROR(VLOOKUP(通常分様式!B379,―!$AJ$2:$AK$3,2,FALSE),0)</f>
        <v>0</v>
      </c>
      <c r="C379">
        <f>IFERROR(VLOOKUP(通常分様式!C379,―!$A$2:$B$3,2,FALSE),0)</f>
        <v>0</v>
      </c>
      <c r="D379">
        <f>IFERROR(VLOOKUP(通常分様式!D379,―!$AD$2:$AE$3,2,FALSE),0)</f>
        <v>0</v>
      </c>
      <c r="G379">
        <f>IFERROR(VLOOKUP(通常分様式!G379,―!$AF$2:$AG$3,2,FALSE),0)</f>
        <v>0</v>
      </c>
      <c r="H379">
        <f>IFERROR(VLOOKUP(通常分様式!H379,―!$C$2:$D$2,2,FALSE),0)</f>
        <v>0</v>
      </c>
      <c r="I379">
        <f>IFERROR(IF(B379=2,VLOOKUP(通常分様式!I379,―!$E$21:$F$25,2,FALSE),VLOOKUP(通常分様式!I379,―!$E$2:$F$19,2,FALSE)),0)</f>
        <v>0</v>
      </c>
      <c r="J379">
        <f>IFERROR(VLOOKUP(通常分様式!J379,―!$G$2:$H$2,2,FALSE),0)</f>
        <v>0</v>
      </c>
      <c r="K379">
        <f>IFERROR(VLOOKUP(通常分様式!K379,―!$AH$2:$AI$12,2,FALSE),0)</f>
        <v>0</v>
      </c>
      <c r="V379">
        <f>IFERROR(IF(通常分様式!C379="単",VLOOKUP(通常分様式!V379,―!$I$2:$J$3,2,FALSE),VLOOKUP(通常分様式!V379,―!$I$4:$J$5,2,FALSE)),0)</f>
        <v>0</v>
      </c>
      <c r="W379">
        <f>IFERROR(VLOOKUP(通常分様式!W379,―!$K$2:$L$3,2,FALSE),0)</f>
        <v>0</v>
      </c>
      <c r="X379">
        <f>IFERROR(VLOOKUP(通常分様式!X379,―!$M$2:$N$3,2,FALSE),0)</f>
        <v>0</v>
      </c>
      <c r="Y379">
        <f>IFERROR(VLOOKUP(通常分様式!Y379,―!$O$2:$P$3,2,FALSE),0)</f>
        <v>0</v>
      </c>
      <c r="Z379">
        <f>IFERROR(VLOOKUP(通常分様式!Z379,―!$X$2:$Y$31,2,FALSE),0)</f>
        <v>0</v>
      </c>
      <c r="AA379">
        <f>IFERROR(VLOOKUP(通常分様式!AA379,―!$X$2:$Y$31,2,FALSE),0)</f>
        <v>0</v>
      </c>
      <c r="AF379">
        <f>IFERROR(VLOOKUP(通常分様式!AG379,―!$AA$2:$AB$14,2,FALSE),0)</f>
        <v>0</v>
      </c>
      <c r="AG379">
        <f t="shared" si="35"/>
        <v>0</v>
      </c>
      <c r="AH379" s="513">
        <f t="shared" si="36"/>
        <v>0</v>
      </c>
      <c r="AI379" s="513">
        <f t="shared" si="37"/>
        <v>0</v>
      </c>
      <c r="AJ379" s="513">
        <f>IF(通常分様式!C379="",0,IF(B379=1,IF(フラグ管理用!C379=1,"事業終期_通常",IF(C379=2,IF(Y379=2,"事業終期_R3基金・R4","事業終期_通常"),0)),IF(B379=2,"事業終期_R3基金・R4",0)))</f>
        <v>0</v>
      </c>
      <c r="AK379" s="513">
        <f t="shared" si="38"/>
        <v>0</v>
      </c>
      <c r="AL379" s="513">
        <f t="shared" si="39"/>
        <v>0</v>
      </c>
      <c r="AM379" s="513">
        <f t="shared" si="40"/>
        <v>0</v>
      </c>
      <c r="AN379" s="513">
        <f t="shared" si="41"/>
        <v>0</v>
      </c>
      <c r="AO379" t="str">
        <f>IF(通常分様式!C379="","",IF(PRODUCT(B379:G379,H379:AA379,AF379)=0,"error",""))</f>
        <v/>
      </c>
      <c r="AP379">
        <f>IF(通常分様式!E379="妊娠出産子育て支援交付金",1,0)</f>
        <v>0</v>
      </c>
    </row>
    <row r="380" spans="1:42">
      <c r="A380">
        <v>359</v>
      </c>
      <c r="B380">
        <f>IFERROR(VLOOKUP(通常分様式!B380,―!$AJ$2:$AK$3,2,FALSE),0)</f>
        <v>0</v>
      </c>
      <c r="C380">
        <f>IFERROR(VLOOKUP(通常分様式!C380,―!$A$2:$B$3,2,FALSE),0)</f>
        <v>0</v>
      </c>
      <c r="D380">
        <f>IFERROR(VLOOKUP(通常分様式!D380,―!$AD$2:$AE$3,2,FALSE),0)</f>
        <v>0</v>
      </c>
      <c r="G380">
        <f>IFERROR(VLOOKUP(通常分様式!G380,―!$AF$2:$AG$3,2,FALSE),0)</f>
        <v>0</v>
      </c>
      <c r="H380">
        <f>IFERROR(VLOOKUP(通常分様式!H380,―!$C$2:$D$2,2,FALSE),0)</f>
        <v>0</v>
      </c>
      <c r="I380">
        <f>IFERROR(IF(B380=2,VLOOKUP(通常分様式!I380,―!$E$21:$F$25,2,FALSE),VLOOKUP(通常分様式!I380,―!$E$2:$F$19,2,FALSE)),0)</f>
        <v>0</v>
      </c>
      <c r="J380">
        <f>IFERROR(VLOOKUP(通常分様式!J380,―!$G$2:$H$2,2,FALSE),0)</f>
        <v>0</v>
      </c>
      <c r="K380">
        <f>IFERROR(VLOOKUP(通常分様式!K380,―!$AH$2:$AI$12,2,FALSE),0)</f>
        <v>0</v>
      </c>
      <c r="V380">
        <f>IFERROR(IF(通常分様式!C380="単",VLOOKUP(通常分様式!V380,―!$I$2:$J$3,2,FALSE),VLOOKUP(通常分様式!V380,―!$I$4:$J$5,2,FALSE)),0)</f>
        <v>0</v>
      </c>
      <c r="W380">
        <f>IFERROR(VLOOKUP(通常分様式!W380,―!$K$2:$L$3,2,FALSE),0)</f>
        <v>0</v>
      </c>
      <c r="X380">
        <f>IFERROR(VLOOKUP(通常分様式!X380,―!$M$2:$N$3,2,FALSE),0)</f>
        <v>0</v>
      </c>
      <c r="Y380">
        <f>IFERROR(VLOOKUP(通常分様式!Y380,―!$O$2:$P$3,2,FALSE),0)</f>
        <v>0</v>
      </c>
      <c r="Z380">
        <f>IFERROR(VLOOKUP(通常分様式!Z380,―!$X$2:$Y$31,2,FALSE),0)</f>
        <v>0</v>
      </c>
      <c r="AA380">
        <f>IFERROR(VLOOKUP(通常分様式!AA380,―!$X$2:$Y$31,2,FALSE),0)</f>
        <v>0</v>
      </c>
      <c r="AF380">
        <f>IFERROR(VLOOKUP(通常分様式!AG380,―!$AA$2:$AB$14,2,FALSE),0)</f>
        <v>0</v>
      </c>
      <c r="AG380">
        <f t="shared" si="35"/>
        <v>0</v>
      </c>
      <c r="AH380" s="513">
        <f t="shared" si="36"/>
        <v>0</v>
      </c>
      <c r="AI380" s="513">
        <f t="shared" si="37"/>
        <v>0</v>
      </c>
      <c r="AJ380" s="513">
        <f>IF(通常分様式!C380="",0,IF(B380=1,IF(フラグ管理用!C380=1,"事業終期_通常",IF(C380=2,IF(Y380=2,"事業終期_R3基金・R4","事業終期_通常"),0)),IF(B380=2,"事業終期_R3基金・R4",0)))</f>
        <v>0</v>
      </c>
      <c r="AK380" s="513">
        <f t="shared" si="38"/>
        <v>0</v>
      </c>
      <c r="AL380" s="513">
        <f t="shared" si="39"/>
        <v>0</v>
      </c>
      <c r="AM380" s="513">
        <f t="shared" si="40"/>
        <v>0</v>
      </c>
      <c r="AN380" s="513">
        <f t="shared" si="41"/>
        <v>0</v>
      </c>
      <c r="AO380" t="str">
        <f>IF(通常分様式!C380="","",IF(PRODUCT(B380:G380,H380:AA380,AF380)=0,"error",""))</f>
        <v/>
      </c>
      <c r="AP380">
        <f>IF(通常分様式!E380="妊娠出産子育て支援交付金",1,0)</f>
        <v>0</v>
      </c>
    </row>
    <row r="381" spans="1:42">
      <c r="A381">
        <v>360</v>
      </c>
      <c r="B381">
        <f>IFERROR(VLOOKUP(通常分様式!B381,―!$AJ$2:$AK$3,2,FALSE),0)</f>
        <v>0</v>
      </c>
      <c r="C381">
        <f>IFERROR(VLOOKUP(通常分様式!C381,―!$A$2:$B$3,2,FALSE),0)</f>
        <v>0</v>
      </c>
      <c r="D381">
        <f>IFERROR(VLOOKUP(通常分様式!D381,―!$AD$2:$AE$3,2,FALSE),0)</f>
        <v>0</v>
      </c>
      <c r="G381">
        <f>IFERROR(VLOOKUP(通常分様式!G381,―!$AF$2:$AG$3,2,FALSE),0)</f>
        <v>0</v>
      </c>
      <c r="H381">
        <f>IFERROR(VLOOKUP(通常分様式!H381,―!$C$2:$D$2,2,FALSE),0)</f>
        <v>0</v>
      </c>
      <c r="I381">
        <f>IFERROR(IF(B381=2,VLOOKUP(通常分様式!I381,―!$E$21:$F$25,2,FALSE),VLOOKUP(通常分様式!I381,―!$E$2:$F$19,2,FALSE)),0)</f>
        <v>0</v>
      </c>
      <c r="J381">
        <f>IFERROR(VLOOKUP(通常分様式!J381,―!$G$2:$H$2,2,FALSE),0)</f>
        <v>0</v>
      </c>
      <c r="K381">
        <f>IFERROR(VLOOKUP(通常分様式!K381,―!$AH$2:$AI$12,2,FALSE),0)</f>
        <v>0</v>
      </c>
      <c r="V381">
        <f>IFERROR(IF(通常分様式!C381="単",VLOOKUP(通常分様式!V381,―!$I$2:$J$3,2,FALSE),VLOOKUP(通常分様式!V381,―!$I$4:$J$5,2,FALSE)),0)</f>
        <v>0</v>
      </c>
      <c r="W381">
        <f>IFERROR(VLOOKUP(通常分様式!W381,―!$K$2:$L$3,2,FALSE),0)</f>
        <v>0</v>
      </c>
      <c r="X381">
        <f>IFERROR(VLOOKUP(通常分様式!X381,―!$M$2:$N$3,2,FALSE),0)</f>
        <v>0</v>
      </c>
      <c r="Y381">
        <f>IFERROR(VLOOKUP(通常分様式!Y381,―!$O$2:$P$3,2,FALSE),0)</f>
        <v>0</v>
      </c>
      <c r="Z381">
        <f>IFERROR(VLOOKUP(通常分様式!Z381,―!$X$2:$Y$31,2,FALSE),0)</f>
        <v>0</v>
      </c>
      <c r="AA381">
        <f>IFERROR(VLOOKUP(通常分様式!AA381,―!$X$2:$Y$31,2,FALSE),0)</f>
        <v>0</v>
      </c>
      <c r="AF381">
        <f>IFERROR(VLOOKUP(通常分様式!AG381,―!$AA$2:$AB$14,2,FALSE),0)</f>
        <v>0</v>
      </c>
      <c r="AG381">
        <f t="shared" si="35"/>
        <v>0</v>
      </c>
      <c r="AH381" s="513">
        <f t="shared" si="36"/>
        <v>0</v>
      </c>
      <c r="AI381" s="513">
        <f t="shared" si="37"/>
        <v>0</v>
      </c>
      <c r="AJ381" s="513">
        <f>IF(通常分様式!C381="",0,IF(B381=1,IF(フラグ管理用!C381=1,"事業終期_通常",IF(C381=2,IF(Y381=2,"事業終期_R3基金・R4","事業終期_通常"),0)),IF(B381=2,"事業終期_R3基金・R4",0)))</f>
        <v>0</v>
      </c>
      <c r="AK381" s="513">
        <f t="shared" si="38"/>
        <v>0</v>
      </c>
      <c r="AL381" s="513">
        <f t="shared" si="39"/>
        <v>0</v>
      </c>
      <c r="AM381" s="513">
        <f t="shared" si="40"/>
        <v>0</v>
      </c>
      <c r="AN381" s="513">
        <f t="shared" si="41"/>
        <v>0</v>
      </c>
      <c r="AO381" t="str">
        <f>IF(通常分様式!C381="","",IF(PRODUCT(B381:G381,H381:AA381,AF381)=0,"error",""))</f>
        <v/>
      </c>
      <c r="AP381">
        <f>IF(通常分様式!E381="妊娠出産子育て支援交付金",1,0)</f>
        <v>0</v>
      </c>
    </row>
    <row r="382" spans="1:42">
      <c r="A382">
        <v>361</v>
      </c>
      <c r="B382">
        <f>IFERROR(VLOOKUP(通常分様式!B382,―!$AJ$2:$AK$3,2,FALSE),0)</f>
        <v>0</v>
      </c>
      <c r="C382">
        <f>IFERROR(VLOOKUP(通常分様式!C382,―!$A$2:$B$3,2,FALSE),0)</f>
        <v>0</v>
      </c>
      <c r="D382">
        <f>IFERROR(VLOOKUP(通常分様式!D382,―!$AD$2:$AE$3,2,FALSE),0)</f>
        <v>0</v>
      </c>
      <c r="G382">
        <f>IFERROR(VLOOKUP(通常分様式!G382,―!$AF$2:$AG$3,2,FALSE),0)</f>
        <v>0</v>
      </c>
      <c r="H382">
        <f>IFERROR(VLOOKUP(通常分様式!H382,―!$C$2:$D$2,2,FALSE),0)</f>
        <v>0</v>
      </c>
      <c r="I382">
        <f>IFERROR(IF(B382=2,VLOOKUP(通常分様式!I382,―!$E$21:$F$25,2,FALSE),VLOOKUP(通常分様式!I382,―!$E$2:$F$19,2,FALSE)),0)</f>
        <v>0</v>
      </c>
      <c r="J382">
        <f>IFERROR(VLOOKUP(通常分様式!J382,―!$G$2:$H$2,2,FALSE),0)</f>
        <v>0</v>
      </c>
      <c r="K382">
        <f>IFERROR(VLOOKUP(通常分様式!K382,―!$AH$2:$AI$12,2,FALSE),0)</f>
        <v>0</v>
      </c>
      <c r="V382">
        <f>IFERROR(IF(通常分様式!C382="単",VLOOKUP(通常分様式!V382,―!$I$2:$J$3,2,FALSE),VLOOKUP(通常分様式!V382,―!$I$4:$J$5,2,FALSE)),0)</f>
        <v>0</v>
      </c>
      <c r="W382">
        <f>IFERROR(VLOOKUP(通常分様式!W382,―!$K$2:$L$3,2,FALSE),0)</f>
        <v>0</v>
      </c>
      <c r="X382">
        <f>IFERROR(VLOOKUP(通常分様式!X382,―!$M$2:$N$3,2,FALSE),0)</f>
        <v>0</v>
      </c>
      <c r="Y382">
        <f>IFERROR(VLOOKUP(通常分様式!Y382,―!$O$2:$P$3,2,FALSE),0)</f>
        <v>0</v>
      </c>
      <c r="Z382">
        <f>IFERROR(VLOOKUP(通常分様式!Z382,―!$X$2:$Y$31,2,FALSE),0)</f>
        <v>0</v>
      </c>
      <c r="AA382">
        <f>IFERROR(VLOOKUP(通常分様式!AA382,―!$X$2:$Y$31,2,FALSE),0)</f>
        <v>0</v>
      </c>
      <c r="AF382">
        <f>IFERROR(VLOOKUP(通常分様式!AG382,―!$AA$2:$AB$14,2,FALSE),0)</f>
        <v>0</v>
      </c>
      <c r="AG382">
        <f t="shared" si="35"/>
        <v>0</v>
      </c>
      <c r="AH382" s="513">
        <f t="shared" si="36"/>
        <v>0</v>
      </c>
      <c r="AI382" s="513">
        <f t="shared" si="37"/>
        <v>0</v>
      </c>
      <c r="AJ382" s="513">
        <f>IF(通常分様式!C382="",0,IF(B382=1,IF(フラグ管理用!C382=1,"事業終期_通常",IF(C382=2,IF(Y382=2,"事業終期_R3基金・R4","事業終期_通常"),0)),IF(B382=2,"事業終期_R3基金・R4",0)))</f>
        <v>0</v>
      </c>
      <c r="AK382" s="513">
        <f t="shared" si="38"/>
        <v>0</v>
      </c>
      <c r="AL382" s="513">
        <f t="shared" si="39"/>
        <v>0</v>
      </c>
      <c r="AM382" s="513">
        <f t="shared" si="40"/>
        <v>0</v>
      </c>
      <c r="AN382" s="513">
        <f t="shared" si="41"/>
        <v>0</v>
      </c>
      <c r="AO382" t="str">
        <f>IF(通常分様式!C382="","",IF(PRODUCT(B382:G382,H382:AA382,AF382)=0,"error",""))</f>
        <v/>
      </c>
      <c r="AP382">
        <f>IF(通常分様式!E382="妊娠出産子育て支援交付金",1,0)</f>
        <v>0</v>
      </c>
    </row>
    <row r="383" spans="1:42">
      <c r="A383">
        <v>362</v>
      </c>
      <c r="B383">
        <f>IFERROR(VLOOKUP(通常分様式!B383,―!$AJ$2:$AK$3,2,FALSE),0)</f>
        <v>0</v>
      </c>
      <c r="C383">
        <f>IFERROR(VLOOKUP(通常分様式!C383,―!$A$2:$B$3,2,FALSE),0)</f>
        <v>0</v>
      </c>
      <c r="D383">
        <f>IFERROR(VLOOKUP(通常分様式!D383,―!$AD$2:$AE$3,2,FALSE),0)</f>
        <v>0</v>
      </c>
      <c r="G383">
        <f>IFERROR(VLOOKUP(通常分様式!G383,―!$AF$2:$AG$3,2,FALSE),0)</f>
        <v>0</v>
      </c>
      <c r="H383">
        <f>IFERROR(VLOOKUP(通常分様式!H383,―!$C$2:$D$2,2,FALSE),0)</f>
        <v>0</v>
      </c>
      <c r="I383">
        <f>IFERROR(IF(B383=2,VLOOKUP(通常分様式!I383,―!$E$21:$F$25,2,FALSE),VLOOKUP(通常分様式!I383,―!$E$2:$F$19,2,FALSE)),0)</f>
        <v>0</v>
      </c>
      <c r="J383">
        <f>IFERROR(VLOOKUP(通常分様式!J383,―!$G$2:$H$2,2,FALSE),0)</f>
        <v>0</v>
      </c>
      <c r="K383">
        <f>IFERROR(VLOOKUP(通常分様式!K383,―!$AH$2:$AI$12,2,FALSE),0)</f>
        <v>0</v>
      </c>
      <c r="V383">
        <f>IFERROR(IF(通常分様式!C383="単",VLOOKUP(通常分様式!V383,―!$I$2:$J$3,2,FALSE),VLOOKUP(通常分様式!V383,―!$I$4:$J$5,2,FALSE)),0)</f>
        <v>0</v>
      </c>
      <c r="W383">
        <f>IFERROR(VLOOKUP(通常分様式!W383,―!$K$2:$L$3,2,FALSE),0)</f>
        <v>0</v>
      </c>
      <c r="X383">
        <f>IFERROR(VLOOKUP(通常分様式!X383,―!$M$2:$N$3,2,FALSE),0)</f>
        <v>0</v>
      </c>
      <c r="Y383">
        <f>IFERROR(VLOOKUP(通常分様式!Y383,―!$O$2:$P$3,2,FALSE),0)</f>
        <v>0</v>
      </c>
      <c r="Z383">
        <f>IFERROR(VLOOKUP(通常分様式!Z383,―!$X$2:$Y$31,2,FALSE),0)</f>
        <v>0</v>
      </c>
      <c r="AA383">
        <f>IFERROR(VLOOKUP(通常分様式!AA383,―!$X$2:$Y$31,2,FALSE),0)</f>
        <v>0</v>
      </c>
      <c r="AF383">
        <f>IFERROR(VLOOKUP(通常分様式!AG383,―!$AA$2:$AB$14,2,FALSE),0)</f>
        <v>0</v>
      </c>
      <c r="AG383">
        <f t="shared" si="35"/>
        <v>0</v>
      </c>
      <c r="AH383" s="513">
        <f t="shared" si="36"/>
        <v>0</v>
      </c>
      <c r="AI383" s="513">
        <f t="shared" si="37"/>
        <v>0</v>
      </c>
      <c r="AJ383" s="513">
        <f>IF(通常分様式!C383="",0,IF(B383=1,IF(フラグ管理用!C383=1,"事業終期_通常",IF(C383=2,IF(Y383=2,"事業終期_R3基金・R4","事業終期_通常"),0)),IF(B383=2,"事業終期_R3基金・R4",0)))</f>
        <v>0</v>
      </c>
      <c r="AK383" s="513">
        <f t="shared" si="38"/>
        <v>0</v>
      </c>
      <c r="AL383" s="513">
        <f t="shared" si="39"/>
        <v>0</v>
      </c>
      <c r="AM383" s="513">
        <f t="shared" si="40"/>
        <v>0</v>
      </c>
      <c r="AN383" s="513">
        <f t="shared" si="41"/>
        <v>0</v>
      </c>
      <c r="AO383" t="str">
        <f>IF(通常分様式!C383="","",IF(PRODUCT(B383:G383,H383:AA383,AF383)=0,"error",""))</f>
        <v/>
      </c>
      <c r="AP383">
        <f>IF(通常分様式!E383="妊娠出産子育て支援交付金",1,0)</f>
        <v>0</v>
      </c>
    </row>
    <row r="384" spans="1:42">
      <c r="A384">
        <v>363</v>
      </c>
      <c r="B384">
        <f>IFERROR(VLOOKUP(通常分様式!B384,―!$AJ$2:$AK$3,2,FALSE),0)</f>
        <v>0</v>
      </c>
      <c r="C384">
        <f>IFERROR(VLOOKUP(通常分様式!C384,―!$A$2:$B$3,2,FALSE),0)</f>
        <v>0</v>
      </c>
      <c r="D384">
        <f>IFERROR(VLOOKUP(通常分様式!D384,―!$AD$2:$AE$3,2,FALSE),0)</f>
        <v>0</v>
      </c>
      <c r="G384">
        <f>IFERROR(VLOOKUP(通常分様式!G384,―!$AF$2:$AG$3,2,FALSE),0)</f>
        <v>0</v>
      </c>
      <c r="H384">
        <f>IFERROR(VLOOKUP(通常分様式!H384,―!$C$2:$D$2,2,FALSE),0)</f>
        <v>0</v>
      </c>
      <c r="I384">
        <f>IFERROR(IF(B384=2,VLOOKUP(通常分様式!I384,―!$E$21:$F$25,2,FALSE),VLOOKUP(通常分様式!I384,―!$E$2:$F$19,2,FALSE)),0)</f>
        <v>0</v>
      </c>
      <c r="J384">
        <f>IFERROR(VLOOKUP(通常分様式!J384,―!$G$2:$H$2,2,FALSE),0)</f>
        <v>0</v>
      </c>
      <c r="K384">
        <f>IFERROR(VLOOKUP(通常分様式!K384,―!$AH$2:$AI$12,2,FALSE),0)</f>
        <v>0</v>
      </c>
      <c r="V384">
        <f>IFERROR(IF(通常分様式!C384="単",VLOOKUP(通常分様式!V384,―!$I$2:$J$3,2,FALSE),VLOOKUP(通常分様式!V384,―!$I$4:$J$5,2,FALSE)),0)</f>
        <v>0</v>
      </c>
      <c r="W384">
        <f>IFERROR(VLOOKUP(通常分様式!W384,―!$K$2:$L$3,2,FALSE),0)</f>
        <v>0</v>
      </c>
      <c r="X384">
        <f>IFERROR(VLOOKUP(通常分様式!X384,―!$M$2:$N$3,2,FALSE),0)</f>
        <v>0</v>
      </c>
      <c r="Y384">
        <f>IFERROR(VLOOKUP(通常分様式!Y384,―!$O$2:$P$3,2,FALSE),0)</f>
        <v>0</v>
      </c>
      <c r="Z384">
        <f>IFERROR(VLOOKUP(通常分様式!Z384,―!$X$2:$Y$31,2,FALSE),0)</f>
        <v>0</v>
      </c>
      <c r="AA384">
        <f>IFERROR(VLOOKUP(通常分様式!AA384,―!$X$2:$Y$31,2,FALSE),0)</f>
        <v>0</v>
      </c>
      <c r="AF384">
        <f>IFERROR(VLOOKUP(通常分様式!AG384,―!$AA$2:$AB$14,2,FALSE),0)</f>
        <v>0</v>
      </c>
      <c r="AG384">
        <f t="shared" si="35"/>
        <v>0</v>
      </c>
      <c r="AH384" s="513">
        <f t="shared" si="36"/>
        <v>0</v>
      </c>
      <c r="AI384" s="513">
        <f t="shared" si="37"/>
        <v>0</v>
      </c>
      <c r="AJ384" s="513">
        <f>IF(通常分様式!C384="",0,IF(B384=1,IF(フラグ管理用!C384=1,"事業終期_通常",IF(C384=2,IF(Y384=2,"事業終期_R3基金・R4","事業終期_通常"),0)),IF(B384=2,"事業終期_R3基金・R4",0)))</f>
        <v>0</v>
      </c>
      <c r="AK384" s="513">
        <f t="shared" si="38"/>
        <v>0</v>
      </c>
      <c r="AL384" s="513">
        <f t="shared" si="39"/>
        <v>0</v>
      </c>
      <c r="AM384" s="513">
        <f t="shared" si="40"/>
        <v>0</v>
      </c>
      <c r="AN384" s="513">
        <f t="shared" si="41"/>
        <v>0</v>
      </c>
      <c r="AO384" t="str">
        <f>IF(通常分様式!C384="","",IF(PRODUCT(B384:G384,H384:AA384,AF384)=0,"error",""))</f>
        <v/>
      </c>
      <c r="AP384">
        <f>IF(通常分様式!E384="妊娠出産子育て支援交付金",1,0)</f>
        <v>0</v>
      </c>
    </row>
    <row r="385" spans="1:42">
      <c r="A385">
        <v>364</v>
      </c>
      <c r="B385">
        <f>IFERROR(VLOOKUP(通常分様式!B385,―!$AJ$2:$AK$3,2,FALSE),0)</f>
        <v>0</v>
      </c>
      <c r="C385">
        <f>IFERROR(VLOOKUP(通常分様式!C385,―!$A$2:$B$3,2,FALSE),0)</f>
        <v>0</v>
      </c>
      <c r="D385">
        <f>IFERROR(VLOOKUP(通常分様式!D385,―!$AD$2:$AE$3,2,FALSE),0)</f>
        <v>0</v>
      </c>
      <c r="G385">
        <f>IFERROR(VLOOKUP(通常分様式!G385,―!$AF$2:$AG$3,2,FALSE),0)</f>
        <v>0</v>
      </c>
      <c r="H385">
        <f>IFERROR(VLOOKUP(通常分様式!H385,―!$C$2:$D$2,2,FALSE),0)</f>
        <v>0</v>
      </c>
      <c r="I385">
        <f>IFERROR(IF(B385=2,VLOOKUP(通常分様式!I385,―!$E$21:$F$25,2,FALSE),VLOOKUP(通常分様式!I385,―!$E$2:$F$19,2,FALSE)),0)</f>
        <v>0</v>
      </c>
      <c r="J385">
        <f>IFERROR(VLOOKUP(通常分様式!J385,―!$G$2:$H$2,2,FALSE),0)</f>
        <v>0</v>
      </c>
      <c r="K385">
        <f>IFERROR(VLOOKUP(通常分様式!K385,―!$AH$2:$AI$12,2,FALSE),0)</f>
        <v>0</v>
      </c>
      <c r="V385">
        <f>IFERROR(IF(通常分様式!C385="単",VLOOKUP(通常分様式!V385,―!$I$2:$J$3,2,FALSE),VLOOKUP(通常分様式!V385,―!$I$4:$J$5,2,FALSE)),0)</f>
        <v>0</v>
      </c>
      <c r="W385">
        <f>IFERROR(VLOOKUP(通常分様式!W385,―!$K$2:$L$3,2,FALSE),0)</f>
        <v>0</v>
      </c>
      <c r="X385">
        <f>IFERROR(VLOOKUP(通常分様式!X385,―!$M$2:$N$3,2,FALSE),0)</f>
        <v>0</v>
      </c>
      <c r="Y385">
        <f>IFERROR(VLOOKUP(通常分様式!Y385,―!$O$2:$P$3,2,FALSE),0)</f>
        <v>0</v>
      </c>
      <c r="Z385">
        <f>IFERROR(VLOOKUP(通常分様式!Z385,―!$X$2:$Y$31,2,FALSE),0)</f>
        <v>0</v>
      </c>
      <c r="AA385">
        <f>IFERROR(VLOOKUP(通常分様式!AA385,―!$X$2:$Y$31,2,FALSE),0)</f>
        <v>0</v>
      </c>
      <c r="AF385">
        <f>IFERROR(VLOOKUP(通常分様式!AG385,―!$AA$2:$AB$14,2,FALSE),0)</f>
        <v>0</v>
      </c>
      <c r="AG385">
        <f t="shared" si="35"/>
        <v>0</v>
      </c>
      <c r="AH385" s="513">
        <f t="shared" si="36"/>
        <v>0</v>
      </c>
      <c r="AI385" s="513">
        <f t="shared" si="37"/>
        <v>0</v>
      </c>
      <c r="AJ385" s="513">
        <f>IF(通常分様式!C385="",0,IF(B385=1,IF(フラグ管理用!C385=1,"事業終期_通常",IF(C385=2,IF(Y385=2,"事業終期_R3基金・R4","事業終期_通常"),0)),IF(B385=2,"事業終期_R3基金・R4",0)))</f>
        <v>0</v>
      </c>
      <c r="AK385" s="513">
        <f t="shared" si="38"/>
        <v>0</v>
      </c>
      <c r="AL385" s="513">
        <f t="shared" si="39"/>
        <v>0</v>
      </c>
      <c r="AM385" s="513">
        <f t="shared" si="40"/>
        <v>0</v>
      </c>
      <c r="AN385" s="513">
        <f t="shared" si="41"/>
        <v>0</v>
      </c>
      <c r="AO385" t="str">
        <f>IF(通常分様式!C385="","",IF(PRODUCT(B385:G385,H385:AA385,AF385)=0,"error",""))</f>
        <v/>
      </c>
      <c r="AP385">
        <f>IF(通常分様式!E385="妊娠出産子育て支援交付金",1,0)</f>
        <v>0</v>
      </c>
    </row>
    <row r="386" spans="1:42">
      <c r="A386">
        <v>365</v>
      </c>
      <c r="B386">
        <f>IFERROR(VLOOKUP(通常分様式!B386,―!$AJ$2:$AK$3,2,FALSE),0)</f>
        <v>0</v>
      </c>
      <c r="C386">
        <f>IFERROR(VLOOKUP(通常分様式!C386,―!$A$2:$B$3,2,FALSE),0)</f>
        <v>0</v>
      </c>
      <c r="D386">
        <f>IFERROR(VLOOKUP(通常分様式!D386,―!$AD$2:$AE$3,2,FALSE),0)</f>
        <v>0</v>
      </c>
      <c r="G386">
        <f>IFERROR(VLOOKUP(通常分様式!G386,―!$AF$2:$AG$3,2,FALSE),0)</f>
        <v>0</v>
      </c>
      <c r="H386">
        <f>IFERROR(VLOOKUP(通常分様式!H386,―!$C$2:$D$2,2,FALSE),0)</f>
        <v>0</v>
      </c>
      <c r="I386">
        <f>IFERROR(IF(B386=2,VLOOKUP(通常分様式!I386,―!$E$21:$F$25,2,FALSE),VLOOKUP(通常分様式!I386,―!$E$2:$F$19,2,FALSE)),0)</f>
        <v>0</v>
      </c>
      <c r="J386">
        <f>IFERROR(VLOOKUP(通常分様式!J386,―!$G$2:$H$2,2,FALSE),0)</f>
        <v>0</v>
      </c>
      <c r="K386">
        <f>IFERROR(VLOOKUP(通常分様式!K386,―!$AH$2:$AI$12,2,FALSE),0)</f>
        <v>0</v>
      </c>
      <c r="V386">
        <f>IFERROR(IF(通常分様式!C386="単",VLOOKUP(通常分様式!V386,―!$I$2:$J$3,2,FALSE),VLOOKUP(通常分様式!V386,―!$I$4:$J$5,2,FALSE)),0)</f>
        <v>0</v>
      </c>
      <c r="W386">
        <f>IFERROR(VLOOKUP(通常分様式!W386,―!$K$2:$L$3,2,FALSE),0)</f>
        <v>0</v>
      </c>
      <c r="X386">
        <f>IFERROR(VLOOKUP(通常分様式!X386,―!$M$2:$N$3,2,FALSE),0)</f>
        <v>0</v>
      </c>
      <c r="Y386">
        <f>IFERROR(VLOOKUP(通常分様式!Y386,―!$O$2:$P$3,2,FALSE),0)</f>
        <v>0</v>
      </c>
      <c r="Z386">
        <f>IFERROR(VLOOKUP(通常分様式!Z386,―!$X$2:$Y$31,2,FALSE),0)</f>
        <v>0</v>
      </c>
      <c r="AA386">
        <f>IFERROR(VLOOKUP(通常分様式!AA386,―!$X$2:$Y$31,2,FALSE),0)</f>
        <v>0</v>
      </c>
      <c r="AF386">
        <f>IFERROR(VLOOKUP(通常分様式!AG386,―!$AA$2:$AB$14,2,FALSE),0)</f>
        <v>0</v>
      </c>
      <c r="AG386">
        <f t="shared" si="35"/>
        <v>0</v>
      </c>
      <c r="AH386" s="513">
        <f t="shared" si="36"/>
        <v>0</v>
      </c>
      <c r="AI386" s="513">
        <f t="shared" si="37"/>
        <v>0</v>
      </c>
      <c r="AJ386" s="513">
        <f>IF(通常分様式!C386="",0,IF(B386=1,IF(フラグ管理用!C386=1,"事業終期_通常",IF(C386=2,IF(Y386=2,"事業終期_R3基金・R4","事業終期_通常"),0)),IF(B386=2,"事業終期_R3基金・R4",0)))</f>
        <v>0</v>
      </c>
      <c r="AK386" s="513">
        <f t="shared" si="38"/>
        <v>0</v>
      </c>
      <c r="AL386" s="513">
        <f t="shared" si="39"/>
        <v>0</v>
      </c>
      <c r="AM386" s="513">
        <f t="shared" si="40"/>
        <v>0</v>
      </c>
      <c r="AN386" s="513">
        <f t="shared" si="41"/>
        <v>0</v>
      </c>
      <c r="AO386" t="str">
        <f>IF(通常分様式!C386="","",IF(PRODUCT(B386:G386,H386:AA386,AF386)=0,"error",""))</f>
        <v/>
      </c>
      <c r="AP386">
        <f>IF(通常分様式!E386="妊娠出産子育て支援交付金",1,0)</f>
        <v>0</v>
      </c>
    </row>
    <row r="387" spans="1:42">
      <c r="A387">
        <v>366</v>
      </c>
      <c r="B387">
        <f>IFERROR(VLOOKUP(通常分様式!B387,―!$AJ$2:$AK$3,2,FALSE),0)</f>
        <v>0</v>
      </c>
      <c r="C387">
        <f>IFERROR(VLOOKUP(通常分様式!C387,―!$A$2:$B$3,2,FALSE),0)</f>
        <v>0</v>
      </c>
      <c r="D387">
        <f>IFERROR(VLOOKUP(通常分様式!D387,―!$AD$2:$AE$3,2,FALSE),0)</f>
        <v>0</v>
      </c>
      <c r="G387">
        <f>IFERROR(VLOOKUP(通常分様式!G387,―!$AF$2:$AG$3,2,FALSE),0)</f>
        <v>0</v>
      </c>
      <c r="H387">
        <f>IFERROR(VLOOKUP(通常分様式!H387,―!$C$2:$D$2,2,FALSE),0)</f>
        <v>0</v>
      </c>
      <c r="I387">
        <f>IFERROR(IF(B387=2,VLOOKUP(通常分様式!I387,―!$E$21:$F$25,2,FALSE),VLOOKUP(通常分様式!I387,―!$E$2:$F$19,2,FALSE)),0)</f>
        <v>0</v>
      </c>
      <c r="J387">
        <f>IFERROR(VLOOKUP(通常分様式!J387,―!$G$2:$H$2,2,FALSE),0)</f>
        <v>0</v>
      </c>
      <c r="K387">
        <f>IFERROR(VLOOKUP(通常分様式!K387,―!$AH$2:$AI$12,2,FALSE),0)</f>
        <v>0</v>
      </c>
      <c r="V387">
        <f>IFERROR(IF(通常分様式!C387="単",VLOOKUP(通常分様式!V387,―!$I$2:$J$3,2,FALSE),VLOOKUP(通常分様式!V387,―!$I$4:$J$5,2,FALSE)),0)</f>
        <v>0</v>
      </c>
      <c r="W387">
        <f>IFERROR(VLOOKUP(通常分様式!W387,―!$K$2:$L$3,2,FALSE),0)</f>
        <v>0</v>
      </c>
      <c r="X387">
        <f>IFERROR(VLOOKUP(通常分様式!X387,―!$M$2:$N$3,2,FALSE),0)</f>
        <v>0</v>
      </c>
      <c r="Y387">
        <f>IFERROR(VLOOKUP(通常分様式!Y387,―!$O$2:$P$3,2,FALSE),0)</f>
        <v>0</v>
      </c>
      <c r="Z387">
        <f>IFERROR(VLOOKUP(通常分様式!Z387,―!$X$2:$Y$31,2,FALSE),0)</f>
        <v>0</v>
      </c>
      <c r="AA387">
        <f>IFERROR(VLOOKUP(通常分様式!AA387,―!$X$2:$Y$31,2,FALSE),0)</f>
        <v>0</v>
      </c>
      <c r="AF387">
        <f>IFERROR(VLOOKUP(通常分様式!AG387,―!$AA$2:$AB$14,2,FALSE),0)</f>
        <v>0</v>
      </c>
      <c r="AG387">
        <f t="shared" si="35"/>
        <v>0</v>
      </c>
      <c r="AH387" s="513">
        <f t="shared" si="36"/>
        <v>0</v>
      </c>
      <c r="AI387" s="513">
        <f t="shared" si="37"/>
        <v>0</v>
      </c>
      <c r="AJ387" s="513">
        <f>IF(通常分様式!C387="",0,IF(B387=1,IF(フラグ管理用!C387=1,"事業終期_通常",IF(C387=2,IF(Y387=2,"事業終期_R3基金・R4","事業終期_通常"),0)),IF(B387=2,"事業終期_R3基金・R4",0)))</f>
        <v>0</v>
      </c>
      <c r="AK387" s="513">
        <f t="shared" si="38"/>
        <v>0</v>
      </c>
      <c r="AL387" s="513">
        <f t="shared" si="39"/>
        <v>0</v>
      </c>
      <c r="AM387" s="513">
        <f t="shared" si="40"/>
        <v>0</v>
      </c>
      <c r="AN387" s="513">
        <f t="shared" si="41"/>
        <v>0</v>
      </c>
      <c r="AO387" t="str">
        <f>IF(通常分様式!C387="","",IF(PRODUCT(B387:G387,H387:AA387,AF387)=0,"error",""))</f>
        <v/>
      </c>
      <c r="AP387">
        <f>IF(通常分様式!E387="妊娠出産子育て支援交付金",1,0)</f>
        <v>0</v>
      </c>
    </row>
    <row r="388" spans="1:42">
      <c r="A388">
        <v>367</v>
      </c>
      <c r="B388">
        <f>IFERROR(VLOOKUP(通常分様式!B388,―!$AJ$2:$AK$3,2,FALSE),0)</f>
        <v>0</v>
      </c>
      <c r="C388">
        <f>IFERROR(VLOOKUP(通常分様式!C388,―!$A$2:$B$3,2,FALSE),0)</f>
        <v>0</v>
      </c>
      <c r="D388">
        <f>IFERROR(VLOOKUP(通常分様式!D388,―!$AD$2:$AE$3,2,FALSE),0)</f>
        <v>0</v>
      </c>
      <c r="G388">
        <f>IFERROR(VLOOKUP(通常分様式!G388,―!$AF$2:$AG$3,2,FALSE),0)</f>
        <v>0</v>
      </c>
      <c r="H388">
        <f>IFERROR(VLOOKUP(通常分様式!H388,―!$C$2:$D$2,2,FALSE),0)</f>
        <v>0</v>
      </c>
      <c r="I388">
        <f>IFERROR(IF(B388=2,VLOOKUP(通常分様式!I388,―!$E$21:$F$25,2,FALSE),VLOOKUP(通常分様式!I388,―!$E$2:$F$19,2,FALSE)),0)</f>
        <v>0</v>
      </c>
      <c r="J388">
        <f>IFERROR(VLOOKUP(通常分様式!J388,―!$G$2:$H$2,2,FALSE),0)</f>
        <v>0</v>
      </c>
      <c r="K388">
        <f>IFERROR(VLOOKUP(通常分様式!K388,―!$AH$2:$AI$12,2,FALSE),0)</f>
        <v>0</v>
      </c>
      <c r="V388">
        <f>IFERROR(IF(通常分様式!C388="単",VLOOKUP(通常分様式!V388,―!$I$2:$J$3,2,FALSE),VLOOKUP(通常分様式!V388,―!$I$4:$J$5,2,FALSE)),0)</f>
        <v>0</v>
      </c>
      <c r="W388">
        <f>IFERROR(VLOOKUP(通常分様式!W388,―!$K$2:$L$3,2,FALSE),0)</f>
        <v>0</v>
      </c>
      <c r="X388">
        <f>IFERROR(VLOOKUP(通常分様式!X388,―!$M$2:$N$3,2,FALSE),0)</f>
        <v>0</v>
      </c>
      <c r="Y388">
        <f>IFERROR(VLOOKUP(通常分様式!Y388,―!$O$2:$P$3,2,FALSE),0)</f>
        <v>0</v>
      </c>
      <c r="Z388">
        <f>IFERROR(VLOOKUP(通常分様式!Z388,―!$X$2:$Y$31,2,FALSE),0)</f>
        <v>0</v>
      </c>
      <c r="AA388">
        <f>IFERROR(VLOOKUP(通常分様式!AA388,―!$X$2:$Y$31,2,FALSE),0)</f>
        <v>0</v>
      </c>
      <c r="AF388">
        <f>IFERROR(VLOOKUP(通常分様式!AG388,―!$AA$2:$AB$14,2,FALSE),0)</f>
        <v>0</v>
      </c>
      <c r="AG388">
        <f t="shared" si="35"/>
        <v>0</v>
      </c>
      <c r="AH388" s="513">
        <f t="shared" si="36"/>
        <v>0</v>
      </c>
      <c r="AI388" s="513">
        <f t="shared" si="37"/>
        <v>0</v>
      </c>
      <c r="AJ388" s="513">
        <f>IF(通常分様式!C388="",0,IF(B388=1,IF(フラグ管理用!C388=1,"事業終期_通常",IF(C388=2,IF(Y388=2,"事業終期_R3基金・R4","事業終期_通常"),0)),IF(B388=2,"事業終期_R3基金・R4",0)))</f>
        <v>0</v>
      </c>
      <c r="AK388" s="513">
        <f t="shared" si="38"/>
        <v>0</v>
      </c>
      <c r="AL388" s="513">
        <f t="shared" si="39"/>
        <v>0</v>
      </c>
      <c r="AM388" s="513">
        <f t="shared" si="40"/>
        <v>0</v>
      </c>
      <c r="AN388" s="513">
        <f t="shared" si="41"/>
        <v>0</v>
      </c>
      <c r="AO388" t="str">
        <f>IF(通常分様式!C388="","",IF(PRODUCT(B388:G388,H388:AA388,AF388)=0,"error",""))</f>
        <v/>
      </c>
      <c r="AP388">
        <f>IF(通常分様式!E388="妊娠出産子育て支援交付金",1,0)</f>
        <v>0</v>
      </c>
    </row>
    <row r="389" spans="1:42">
      <c r="A389">
        <v>368</v>
      </c>
      <c r="B389">
        <f>IFERROR(VLOOKUP(通常分様式!B389,―!$AJ$2:$AK$3,2,FALSE),0)</f>
        <v>0</v>
      </c>
      <c r="C389">
        <f>IFERROR(VLOOKUP(通常分様式!C389,―!$A$2:$B$3,2,FALSE),0)</f>
        <v>0</v>
      </c>
      <c r="D389">
        <f>IFERROR(VLOOKUP(通常分様式!D389,―!$AD$2:$AE$3,2,FALSE),0)</f>
        <v>0</v>
      </c>
      <c r="G389">
        <f>IFERROR(VLOOKUP(通常分様式!G389,―!$AF$2:$AG$3,2,FALSE),0)</f>
        <v>0</v>
      </c>
      <c r="H389">
        <f>IFERROR(VLOOKUP(通常分様式!H389,―!$C$2:$D$2,2,FALSE),0)</f>
        <v>0</v>
      </c>
      <c r="I389">
        <f>IFERROR(IF(B389=2,VLOOKUP(通常分様式!I389,―!$E$21:$F$25,2,FALSE),VLOOKUP(通常分様式!I389,―!$E$2:$F$19,2,FALSE)),0)</f>
        <v>0</v>
      </c>
      <c r="J389">
        <f>IFERROR(VLOOKUP(通常分様式!J389,―!$G$2:$H$2,2,FALSE),0)</f>
        <v>0</v>
      </c>
      <c r="K389">
        <f>IFERROR(VLOOKUP(通常分様式!K389,―!$AH$2:$AI$12,2,FALSE),0)</f>
        <v>0</v>
      </c>
      <c r="V389">
        <f>IFERROR(IF(通常分様式!C389="単",VLOOKUP(通常分様式!V389,―!$I$2:$J$3,2,FALSE),VLOOKUP(通常分様式!V389,―!$I$4:$J$5,2,FALSE)),0)</f>
        <v>0</v>
      </c>
      <c r="W389">
        <f>IFERROR(VLOOKUP(通常分様式!W389,―!$K$2:$L$3,2,FALSE),0)</f>
        <v>0</v>
      </c>
      <c r="X389">
        <f>IFERROR(VLOOKUP(通常分様式!X389,―!$M$2:$N$3,2,FALSE),0)</f>
        <v>0</v>
      </c>
      <c r="Y389">
        <f>IFERROR(VLOOKUP(通常分様式!Y389,―!$O$2:$P$3,2,FALSE),0)</f>
        <v>0</v>
      </c>
      <c r="Z389">
        <f>IFERROR(VLOOKUP(通常分様式!Z389,―!$X$2:$Y$31,2,FALSE),0)</f>
        <v>0</v>
      </c>
      <c r="AA389">
        <f>IFERROR(VLOOKUP(通常分様式!AA389,―!$X$2:$Y$31,2,FALSE),0)</f>
        <v>0</v>
      </c>
      <c r="AF389">
        <f>IFERROR(VLOOKUP(通常分様式!AG389,―!$AA$2:$AB$14,2,FALSE),0)</f>
        <v>0</v>
      </c>
      <c r="AG389">
        <f t="shared" si="35"/>
        <v>0</v>
      </c>
      <c r="AH389" s="513">
        <f t="shared" si="36"/>
        <v>0</v>
      </c>
      <c r="AI389" s="513">
        <f t="shared" si="37"/>
        <v>0</v>
      </c>
      <c r="AJ389" s="513">
        <f>IF(通常分様式!C389="",0,IF(B389=1,IF(フラグ管理用!C389=1,"事業終期_通常",IF(C389=2,IF(Y389=2,"事業終期_R3基金・R4","事業終期_通常"),0)),IF(B389=2,"事業終期_R3基金・R4",0)))</f>
        <v>0</v>
      </c>
      <c r="AK389" s="513">
        <f t="shared" si="38"/>
        <v>0</v>
      </c>
      <c r="AL389" s="513">
        <f t="shared" si="39"/>
        <v>0</v>
      </c>
      <c r="AM389" s="513">
        <f t="shared" si="40"/>
        <v>0</v>
      </c>
      <c r="AN389" s="513">
        <f t="shared" si="41"/>
        <v>0</v>
      </c>
      <c r="AO389" t="str">
        <f>IF(通常分様式!C389="","",IF(PRODUCT(B389:G389,H389:AA389,AF389)=0,"error",""))</f>
        <v/>
      </c>
      <c r="AP389">
        <f>IF(通常分様式!E389="妊娠出産子育て支援交付金",1,0)</f>
        <v>0</v>
      </c>
    </row>
    <row r="390" spans="1:42">
      <c r="A390">
        <v>369</v>
      </c>
      <c r="B390">
        <f>IFERROR(VLOOKUP(通常分様式!B390,―!$AJ$2:$AK$3,2,FALSE),0)</f>
        <v>0</v>
      </c>
      <c r="C390">
        <f>IFERROR(VLOOKUP(通常分様式!C390,―!$A$2:$B$3,2,FALSE),0)</f>
        <v>0</v>
      </c>
      <c r="D390">
        <f>IFERROR(VLOOKUP(通常分様式!D390,―!$AD$2:$AE$3,2,FALSE),0)</f>
        <v>0</v>
      </c>
      <c r="G390">
        <f>IFERROR(VLOOKUP(通常分様式!G390,―!$AF$2:$AG$3,2,FALSE),0)</f>
        <v>0</v>
      </c>
      <c r="H390">
        <f>IFERROR(VLOOKUP(通常分様式!H390,―!$C$2:$D$2,2,FALSE),0)</f>
        <v>0</v>
      </c>
      <c r="I390">
        <f>IFERROR(IF(B390=2,VLOOKUP(通常分様式!I390,―!$E$21:$F$25,2,FALSE),VLOOKUP(通常分様式!I390,―!$E$2:$F$19,2,FALSE)),0)</f>
        <v>0</v>
      </c>
      <c r="J390">
        <f>IFERROR(VLOOKUP(通常分様式!J390,―!$G$2:$H$2,2,FALSE),0)</f>
        <v>0</v>
      </c>
      <c r="K390">
        <f>IFERROR(VLOOKUP(通常分様式!K390,―!$AH$2:$AI$12,2,FALSE),0)</f>
        <v>0</v>
      </c>
      <c r="V390">
        <f>IFERROR(IF(通常分様式!C390="単",VLOOKUP(通常分様式!V390,―!$I$2:$J$3,2,FALSE),VLOOKUP(通常分様式!V390,―!$I$4:$J$5,2,FALSE)),0)</f>
        <v>0</v>
      </c>
      <c r="W390">
        <f>IFERROR(VLOOKUP(通常分様式!W390,―!$K$2:$L$3,2,FALSE),0)</f>
        <v>0</v>
      </c>
      <c r="X390">
        <f>IFERROR(VLOOKUP(通常分様式!X390,―!$M$2:$N$3,2,FALSE),0)</f>
        <v>0</v>
      </c>
      <c r="Y390">
        <f>IFERROR(VLOOKUP(通常分様式!Y390,―!$O$2:$P$3,2,FALSE),0)</f>
        <v>0</v>
      </c>
      <c r="Z390">
        <f>IFERROR(VLOOKUP(通常分様式!Z390,―!$X$2:$Y$31,2,FALSE),0)</f>
        <v>0</v>
      </c>
      <c r="AA390">
        <f>IFERROR(VLOOKUP(通常分様式!AA390,―!$X$2:$Y$31,2,FALSE),0)</f>
        <v>0</v>
      </c>
      <c r="AF390">
        <f>IFERROR(VLOOKUP(通常分様式!AG390,―!$AA$2:$AB$14,2,FALSE),0)</f>
        <v>0</v>
      </c>
      <c r="AG390">
        <f t="shared" si="35"/>
        <v>0</v>
      </c>
      <c r="AH390" s="513">
        <f t="shared" si="36"/>
        <v>0</v>
      </c>
      <c r="AI390" s="513">
        <f t="shared" si="37"/>
        <v>0</v>
      </c>
      <c r="AJ390" s="513">
        <f>IF(通常分様式!C390="",0,IF(B390=1,IF(フラグ管理用!C390=1,"事業終期_通常",IF(C390=2,IF(Y390=2,"事業終期_R3基金・R4","事業終期_通常"),0)),IF(B390=2,"事業終期_R3基金・R4",0)))</f>
        <v>0</v>
      </c>
      <c r="AK390" s="513">
        <f t="shared" si="38"/>
        <v>0</v>
      </c>
      <c r="AL390" s="513">
        <f t="shared" si="39"/>
        <v>0</v>
      </c>
      <c r="AM390" s="513">
        <f t="shared" si="40"/>
        <v>0</v>
      </c>
      <c r="AN390" s="513">
        <f t="shared" si="41"/>
        <v>0</v>
      </c>
      <c r="AO390" t="str">
        <f>IF(通常分様式!C390="","",IF(PRODUCT(B390:G390,H390:AA390,AF390)=0,"error",""))</f>
        <v/>
      </c>
      <c r="AP390">
        <f>IF(通常分様式!E390="妊娠出産子育て支援交付金",1,0)</f>
        <v>0</v>
      </c>
    </row>
    <row r="391" spans="1:42">
      <c r="A391">
        <v>370</v>
      </c>
      <c r="B391">
        <f>IFERROR(VLOOKUP(通常分様式!B391,―!$AJ$2:$AK$3,2,FALSE),0)</f>
        <v>0</v>
      </c>
      <c r="C391">
        <f>IFERROR(VLOOKUP(通常分様式!C391,―!$A$2:$B$3,2,FALSE),0)</f>
        <v>0</v>
      </c>
      <c r="D391">
        <f>IFERROR(VLOOKUP(通常分様式!D391,―!$AD$2:$AE$3,2,FALSE),0)</f>
        <v>0</v>
      </c>
      <c r="G391">
        <f>IFERROR(VLOOKUP(通常分様式!G391,―!$AF$2:$AG$3,2,FALSE),0)</f>
        <v>0</v>
      </c>
      <c r="H391">
        <f>IFERROR(VLOOKUP(通常分様式!H391,―!$C$2:$D$2,2,FALSE),0)</f>
        <v>0</v>
      </c>
      <c r="I391">
        <f>IFERROR(IF(B391=2,VLOOKUP(通常分様式!I391,―!$E$21:$F$25,2,FALSE),VLOOKUP(通常分様式!I391,―!$E$2:$F$19,2,FALSE)),0)</f>
        <v>0</v>
      </c>
      <c r="J391">
        <f>IFERROR(VLOOKUP(通常分様式!J391,―!$G$2:$H$2,2,FALSE),0)</f>
        <v>0</v>
      </c>
      <c r="K391">
        <f>IFERROR(VLOOKUP(通常分様式!K391,―!$AH$2:$AI$12,2,FALSE),0)</f>
        <v>0</v>
      </c>
      <c r="V391">
        <f>IFERROR(IF(通常分様式!C391="単",VLOOKUP(通常分様式!V391,―!$I$2:$J$3,2,FALSE),VLOOKUP(通常分様式!V391,―!$I$4:$J$5,2,FALSE)),0)</f>
        <v>0</v>
      </c>
      <c r="W391">
        <f>IFERROR(VLOOKUP(通常分様式!W391,―!$K$2:$L$3,2,FALSE),0)</f>
        <v>0</v>
      </c>
      <c r="X391">
        <f>IFERROR(VLOOKUP(通常分様式!X391,―!$M$2:$N$3,2,FALSE),0)</f>
        <v>0</v>
      </c>
      <c r="Y391">
        <f>IFERROR(VLOOKUP(通常分様式!Y391,―!$O$2:$P$3,2,FALSE),0)</f>
        <v>0</v>
      </c>
      <c r="Z391">
        <f>IFERROR(VLOOKUP(通常分様式!Z391,―!$X$2:$Y$31,2,FALSE),0)</f>
        <v>0</v>
      </c>
      <c r="AA391">
        <f>IFERROR(VLOOKUP(通常分様式!AA391,―!$X$2:$Y$31,2,FALSE),0)</f>
        <v>0</v>
      </c>
      <c r="AF391">
        <f>IFERROR(VLOOKUP(通常分様式!AG391,―!$AA$2:$AB$14,2,FALSE),0)</f>
        <v>0</v>
      </c>
      <c r="AG391">
        <f t="shared" si="35"/>
        <v>0</v>
      </c>
      <c r="AH391" s="513">
        <f t="shared" si="36"/>
        <v>0</v>
      </c>
      <c r="AI391" s="513">
        <f t="shared" si="37"/>
        <v>0</v>
      </c>
      <c r="AJ391" s="513">
        <f>IF(通常分様式!C391="",0,IF(B391=1,IF(フラグ管理用!C391=1,"事業終期_通常",IF(C391=2,IF(Y391=2,"事業終期_R3基金・R4","事業終期_通常"),0)),IF(B391=2,"事業終期_R3基金・R4",0)))</f>
        <v>0</v>
      </c>
      <c r="AK391" s="513">
        <f t="shared" si="38"/>
        <v>0</v>
      </c>
      <c r="AL391" s="513">
        <f t="shared" si="39"/>
        <v>0</v>
      </c>
      <c r="AM391" s="513">
        <f t="shared" si="40"/>
        <v>0</v>
      </c>
      <c r="AN391" s="513">
        <f t="shared" si="41"/>
        <v>0</v>
      </c>
      <c r="AO391" t="str">
        <f>IF(通常分様式!C391="","",IF(PRODUCT(B391:G391,H391:AA391,AF391)=0,"error",""))</f>
        <v/>
      </c>
      <c r="AP391">
        <f>IF(通常分様式!E391="妊娠出産子育て支援交付金",1,0)</f>
        <v>0</v>
      </c>
    </row>
    <row r="392" spans="1:42">
      <c r="A392">
        <v>371</v>
      </c>
      <c r="B392">
        <f>IFERROR(VLOOKUP(通常分様式!B392,―!$AJ$2:$AK$3,2,FALSE),0)</f>
        <v>0</v>
      </c>
      <c r="C392">
        <f>IFERROR(VLOOKUP(通常分様式!C392,―!$A$2:$B$3,2,FALSE),0)</f>
        <v>0</v>
      </c>
      <c r="D392">
        <f>IFERROR(VLOOKUP(通常分様式!D392,―!$AD$2:$AE$3,2,FALSE),0)</f>
        <v>0</v>
      </c>
      <c r="G392">
        <f>IFERROR(VLOOKUP(通常分様式!G392,―!$AF$2:$AG$3,2,FALSE),0)</f>
        <v>0</v>
      </c>
      <c r="H392">
        <f>IFERROR(VLOOKUP(通常分様式!H392,―!$C$2:$D$2,2,FALSE),0)</f>
        <v>0</v>
      </c>
      <c r="I392">
        <f>IFERROR(IF(B392=2,VLOOKUP(通常分様式!I392,―!$E$21:$F$25,2,FALSE),VLOOKUP(通常分様式!I392,―!$E$2:$F$19,2,FALSE)),0)</f>
        <v>0</v>
      </c>
      <c r="J392">
        <f>IFERROR(VLOOKUP(通常分様式!J392,―!$G$2:$H$2,2,FALSE),0)</f>
        <v>0</v>
      </c>
      <c r="K392">
        <f>IFERROR(VLOOKUP(通常分様式!K392,―!$AH$2:$AI$12,2,FALSE),0)</f>
        <v>0</v>
      </c>
      <c r="V392">
        <f>IFERROR(IF(通常分様式!C392="単",VLOOKUP(通常分様式!V392,―!$I$2:$J$3,2,FALSE),VLOOKUP(通常分様式!V392,―!$I$4:$J$5,2,FALSE)),0)</f>
        <v>0</v>
      </c>
      <c r="W392">
        <f>IFERROR(VLOOKUP(通常分様式!W392,―!$K$2:$L$3,2,FALSE),0)</f>
        <v>0</v>
      </c>
      <c r="X392">
        <f>IFERROR(VLOOKUP(通常分様式!X392,―!$M$2:$N$3,2,FALSE),0)</f>
        <v>0</v>
      </c>
      <c r="Y392">
        <f>IFERROR(VLOOKUP(通常分様式!Y392,―!$O$2:$P$3,2,FALSE),0)</f>
        <v>0</v>
      </c>
      <c r="Z392">
        <f>IFERROR(VLOOKUP(通常分様式!Z392,―!$X$2:$Y$31,2,FALSE),0)</f>
        <v>0</v>
      </c>
      <c r="AA392">
        <f>IFERROR(VLOOKUP(通常分様式!AA392,―!$X$2:$Y$31,2,FALSE),0)</f>
        <v>0</v>
      </c>
      <c r="AF392">
        <f>IFERROR(VLOOKUP(通常分様式!AG392,―!$AA$2:$AB$14,2,FALSE),0)</f>
        <v>0</v>
      </c>
      <c r="AG392">
        <f t="shared" si="35"/>
        <v>0</v>
      </c>
      <c r="AH392" s="513">
        <f t="shared" si="36"/>
        <v>0</v>
      </c>
      <c r="AI392" s="513">
        <f t="shared" si="37"/>
        <v>0</v>
      </c>
      <c r="AJ392" s="513">
        <f>IF(通常分様式!C392="",0,IF(B392=1,IF(フラグ管理用!C392=1,"事業終期_通常",IF(C392=2,IF(Y392=2,"事業終期_R3基金・R4","事業終期_通常"),0)),IF(B392=2,"事業終期_R3基金・R4",0)))</f>
        <v>0</v>
      </c>
      <c r="AK392" s="513">
        <f t="shared" si="38"/>
        <v>0</v>
      </c>
      <c r="AL392" s="513">
        <f t="shared" si="39"/>
        <v>0</v>
      </c>
      <c r="AM392" s="513">
        <f t="shared" si="40"/>
        <v>0</v>
      </c>
      <c r="AN392" s="513">
        <f t="shared" si="41"/>
        <v>0</v>
      </c>
      <c r="AO392" t="str">
        <f>IF(通常分様式!C392="","",IF(PRODUCT(B392:G392,H392:AA392,AF392)=0,"error",""))</f>
        <v/>
      </c>
      <c r="AP392">
        <f>IF(通常分様式!E392="妊娠出産子育て支援交付金",1,0)</f>
        <v>0</v>
      </c>
    </row>
    <row r="393" spans="1:42">
      <c r="A393">
        <v>372</v>
      </c>
      <c r="B393">
        <f>IFERROR(VLOOKUP(通常分様式!B393,―!$AJ$2:$AK$3,2,FALSE),0)</f>
        <v>0</v>
      </c>
      <c r="C393">
        <f>IFERROR(VLOOKUP(通常分様式!C393,―!$A$2:$B$3,2,FALSE),0)</f>
        <v>0</v>
      </c>
      <c r="D393">
        <f>IFERROR(VLOOKUP(通常分様式!D393,―!$AD$2:$AE$3,2,FALSE),0)</f>
        <v>0</v>
      </c>
      <c r="G393">
        <f>IFERROR(VLOOKUP(通常分様式!G393,―!$AF$2:$AG$3,2,FALSE),0)</f>
        <v>0</v>
      </c>
      <c r="H393">
        <f>IFERROR(VLOOKUP(通常分様式!H393,―!$C$2:$D$2,2,FALSE),0)</f>
        <v>0</v>
      </c>
      <c r="I393">
        <f>IFERROR(IF(B393=2,VLOOKUP(通常分様式!I393,―!$E$21:$F$25,2,FALSE),VLOOKUP(通常分様式!I393,―!$E$2:$F$19,2,FALSE)),0)</f>
        <v>0</v>
      </c>
      <c r="J393">
        <f>IFERROR(VLOOKUP(通常分様式!J393,―!$G$2:$H$2,2,FALSE),0)</f>
        <v>0</v>
      </c>
      <c r="K393">
        <f>IFERROR(VLOOKUP(通常分様式!K393,―!$AH$2:$AI$12,2,FALSE),0)</f>
        <v>0</v>
      </c>
      <c r="V393">
        <f>IFERROR(IF(通常分様式!C393="単",VLOOKUP(通常分様式!V393,―!$I$2:$J$3,2,FALSE),VLOOKUP(通常分様式!V393,―!$I$4:$J$5,2,FALSE)),0)</f>
        <v>0</v>
      </c>
      <c r="W393">
        <f>IFERROR(VLOOKUP(通常分様式!W393,―!$K$2:$L$3,2,FALSE),0)</f>
        <v>0</v>
      </c>
      <c r="X393">
        <f>IFERROR(VLOOKUP(通常分様式!X393,―!$M$2:$N$3,2,FALSE),0)</f>
        <v>0</v>
      </c>
      <c r="Y393">
        <f>IFERROR(VLOOKUP(通常分様式!Y393,―!$O$2:$P$3,2,FALSE),0)</f>
        <v>0</v>
      </c>
      <c r="Z393">
        <f>IFERROR(VLOOKUP(通常分様式!Z393,―!$X$2:$Y$31,2,FALSE),0)</f>
        <v>0</v>
      </c>
      <c r="AA393">
        <f>IFERROR(VLOOKUP(通常分様式!AA393,―!$X$2:$Y$31,2,FALSE),0)</f>
        <v>0</v>
      </c>
      <c r="AF393">
        <f>IFERROR(VLOOKUP(通常分様式!AG393,―!$AA$2:$AB$14,2,FALSE),0)</f>
        <v>0</v>
      </c>
      <c r="AG393">
        <f t="shared" si="35"/>
        <v>0</v>
      </c>
      <c r="AH393" s="513">
        <f t="shared" si="36"/>
        <v>0</v>
      </c>
      <c r="AI393" s="513">
        <f t="shared" si="37"/>
        <v>0</v>
      </c>
      <c r="AJ393" s="513">
        <f>IF(通常分様式!C393="",0,IF(B393=1,IF(フラグ管理用!C393=1,"事業終期_通常",IF(C393=2,IF(Y393=2,"事業終期_R3基金・R4","事業終期_通常"),0)),IF(B393=2,"事業終期_R3基金・R4",0)))</f>
        <v>0</v>
      </c>
      <c r="AK393" s="513">
        <f t="shared" si="38"/>
        <v>0</v>
      </c>
      <c r="AL393" s="513">
        <f t="shared" si="39"/>
        <v>0</v>
      </c>
      <c r="AM393" s="513">
        <f t="shared" si="40"/>
        <v>0</v>
      </c>
      <c r="AN393" s="513">
        <f t="shared" si="41"/>
        <v>0</v>
      </c>
      <c r="AO393" t="str">
        <f>IF(通常分様式!C393="","",IF(PRODUCT(B393:G393,H393:AA393,AF393)=0,"error",""))</f>
        <v/>
      </c>
      <c r="AP393">
        <f>IF(通常分様式!E393="妊娠出産子育て支援交付金",1,0)</f>
        <v>0</v>
      </c>
    </row>
    <row r="394" spans="1:42">
      <c r="A394">
        <v>373</v>
      </c>
      <c r="B394">
        <f>IFERROR(VLOOKUP(通常分様式!B394,―!$AJ$2:$AK$3,2,FALSE),0)</f>
        <v>0</v>
      </c>
      <c r="C394">
        <f>IFERROR(VLOOKUP(通常分様式!C394,―!$A$2:$B$3,2,FALSE),0)</f>
        <v>0</v>
      </c>
      <c r="D394">
        <f>IFERROR(VLOOKUP(通常分様式!D394,―!$AD$2:$AE$3,2,FALSE),0)</f>
        <v>0</v>
      </c>
      <c r="G394">
        <f>IFERROR(VLOOKUP(通常分様式!G394,―!$AF$2:$AG$3,2,FALSE),0)</f>
        <v>0</v>
      </c>
      <c r="H394">
        <f>IFERROR(VLOOKUP(通常分様式!H394,―!$C$2:$D$2,2,FALSE),0)</f>
        <v>0</v>
      </c>
      <c r="I394">
        <f>IFERROR(IF(B394=2,VLOOKUP(通常分様式!I394,―!$E$21:$F$25,2,FALSE),VLOOKUP(通常分様式!I394,―!$E$2:$F$19,2,FALSE)),0)</f>
        <v>0</v>
      </c>
      <c r="J394">
        <f>IFERROR(VLOOKUP(通常分様式!J394,―!$G$2:$H$2,2,FALSE),0)</f>
        <v>0</v>
      </c>
      <c r="K394">
        <f>IFERROR(VLOOKUP(通常分様式!K394,―!$AH$2:$AI$12,2,FALSE),0)</f>
        <v>0</v>
      </c>
      <c r="V394">
        <f>IFERROR(IF(通常分様式!C394="単",VLOOKUP(通常分様式!V394,―!$I$2:$J$3,2,FALSE),VLOOKUP(通常分様式!V394,―!$I$4:$J$5,2,FALSE)),0)</f>
        <v>0</v>
      </c>
      <c r="W394">
        <f>IFERROR(VLOOKUP(通常分様式!W394,―!$K$2:$L$3,2,FALSE),0)</f>
        <v>0</v>
      </c>
      <c r="X394">
        <f>IFERROR(VLOOKUP(通常分様式!X394,―!$M$2:$N$3,2,FALSE),0)</f>
        <v>0</v>
      </c>
      <c r="Y394">
        <f>IFERROR(VLOOKUP(通常分様式!Y394,―!$O$2:$P$3,2,FALSE),0)</f>
        <v>0</v>
      </c>
      <c r="Z394">
        <f>IFERROR(VLOOKUP(通常分様式!Z394,―!$X$2:$Y$31,2,FALSE),0)</f>
        <v>0</v>
      </c>
      <c r="AA394">
        <f>IFERROR(VLOOKUP(通常分様式!AA394,―!$X$2:$Y$31,2,FALSE),0)</f>
        <v>0</v>
      </c>
      <c r="AF394">
        <f>IFERROR(VLOOKUP(通常分様式!AG394,―!$AA$2:$AB$14,2,FALSE),0)</f>
        <v>0</v>
      </c>
      <c r="AG394">
        <f t="shared" si="35"/>
        <v>0</v>
      </c>
      <c r="AH394" s="513">
        <f t="shared" si="36"/>
        <v>0</v>
      </c>
      <c r="AI394" s="513">
        <f t="shared" si="37"/>
        <v>0</v>
      </c>
      <c r="AJ394" s="513">
        <f>IF(通常分様式!C394="",0,IF(B394=1,IF(フラグ管理用!C394=1,"事業終期_通常",IF(C394=2,IF(Y394=2,"事業終期_R3基金・R4","事業終期_通常"),0)),IF(B394=2,"事業終期_R3基金・R4",0)))</f>
        <v>0</v>
      </c>
      <c r="AK394" s="513">
        <f t="shared" si="38"/>
        <v>0</v>
      </c>
      <c r="AL394" s="513">
        <f t="shared" si="39"/>
        <v>0</v>
      </c>
      <c r="AM394" s="513">
        <f t="shared" si="40"/>
        <v>0</v>
      </c>
      <c r="AN394" s="513">
        <f t="shared" si="41"/>
        <v>0</v>
      </c>
      <c r="AO394" t="str">
        <f>IF(通常分様式!C394="","",IF(PRODUCT(B394:G394,H394:AA394,AF394)=0,"error",""))</f>
        <v/>
      </c>
      <c r="AP394">
        <f>IF(通常分様式!E394="妊娠出産子育て支援交付金",1,0)</f>
        <v>0</v>
      </c>
    </row>
    <row r="395" spans="1:42">
      <c r="A395">
        <v>374</v>
      </c>
      <c r="B395">
        <f>IFERROR(VLOOKUP(通常分様式!B395,―!$AJ$2:$AK$3,2,FALSE),0)</f>
        <v>0</v>
      </c>
      <c r="C395">
        <f>IFERROR(VLOOKUP(通常分様式!C395,―!$A$2:$B$3,2,FALSE),0)</f>
        <v>0</v>
      </c>
      <c r="D395">
        <f>IFERROR(VLOOKUP(通常分様式!D395,―!$AD$2:$AE$3,2,FALSE),0)</f>
        <v>0</v>
      </c>
      <c r="G395">
        <f>IFERROR(VLOOKUP(通常分様式!G395,―!$AF$2:$AG$3,2,FALSE),0)</f>
        <v>0</v>
      </c>
      <c r="H395">
        <f>IFERROR(VLOOKUP(通常分様式!H395,―!$C$2:$D$2,2,FALSE),0)</f>
        <v>0</v>
      </c>
      <c r="I395">
        <f>IFERROR(IF(B395=2,VLOOKUP(通常分様式!I395,―!$E$21:$F$25,2,FALSE),VLOOKUP(通常分様式!I395,―!$E$2:$F$19,2,FALSE)),0)</f>
        <v>0</v>
      </c>
      <c r="J395">
        <f>IFERROR(VLOOKUP(通常分様式!J395,―!$G$2:$H$2,2,FALSE),0)</f>
        <v>0</v>
      </c>
      <c r="K395">
        <f>IFERROR(VLOOKUP(通常分様式!K395,―!$AH$2:$AI$12,2,FALSE),0)</f>
        <v>0</v>
      </c>
      <c r="V395">
        <f>IFERROR(IF(通常分様式!C395="単",VLOOKUP(通常分様式!V395,―!$I$2:$J$3,2,FALSE),VLOOKUP(通常分様式!V395,―!$I$4:$J$5,2,FALSE)),0)</f>
        <v>0</v>
      </c>
      <c r="W395">
        <f>IFERROR(VLOOKUP(通常分様式!W395,―!$K$2:$L$3,2,FALSE),0)</f>
        <v>0</v>
      </c>
      <c r="X395">
        <f>IFERROR(VLOOKUP(通常分様式!X395,―!$M$2:$N$3,2,FALSE),0)</f>
        <v>0</v>
      </c>
      <c r="Y395">
        <f>IFERROR(VLOOKUP(通常分様式!Y395,―!$O$2:$P$3,2,FALSE),0)</f>
        <v>0</v>
      </c>
      <c r="Z395">
        <f>IFERROR(VLOOKUP(通常分様式!Z395,―!$X$2:$Y$31,2,FALSE),0)</f>
        <v>0</v>
      </c>
      <c r="AA395">
        <f>IFERROR(VLOOKUP(通常分様式!AA395,―!$X$2:$Y$31,2,FALSE),0)</f>
        <v>0</v>
      </c>
      <c r="AF395">
        <f>IFERROR(VLOOKUP(通常分様式!AG395,―!$AA$2:$AB$14,2,FALSE),0)</f>
        <v>0</v>
      </c>
      <c r="AG395">
        <f t="shared" si="35"/>
        <v>0</v>
      </c>
      <c r="AH395" s="513">
        <f t="shared" si="36"/>
        <v>0</v>
      </c>
      <c r="AI395" s="513">
        <f t="shared" si="37"/>
        <v>0</v>
      </c>
      <c r="AJ395" s="513">
        <f>IF(通常分様式!C395="",0,IF(B395=1,IF(フラグ管理用!C395=1,"事業終期_通常",IF(C395=2,IF(Y395=2,"事業終期_R3基金・R4","事業終期_通常"),0)),IF(B395=2,"事業終期_R3基金・R4",0)))</f>
        <v>0</v>
      </c>
      <c r="AK395" s="513">
        <f t="shared" si="38"/>
        <v>0</v>
      </c>
      <c r="AL395" s="513">
        <f t="shared" si="39"/>
        <v>0</v>
      </c>
      <c r="AM395" s="513">
        <f t="shared" si="40"/>
        <v>0</v>
      </c>
      <c r="AN395" s="513">
        <f t="shared" si="41"/>
        <v>0</v>
      </c>
      <c r="AO395" t="str">
        <f>IF(通常分様式!C395="","",IF(PRODUCT(B395:G395,H395:AA395,AF395)=0,"error",""))</f>
        <v/>
      </c>
      <c r="AP395">
        <f>IF(通常分様式!E395="妊娠出産子育て支援交付金",1,0)</f>
        <v>0</v>
      </c>
    </row>
    <row r="396" spans="1:42">
      <c r="A396">
        <v>375</v>
      </c>
      <c r="B396">
        <f>IFERROR(VLOOKUP(通常分様式!B396,―!$AJ$2:$AK$3,2,FALSE),0)</f>
        <v>0</v>
      </c>
      <c r="C396">
        <f>IFERROR(VLOOKUP(通常分様式!C396,―!$A$2:$B$3,2,FALSE),0)</f>
        <v>0</v>
      </c>
      <c r="D396">
        <f>IFERROR(VLOOKUP(通常分様式!D396,―!$AD$2:$AE$3,2,FALSE),0)</f>
        <v>0</v>
      </c>
      <c r="G396">
        <f>IFERROR(VLOOKUP(通常分様式!G396,―!$AF$2:$AG$3,2,FALSE),0)</f>
        <v>0</v>
      </c>
      <c r="H396">
        <f>IFERROR(VLOOKUP(通常分様式!H396,―!$C$2:$D$2,2,FALSE),0)</f>
        <v>0</v>
      </c>
      <c r="I396">
        <f>IFERROR(IF(B396=2,VLOOKUP(通常分様式!I396,―!$E$21:$F$25,2,FALSE),VLOOKUP(通常分様式!I396,―!$E$2:$F$19,2,FALSE)),0)</f>
        <v>0</v>
      </c>
      <c r="J396">
        <f>IFERROR(VLOOKUP(通常分様式!J396,―!$G$2:$H$2,2,FALSE),0)</f>
        <v>0</v>
      </c>
      <c r="K396">
        <f>IFERROR(VLOOKUP(通常分様式!K396,―!$AH$2:$AI$12,2,FALSE),0)</f>
        <v>0</v>
      </c>
      <c r="V396">
        <f>IFERROR(IF(通常分様式!C396="単",VLOOKUP(通常分様式!V396,―!$I$2:$J$3,2,FALSE),VLOOKUP(通常分様式!V396,―!$I$4:$J$5,2,FALSE)),0)</f>
        <v>0</v>
      </c>
      <c r="W396">
        <f>IFERROR(VLOOKUP(通常分様式!W396,―!$K$2:$L$3,2,FALSE),0)</f>
        <v>0</v>
      </c>
      <c r="X396">
        <f>IFERROR(VLOOKUP(通常分様式!X396,―!$M$2:$N$3,2,FALSE),0)</f>
        <v>0</v>
      </c>
      <c r="Y396">
        <f>IFERROR(VLOOKUP(通常分様式!Y396,―!$O$2:$P$3,2,FALSE),0)</f>
        <v>0</v>
      </c>
      <c r="Z396">
        <f>IFERROR(VLOOKUP(通常分様式!Z396,―!$X$2:$Y$31,2,FALSE),0)</f>
        <v>0</v>
      </c>
      <c r="AA396">
        <f>IFERROR(VLOOKUP(通常分様式!AA396,―!$X$2:$Y$31,2,FALSE),0)</f>
        <v>0</v>
      </c>
      <c r="AF396">
        <f>IFERROR(VLOOKUP(通常分様式!AG396,―!$AA$2:$AB$14,2,FALSE),0)</f>
        <v>0</v>
      </c>
      <c r="AG396">
        <f t="shared" si="35"/>
        <v>0</v>
      </c>
      <c r="AH396" s="513">
        <f t="shared" si="36"/>
        <v>0</v>
      </c>
      <c r="AI396" s="513">
        <f t="shared" si="37"/>
        <v>0</v>
      </c>
      <c r="AJ396" s="513">
        <f>IF(通常分様式!C396="",0,IF(B396=1,IF(フラグ管理用!C396=1,"事業終期_通常",IF(C396=2,IF(Y396=2,"事業終期_R3基金・R4","事業終期_通常"),0)),IF(B396=2,"事業終期_R3基金・R4",0)))</f>
        <v>0</v>
      </c>
      <c r="AK396" s="513">
        <f t="shared" si="38"/>
        <v>0</v>
      </c>
      <c r="AL396" s="513">
        <f t="shared" si="39"/>
        <v>0</v>
      </c>
      <c r="AM396" s="513">
        <f t="shared" si="40"/>
        <v>0</v>
      </c>
      <c r="AN396" s="513">
        <f t="shared" si="41"/>
        <v>0</v>
      </c>
      <c r="AO396" t="str">
        <f>IF(通常分様式!C396="","",IF(PRODUCT(B396:G396,H396:AA396,AF396)=0,"error",""))</f>
        <v/>
      </c>
      <c r="AP396">
        <f>IF(通常分様式!E396="妊娠出産子育て支援交付金",1,0)</f>
        <v>0</v>
      </c>
    </row>
    <row r="397" spans="1:42">
      <c r="A397">
        <v>376</v>
      </c>
      <c r="B397">
        <f>IFERROR(VLOOKUP(通常分様式!B397,―!$AJ$2:$AK$3,2,FALSE),0)</f>
        <v>0</v>
      </c>
      <c r="C397">
        <f>IFERROR(VLOOKUP(通常分様式!C397,―!$A$2:$B$3,2,FALSE),0)</f>
        <v>0</v>
      </c>
      <c r="D397">
        <f>IFERROR(VLOOKUP(通常分様式!D397,―!$AD$2:$AE$3,2,FALSE),0)</f>
        <v>0</v>
      </c>
      <c r="G397">
        <f>IFERROR(VLOOKUP(通常分様式!G397,―!$AF$2:$AG$3,2,FALSE),0)</f>
        <v>0</v>
      </c>
      <c r="H397">
        <f>IFERROR(VLOOKUP(通常分様式!H397,―!$C$2:$D$2,2,FALSE),0)</f>
        <v>0</v>
      </c>
      <c r="I397">
        <f>IFERROR(IF(B397=2,VLOOKUP(通常分様式!I397,―!$E$21:$F$25,2,FALSE),VLOOKUP(通常分様式!I397,―!$E$2:$F$19,2,FALSE)),0)</f>
        <v>0</v>
      </c>
      <c r="J397">
        <f>IFERROR(VLOOKUP(通常分様式!J397,―!$G$2:$H$2,2,FALSE),0)</f>
        <v>0</v>
      </c>
      <c r="K397">
        <f>IFERROR(VLOOKUP(通常分様式!K397,―!$AH$2:$AI$12,2,FALSE),0)</f>
        <v>0</v>
      </c>
      <c r="V397">
        <f>IFERROR(IF(通常分様式!C397="単",VLOOKUP(通常分様式!V397,―!$I$2:$J$3,2,FALSE),VLOOKUP(通常分様式!V397,―!$I$4:$J$5,2,FALSE)),0)</f>
        <v>0</v>
      </c>
      <c r="W397">
        <f>IFERROR(VLOOKUP(通常分様式!W397,―!$K$2:$L$3,2,FALSE),0)</f>
        <v>0</v>
      </c>
      <c r="X397">
        <f>IFERROR(VLOOKUP(通常分様式!X397,―!$M$2:$N$3,2,FALSE),0)</f>
        <v>0</v>
      </c>
      <c r="Y397">
        <f>IFERROR(VLOOKUP(通常分様式!Y397,―!$O$2:$P$3,2,FALSE),0)</f>
        <v>0</v>
      </c>
      <c r="Z397">
        <f>IFERROR(VLOOKUP(通常分様式!Z397,―!$X$2:$Y$31,2,FALSE),0)</f>
        <v>0</v>
      </c>
      <c r="AA397">
        <f>IFERROR(VLOOKUP(通常分様式!AA397,―!$X$2:$Y$31,2,FALSE),0)</f>
        <v>0</v>
      </c>
      <c r="AF397">
        <f>IFERROR(VLOOKUP(通常分様式!AG397,―!$AA$2:$AB$14,2,FALSE),0)</f>
        <v>0</v>
      </c>
      <c r="AG397">
        <f t="shared" si="35"/>
        <v>0</v>
      </c>
      <c r="AH397" s="513">
        <f t="shared" si="36"/>
        <v>0</v>
      </c>
      <c r="AI397" s="513">
        <f t="shared" si="37"/>
        <v>0</v>
      </c>
      <c r="AJ397" s="513">
        <f>IF(通常分様式!C397="",0,IF(B397=1,IF(フラグ管理用!C397=1,"事業終期_通常",IF(C397=2,IF(Y397=2,"事業終期_R3基金・R4","事業終期_通常"),0)),IF(B397=2,"事業終期_R3基金・R4",0)))</f>
        <v>0</v>
      </c>
      <c r="AK397" s="513">
        <f t="shared" si="38"/>
        <v>0</v>
      </c>
      <c r="AL397" s="513">
        <f t="shared" si="39"/>
        <v>0</v>
      </c>
      <c r="AM397" s="513">
        <f t="shared" si="40"/>
        <v>0</v>
      </c>
      <c r="AN397" s="513">
        <f t="shared" si="41"/>
        <v>0</v>
      </c>
      <c r="AO397" t="str">
        <f>IF(通常分様式!C397="","",IF(PRODUCT(B397:G397,H397:AA397,AF397)=0,"error",""))</f>
        <v/>
      </c>
      <c r="AP397">
        <f>IF(通常分様式!E397="妊娠出産子育て支援交付金",1,0)</f>
        <v>0</v>
      </c>
    </row>
    <row r="398" spans="1:42">
      <c r="A398">
        <v>377</v>
      </c>
      <c r="B398">
        <f>IFERROR(VLOOKUP(通常分様式!B398,―!$AJ$2:$AK$3,2,FALSE),0)</f>
        <v>0</v>
      </c>
      <c r="C398">
        <f>IFERROR(VLOOKUP(通常分様式!C398,―!$A$2:$B$3,2,FALSE),0)</f>
        <v>0</v>
      </c>
      <c r="D398">
        <f>IFERROR(VLOOKUP(通常分様式!D398,―!$AD$2:$AE$3,2,FALSE),0)</f>
        <v>0</v>
      </c>
      <c r="G398">
        <f>IFERROR(VLOOKUP(通常分様式!G398,―!$AF$2:$AG$3,2,FALSE),0)</f>
        <v>0</v>
      </c>
      <c r="H398">
        <f>IFERROR(VLOOKUP(通常分様式!H398,―!$C$2:$D$2,2,FALSE),0)</f>
        <v>0</v>
      </c>
      <c r="I398">
        <f>IFERROR(IF(B398=2,VLOOKUP(通常分様式!I398,―!$E$21:$F$25,2,FALSE),VLOOKUP(通常分様式!I398,―!$E$2:$F$19,2,FALSE)),0)</f>
        <v>0</v>
      </c>
      <c r="J398">
        <f>IFERROR(VLOOKUP(通常分様式!J398,―!$G$2:$H$2,2,FALSE),0)</f>
        <v>0</v>
      </c>
      <c r="K398">
        <f>IFERROR(VLOOKUP(通常分様式!K398,―!$AH$2:$AI$12,2,FALSE),0)</f>
        <v>0</v>
      </c>
      <c r="V398">
        <f>IFERROR(IF(通常分様式!C398="単",VLOOKUP(通常分様式!V398,―!$I$2:$J$3,2,FALSE),VLOOKUP(通常分様式!V398,―!$I$4:$J$5,2,FALSE)),0)</f>
        <v>0</v>
      </c>
      <c r="W398">
        <f>IFERROR(VLOOKUP(通常分様式!W398,―!$K$2:$L$3,2,FALSE),0)</f>
        <v>0</v>
      </c>
      <c r="X398">
        <f>IFERROR(VLOOKUP(通常分様式!X398,―!$M$2:$N$3,2,FALSE),0)</f>
        <v>0</v>
      </c>
      <c r="Y398">
        <f>IFERROR(VLOOKUP(通常分様式!Y398,―!$O$2:$P$3,2,FALSE),0)</f>
        <v>0</v>
      </c>
      <c r="Z398">
        <f>IFERROR(VLOOKUP(通常分様式!Z398,―!$X$2:$Y$31,2,FALSE),0)</f>
        <v>0</v>
      </c>
      <c r="AA398">
        <f>IFERROR(VLOOKUP(通常分様式!AA398,―!$X$2:$Y$31,2,FALSE),0)</f>
        <v>0</v>
      </c>
      <c r="AF398">
        <f>IFERROR(VLOOKUP(通常分様式!AG398,―!$AA$2:$AB$14,2,FALSE),0)</f>
        <v>0</v>
      </c>
      <c r="AG398">
        <f t="shared" si="35"/>
        <v>0</v>
      </c>
      <c r="AH398" s="513">
        <f t="shared" si="36"/>
        <v>0</v>
      </c>
      <c r="AI398" s="513">
        <f t="shared" si="37"/>
        <v>0</v>
      </c>
      <c r="AJ398" s="513">
        <f>IF(通常分様式!C398="",0,IF(B398=1,IF(フラグ管理用!C398=1,"事業終期_通常",IF(C398=2,IF(Y398=2,"事業終期_R3基金・R4","事業終期_通常"),0)),IF(B398=2,"事業終期_R3基金・R4",0)))</f>
        <v>0</v>
      </c>
      <c r="AK398" s="513">
        <f t="shared" si="38"/>
        <v>0</v>
      </c>
      <c r="AL398" s="513">
        <f t="shared" si="39"/>
        <v>0</v>
      </c>
      <c r="AM398" s="513">
        <f t="shared" si="40"/>
        <v>0</v>
      </c>
      <c r="AN398" s="513">
        <f t="shared" si="41"/>
        <v>0</v>
      </c>
      <c r="AO398" t="str">
        <f>IF(通常分様式!C398="","",IF(PRODUCT(B398:G398,H398:AA398,AF398)=0,"error",""))</f>
        <v/>
      </c>
      <c r="AP398">
        <f>IF(通常分様式!E398="妊娠出産子育て支援交付金",1,0)</f>
        <v>0</v>
      </c>
    </row>
    <row r="399" spans="1:42">
      <c r="A399">
        <v>378</v>
      </c>
      <c r="B399">
        <f>IFERROR(VLOOKUP(通常分様式!B399,―!$AJ$2:$AK$3,2,FALSE),0)</f>
        <v>0</v>
      </c>
      <c r="C399">
        <f>IFERROR(VLOOKUP(通常分様式!C399,―!$A$2:$B$3,2,FALSE),0)</f>
        <v>0</v>
      </c>
      <c r="D399">
        <f>IFERROR(VLOOKUP(通常分様式!D399,―!$AD$2:$AE$3,2,FALSE),0)</f>
        <v>0</v>
      </c>
      <c r="G399">
        <f>IFERROR(VLOOKUP(通常分様式!G399,―!$AF$2:$AG$3,2,FALSE),0)</f>
        <v>0</v>
      </c>
      <c r="H399">
        <f>IFERROR(VLOOKUP(通常分様式!H399,―!$C$2:$D$2,2,FALSE),0)</f>
        <v>0</v>
      </c>
      <c r="I399">
        <f>IFERROR(IF(B399=2,VLOOKUP(通常分様式!I399,―!$E$21:$F$25,2,FALSE),VLOOKUP(通常分様式!I399,―!$E$2:$F$19,2,FALSE)),0)</f>
        <v>0</v>
      </c>
      <c r="J399">
        <f>IFERROR(VLOOKUP(通常分様式!J399,―!$G$2:$H$2,2,FALSE),0)</f>
        <v>0</v>
      </c>
      <c r="K399">
        <f>IFERROR(VLOOKUP(通常分様式!K399,―!$AH$2:$AI$12,2,FALSE),0)</f>
        <v>0</v>
      </c>
      <c r="V399">
        <f>IFERROR(IF(通常分様式!C399="単",VLOOKUP(通常分様式!V399,―!$I$2:$J$3,2,FALSE),VLOOKUP(通常分様式!V399,―!$I$4:$J$5,2,FALSE)),0)</f>
        <v>0</v>
      </c>
      <c r="W399">
        <f>IFERROR(VLOOKUP(通常分様式!W399,―!$K$2:$L$3,2,FALSE),0)</f>
        <v>0</v>
      </c>
      <c r="X399">
        <f>IFERROR(VLOOKUP(通常分様式!X399,―!$M$2:$N$3,2,FALSE),0)</f>
        <v>0</v>
      </c>
      <c r="Y399">
        <f>IFERROR(VLOOKUP(通常分様式!Y399,―!$O$2:$P$3,2,FALSE),0)</f>
        <v>0</v>
      </c>
      <c r="Z399">
        <f>IFERROR(VLOOKUP(通常分様式!Z399,―!$X$2:$Y$31,2,FALSE),0)</f>
        <v>0</v>
      </c>
      <c r="AA399">
        <f>IFERROR(VLOOKUP(通常分様式!AA399,―!$X$2:$Y$31,2,FALSE),0)</f>
        <v>0</v>
      </c>
      <c r="AF399">
        <f>IFERROR(VLOOKUP(通常分様式!AG399,―!$AA$2:$AB$14,2,FALSE),0)</f>
        <v>0</v>
      </c>
      <c r="AG399">
        <f t="shared" si="35"/>
        <v>0</v>
      </c>
      <c r="AH399" s="513">
        <f t="shared" si="36"/>
        <v>0</v>
      </c>
      <c r="AI399" s="513">
        <f t="shared" si="37"/>
        <v>0</v>
      </c>
      <c r="AJ399" s="513">
        <f>IF(通常分様式!C399="",0,IF(B399=1,IF(フラグ管理用!C399=1,"事業終期_通常",IF(C399=2,IF(Y399=2,"事業終期_R3基金・R4","事業終期_通常"),0)),IF(B399=2,"事業終期_R3基金・R4",0)))</f>
        <v>0</v>
      </c>
      <c r="AK399" s="513">
        <f t="shared" si="38"/>
        <v>0</v>
      </c>
      <c r="AL399" s="513">
        <f t="shared" si="39"/>
        <v>0</v>
      </c>
      <c r="AM399" s="513">
        <f t="shared" si="40"/>
        <v>0</v>
      </c>
      <c r="AN399" s="513">
        <f t="shared" si="41"/>
        <v>0</v>
      </c>
      <c r="AO399" t="str">
        <f>IF(通常分様式!C399="","",IF(PRODUCT(B399:G399,H399:AA399,AF399)=0,"error",""))</f>
        <v/>
      </c>
      <c r="AP399">
        <f>IF(通常分様式!E399="妊娠出産子育て支援交付金",1,0)</f>
        <v>0</v>
      </c>
    </row>
    <row r="400" spans="1:42">
      <c r="A400">
        <v>379</v>
      </c>
      <c r="B400">
        <f>IFERROR(VLOOKUP(通常分様式!B400,―!$AJ$2:$AK$3,2,FALSE),0)</f>
        <v>0</v>
      </c>
      <c r="C400">
        <f>IFERROR(VLOOKUP(通常分様式!C400,―!$A$2:$B$3,2,FALSE),0)</f>
        <v>0</v>
      </c>
      <c r="D400">
        <f>IFERROR(VLOOKUP(通常分様式!D400,―!$AD$2:$AE$3,2,FALSE),0)</f>
        <v>0</v>
      </c>
      <c r="G400">
        <f>IFERROR(VLOOKUP(通常分様式!G400,―!$AF$2:$AG$3,2,FALSE),0)</f>
        <v>0</v>
      </c>
      <c r="H400">
        <f>IFERROR(VLOOKUP(通常分様式!H400,―!$C$2:$D$2,2,FALSE),0)</f>
        <v>0</v>
      </c>
      <c r="I400">
        <f>IFERROR(IF(B400=2,VLOOKUP(通常分様式!I400,―!$E$21:$F$25,2,FALSE),VLOOKUP(通常分様式!I400,―!$E$2:$F$19,2,FALSE)),0)</f>
        <v>0</v>
      </c>
      <c r="J400">
        <f>IFERROR(VLOOKUP(通常分様式!J400,―!$G$2:$H$2,2,FALSE),0)</f>
        <v>0</v>
      </c>
      <c r="K400">
        <f>IFERROR(VLOOKUP(通常分様式!K400,―!$AH$2:$AI$12,2,FALSE),0)</f>
        <v>0</v>
      </c>
      <c r="V400">
        <f>IFERROR(IF(通常分様式!C400="単",VLOOKUP(通常分様式!V400,―!$I$2:$J$3,2,FALSE),VLOOKUP(通常分様式!V400,―!$I$4:$J$5,2,FALSE)),0)</f>
        <v>0</v>
      </c>
      <c r="W400">
        <f>IFERROR(VLOOKUP(通常分様式!W400,―!$K$2:$L$3,2,FALSE),0)</f>
        <v>0</v>
      </c>
      <c r="X400">
        <f>IFERROR(VLOOKUP(通常分様式!X400,―!$M$2:$N$3,2,FALSE),0)</f>
        <v>0</v>
      </c>
      <c r="Y400">
        <f>IFERROR(VLOOKUP(通常分様式!Y400,―!$O$2:$P$3,2,FALSE),0)</f>
        <v>0</v>
      </c>
      <c r="Z400">
        <f>IFERROR(VLOOKUP(通常分様式!Z400,―!$X$2:$Y$31,2,FALSE),0)</f>
        <v>0</v>
      </c>
      <c r="AA400">
        <f>IFERROR(VLOOKUP(通常分様式!AA400,―!$X$2:$Y$31,2,FALSE),0)</f>
        <v>0</v>
      </c>
      <c r="AF400">
        <f>IFERROR(VLOOKUP(通常分様式!AG400,―!$AA$2:$AB$14,2,FALSE),0)</f>
        <v>0</v>
      </c>
      <c r="AG400">
        <f t="shared" si="35"/>
        <v>0</v>
      </c>
      <c r="AH400" s="513">
        <f t="shared" si="36"/>
        <v>0</v>
      </c>
      <c r="AI400" s="513">
        <f t="shared" si="37"/>
        <v>0</v>
      </c>
      <c r="AJ400" s="513">
        <f>IF(通常分様式!C400="",0,IF(B400=1,IF(フラグ管理用!C400=1,"事業終期_通常",IF(C400=2,IF(Y400=2,"事業終期_R3基金・R4","事業終期_通常"),0)),IF(B400=2,"事業終期_R3基金・R4",0)))</f>
        <v>0</v>
      </c>
      <c r="AK400" s="513">
        <f t="shared" si="38"/>
        <v>0</v>
      </c>
      <c r="AL400" s="513">
        <f t="shared" si="39"/>
        <v>0</v>
      </c>
      <c r="AM400" s="513">
        <f t="shared" si="40"/>
        <v>0</v>
      </c>
      <c r="AN400" s="513">
        <f t="shared" si="41"/>
        <v>0</v>
      </c>
      <c r="AO400" t="str">
        <f>IF(通常分様式!C400="","",IF(PRODUCT(B400:G400,H400:AA400,AF400)=0,"error",""))</f>
        <v/>
      </c>
      <c r="AP400">
        <f>IF(通常分様式!E400="妊娠出産子育て支援交付金",1,0)</f>
        <v>0</v>
      </c>
    </row>
    <row r="401" spans="1:42">
      <c r="A401">
        <v>380</v>
      </c>
      <c r="B401">
        <f>IFERROR(VLOOKUP(通常分様式!B401,―!$AJ$2:$AK$3,2,FALSE),0)</f>
        <v>0</v>
      </c>
      <c r="C401">
        <f>IFERROR(VLOOKUP(通常分様式!C401,―!$A$2:$B$3,2,FALSE),0)</f>
        <v>0</v>
      </c>
      <c r="D401">
        <f>IFERROR(VLOOKUP(通常分様式!D401,―!$AD$2:$AE$3,2,FALSE),0)</f>
        <v>0</v>
      </c>
      <c r="G401">
        <f>IFERROR(VLOOKUP(通常分様式!G401,―!$AF$2:$AG$3,2,FALSE),0)</f>
        <v>0</v>
      </c>
      <c r="H401">
        <f>IFERROR(VLOOKUP(通常分様式!H401,―!$C$2:$D$2,2,FALSE),0)</f>
        <v>0</v>
      </c>
      <c r="I401">
        <f>IFERROR(IF(B401=2,VLOOKUP(通常分様式!I401,―!$E$21:$F$25,2,FALSE),VLOOKUP(通常分様式!I401,―!$E$2:$F$19,2,FALSE)),0)</f>
        <v>0</v>
      </c>
      <c r="J401">
        <f>IFERROR(VLOOKUP(通常分様式!J401,―!$G$2:$H$2,2,FALSE),0)</f>
        <v>0</v>
      </c>
      <c r="K401">
        <f>IFERROR(VLOOKUP(通常分様式!K401,―!$AH$2:$AI$12,2,FALSE),0)</f>
        <v>0</v>
      </c>
      <c r="V401">
        <f>IFERROR(IF(通常分様式!C401="単",VLOOKUP(通常分様式!V401,―!$I$2:$J$3,2,FALSE),VLOOKUP(通常分様式!V401,―!$I$4:$J$5,2,FALSE)),0)</f>
        <v>0</v>
      </c>
      <c r="W401">
        <f>IFERROR(VLOOKUP(通常分様式!W401,―!$K$2:$L$3,2,FALSE),0)</f>
        <v>0</v>
      </c>
      <c r="X401">
        <f>IFERROR(VLOOKUP(通常分様式!X401,―!$M$2:$N$3,2,FALSE),0)</f>
        <v>0</v>
      </c>
      <c r="Y401">
        <f>IFERROR(VLOOKUP(通常分様式!Y401,―!$O$2:$P$3,2,FALSE),0)</f>
        <v>0</v>
      </c>
      <c r="Z401">
        <f>IFERROR(VLOOKUP(通常分様式!Z401,―!$X$2:$Y$31,2,FALSE),0)</f>
        <v>0</v>
      </c>
      <c r="AA401">
        <f>IFERROR(VLOOKUP(通常分様式!AA401,―!$X$2:$Y$31,2,FALSE),0)</f>
        <v>0</v>
      </c>
      <c r="AF401">
        <f>IFERROR(VLOOKUP(通常分様式!AG401,―!$AA$2:$AB$14,2,FALSE),0)</f>
        <v>0</v>
      </c>
      <c r="AG401">
        <f t="shared" si="35"/>
        <v>0</v>
      </c>
      <c r="AH401" s="513">
        <f t="shared" si="36"/>
        <v>0</v>
      </c>
      <c r="AI401" s="513">
        <f t="shared" si="37"/>
        <v>0</v>
      </c>
      <c r="AJ401" s="513">
        <f>IF(通常分様式!C401="",0,IF(B401=1,IF(フラグ管理用!C401=1,"事業終期_通常",IF(C401=2,IF(Y401=2,"事業終期_R3基金・R4","事業終期_通常"),0)),IF(B401=2,"事業終期_R3基金・R4",0)))</f>
        <v>0</v>
      </c>
      <c r="AK401" s="513">
        <f t="shared" si="38"/>
        <v>0</v>
      </c>
      <c r="AL401" s="513">
        <f t="shared" si="39"/>
        <v>0</v>
      </c>
      <c r="AM401" s="513">
        <f t="shared" si="40"/>
        <v>0</v>
      </c>
      <c r="AN401" s="513">
        <f t="shared" si="41"/>
        <v>0</v>
      </c>
      <c r="AO401" t="str">
        <f>IF(通常分様式!C401="","",IF(PRODUCT(B401:G401,H401:AA401,AF401)=0,"error",""))</f>
        <v/>
      </c>
      <c r="AP401">
        <f>IF(通常分様式!E401="妊娠出産子育て支援交付金",1,0)</f>
        <v>0</v>
      </c>
    </row>
    <row r="402" spans="1:42">
      <c r="A402">
        <v>381</v>
      </c>
      <c r="B402">
        <f>IFERROR(VLOOKUP(通常分様式!B402,―!$AJ$2:$AK$3,2,FALSE),0)</f>
        <v>0</v>
      </c>
      <c r="C402">
        <f>IFERROR(VLOOKUP(通常分様式!C402,―!$A$2:$B$3,2,FALSE),0)</f>
        <v>0</v>
      </c>
      <c r="D402">
        <f>IFERROR(VLOOKUP(通常分様式!D402,―!$AD$2:$AE$3,2,FALSE),0)</f>
        <v>0</v>
      </c>
      <c r="G402">
        <f>IFERROR(VLOOKUP(通常分様式!G402,―!$AF$2:$AG$3,2,FALSE),0)</f>
        <v>0</v>
      </c>
      <c r="H402">
        <f>IFERROR(VLOOKUP(通常分様式!H402,―!$C$2:$D$2,2,FALSE),0)</f>
        <v>0</v>
      </c>
      <c r="I402">
        <f>IFERROR(IF(B402=2,VLOOKUP(通常分様式!I402,―!$E$21:$F$25,2,FALSE),VLOOKUP(通常分様式!I402,―!$E$2:$F$19,2,FALSE)),0)</f>
        <v>0</v>
      </c>
      <c r="J402">
        <f>IFERROR(VLOOKUP(通常分様式!J402,―!$G$2:$H$2,2,FALSE),0)</f>
        <v>0</v>
      </c>
      <c r="K402">
        <f>IFERROR(VLOOKUP(通常分様式!K402,―!$AH$2:$AI$12,2,FALSE),0)</f>
        <v>0</v>
      </c>
      <c r="V402">
        <f>IFERROR(IF(通常分様式!C402="単",VLOOKUP(通常分様式!V402,―!$I$2:$J$3,2,FALSE),VLOOKUP(通常分様式!V402,―!$I$4:$J$5,2,FALSE)),0)</f>
        <v>0</v>
      </c>
      <c r="W402">
        <f>IFERROR(VLOOKUP(通常分様式!W402,―!$K$2:$L$3,2,FALSE),0)</f>
        <v>0</v>
      </c>
      <c r="X402">
        <f>IFERROR(VLOOKUP(通常分様式!X402,―!$M$2:$N$3,2,FALSE),0)</f>
        <v>0</v>
      </c>
      <c r="Y402">
        <f>IFERROR(VLOOKUP(通常分様式!Y402,―!$O$2:$P$3,2,FALSE),0)</f>
        <v>0</v>
      </c>
      <c r="Z402">
        <f>IFERROR(VLOOKUP(通常分様式!Z402,―!$X$2:$Y$31,2,FALSE),0)</f>
        <v>0</v>
      </c>
      <c r="AA402">
        <f>IFERROR(VLOOKUP(通常分様式!AA402,―!$X$2:$Y$31,2,FALSE),0)</f>
        <v>0</v>
      </c>
      <c r="AF402">
        <f>IFERROR(VLOOKUP(通常分様式!AG402,―!$AA$2:$AB$14,2,FALSE),0)</f>
        <v>0</v>
      </c>
      <c r="AG402">
        <f t="shared" si="35"/>
        <v>0</v>
      </c>
      <c r="AH402" s="513">
        <f t="shared" si="36"/>
        <v>0</v>
      </c>
      <c r="AI402" s="513">
        <f t="shared" si="37"/>
        <v>0</v>
      </c>
      <c r="AJ402" s="513">
        <f>IF(通常分様式!C402="",0,IF(B402=1,IF(フラグ管理用!C402=1,"事業終期_通常",IF(C402=2,IF(Y402=2,"事業終期_R3基金・R4","事業終期_通常"),0)),IF(B402=2,"事業終期_R3基金・R4",0)))</f>
        <v>0</v>
      </c>
      <c r="AK402" s="513">
        <f t="shared" si="38"/>
        <v>0</v>
      </c>
      <c r="AL402" s="513">
        <f t="shared" si="39"/>
        <v>0</v>
      </c>
      <c r="AM402" s="513">
        <f t="shared" si="40"/>
        <v>0</v>
      </c>
      <c r="AN402" s="513">
        <f t="shared" si="41"/>
        <v>0</v>
      </c>
      <c r="AO402" t="str">
        <f>IF(通常分様式!C402="","",IF(PRODUCT(B402:G402,H402:AA402,AF402)=0,"error",""))</f>
        <v/>
      </c>
      <c r="AP402">
        <f>IF(通常分様式!E402="妊娠出産子育て支援交付金",1,0)</f>
        <v>0</v>
      </c>
    </row>
    <row r="403" spans="1:42">
      <c r="A403">
        <v>382</v>
      </c>
      <c r="B403">
        <f>IFERROR(VLOOKUP(通常分様式!B403,―!$AJ$2:$AK$3,2,FALSE),0)</f>
        <v>0</v>
      </c>
      <c r="C403">
        <f>IFERROR(VLOOKUP(通常分様式!C403,―!$A$2:$B$3,2,FALSE),0)</f>
        <v>0</v>
      </c>
      <c r="D403">
        <f>IFERROR(VLOOKUP(通常分様式!D403,―!$AD$2:$AE$3,2,FALSE),0)</f>
        <v>0</v>
      </c>
      <c r="G403">
        <f>IFERROR(VLOOKUP(通常分様式!G403,―!$AF$2:$AG$3,2,FALSE),0)</f>
        <v>0</v>
      </c>
      <c r="H403">
        <f>IFERROR(VLOOKUP(通常分様式!H403,―!$C$2:$D$2,2,FALSE),0)</f>
        <v>0</v>
      </c>
      <c r="I403">
        <f>IFERROR(IF(B403=2,VLOOKUP(通常分様式!I403,―!$E$21:$F$25,2,FALSE),VLOOKUP(通常分様式!I403,―!$E$2:$F$19,2,FALSE)),0)</f>
        <v>0</v>
      </c>
      <c r="J403">
        <f>IFERROR(VLOOKUP(通常分様式!J403,―!$G$2:$H$2,2,FALSE),0)</f>
        <v>0</v>
      </c>
      <c r="K403">
        <f>IFERROR(VLOOKUP(通常分様式!K403,―!$AH$2:$AI$12,2,FALSE),0)</f>
        <v>0</v>
      </c>
      <c r="V403">
        <f>IFERROR(IF(通常分様式!C403="単",VLOOKUP(通常分様式!V403,―!$I$2:$J$3,2,FALSE),VLOOKUP(通常分様式!V403,―!$I$4:$J$5,2,FALSE)),0)</f>
        <v>0</v>
      </c>
      <c r="W403">
        <f>IFERROR(VLOOKUP(通常分様式!W403,―!$K$2:$L$3,2,FALSE),0)</f>
        <v>0</v>
      </c>
      <c r="X403">
        <f>IFERROR(VLOOKUP(通常分様式!X403,―!$M$2:$N$3,2,FALSE),0)</f>
        <v>0</v>
      </c>
      <c r="Y403">
        <f>IFERROR(VLOOKUP(通常分様式!Y403,―!$O$2:$P$3,2,FALSE),0)</f>
        <v>0</v>
      </c>
      <c r="Z403">
        <f>IFERROR(VLOOKUP(通常分様式!Z403,―!$X$2:$Y$31,2,FALSE),0)</f>
        <v>0</v>
      </c>
      <c r="AA403">
        <f>IFERROR(VLOOKUP(通常分様式!AA403,―!$X$2:$Y$31,2,FALSE),0)</f>
        <v>0</v>
      </c>
      <c r="AF403">
        <f>IFERROR(VLOOKUP(通常分様式!AG403,―!$AA$2:$AB$14,2,FALSE),0)</f>
        <v>0</v>
      </c>
      <c r="AG403">
        <f t="shared" si="35"/>
        <v>0</v>
      </c>
      <c r="AH403" s="513">
        <f t="shared" si="36"/>
        <v>0</v>
      </c>
      <c r="AI403" s="513">
        <f t="shared" si="37"/>
        <v>0</v>
      </c>
      <c r="AJ403" s="513">
        <f>IF(通常分様式!C403="",0,IF(B403=1,IF(フラグ管理用!C403=1,"事業終期_通常",IF(C403=2,IF(Y403=2,"事業終期_R3基金・R4","事業終期_通常"),0)),IF(B403=2,"事業終期_R3基金・R4",0)))</f>
        <v>0</v>
      </c>
      <c r="AK403" s="513">
        <f t="shared" si="38"/>
        <v>0</v>
      </c>
      <c r="AL403" s="513">
        <f t="shared" si="39"/>
        <v>0</v>
      </c>
      <c r="AM403" s="513">
        <f t="shared" si="40"/>
        <v>0</v>
      </c>
      <c r="AN403" s="513">
        <f t="shared" si="41"/>
        <v>0</v>
      </c>
      <c r="AO403" t="str">
        <f>IF(通常分様式!C403="","",IF(PRODUCT(B403:G403,H403:AA403,AF403)=0,"error",""))</f>
        <v/>
      </c>
      <c r="AP403">
        <f>IF(通常分様式!E403="妊娠出産子育て支援交付金",1,0)</f>
        <v>0</v>
      </c>
    </row>
    <row r="404" spans="1:42">
      <c r="A404">
        <v>383</v>
      </c>
      <c r="B404">
        <f>IFERROR(VLOOKUP(通常分様式!B404,―!$AJ$2:$AK$3,2,FALSE),0)</f>
        <v>0</v>
      </c>
      <c r="C404">
        <f>IFERROR(VLOOKUP(通常分様式!C404,―!$A$2:$B$3,2,FALSE),0)</f>
        <v>0</v>
      </c>
      <c r="D404">
        <f>IFERROR(VLOOKUP(通常分様式!D404,―!$AD$2:$AE$3,2,FALSE),0)</f>
        <v>0</v>
      </c>
      <c r="G404">
        <f>IFERROR(VLOOKUP(通常分様式!G404,―!$AF$2:$AG$3,2,FALSE),0)</f>
        <v>0</v>
      </c>
      <c r="H404">
        <f>IFERROR(VLOOKUP(通常分様式!H404,―!$C$2:$D$2,2,FALSE),0)</f>
        <v>0</v>
      </c>
      <c r="I404">
        <f>IFERROR(IF(B404=2,VLOOKUP(通常分様式!I404,―!$E$21:$F$25,2,FALSE),VLOOKUP(通常分様式!I404,―!$E$2:$F$19,2,FALSE)),0)</f>
        <v>0</v>
      </c>
      <c r="J404">
        <f>IFERROR(VLOOKUP(通常分様式!J404,―!$G$2:$H$2,2,FALSE),0)</f>
        <v>0</v>
      </c>
      <c r="K404">
        <f>IFERROR(VLOOKUP(通常分様式!K404,―!$AH$2:$AI$12,2,FALSE),0)</f>
        <v>0</v>
      </c>
      <c r="V404">
        <f>IFERROR(IF(通常分様式!C404="単",VLOOKUP(通常分様式!V404,―!$I$2:$J$3,2,FALSE),VLOOKUP(通常分様式!V404,―!$I$4:$J$5,2,FALSE)),0)</f>
        <v>0</v>
      </c>
      <c r="W404">
        <f>IFERROR(VLOOKUP(通常分様式!W404,―!$K$2:$L$3,2,FALSE),0)</f>
        <v>0</v>
      </c>
      <c r="X404">
        <f>IFERROR(VLOOKUP(通常分様式!X404,―!$M$2:$N$3,2,FALSE),0)</f>
        <v>0</v>
      </c>
      <c r="Y404">
        <f>IFERROR(VLOOKUP(通常分様式!Y404,―!$O$2:$P$3,2,FALSE),0)</f>
        <v>0</v>
      </c>
      <c r="Z404">
        <f>IFERROR(VLOOKUP(通常分様式!Z404,―!$X$2:$Y$31,2,FALSE),0)</f>
        <v>0</v>
      </c>
      <c r="AA404">
        <f>IFERROR(VLOOKUP(通常分様式!AA404,―!$X$2:$Y$31,2,FALSE),0)</f>
        <v>0</v>
      </c>
      <c r="AF404">
        <f>IFERROR(VLOOKUP(通常分様式!AG404,―!$AA$2:$AB$14,2,FALSE),0)</f>
        <v>0</v>
      </c>
      <c r="AG404">
        <f t="shared" si="35"/>
        <v>0</v>
      </c>
      <c r="AH404" s="513">
        <f t="shared" si="36"/>
        <v>0</v>
      </c>
      <c r="AI404" s="513">
        <f t="shared" si="37"/>
        <v>0</v>
      </c>
      <c r="AJ404" s="513">
        <f>IF(通常分様式!C404="",0,IF(B404=1,IF(フラグ管理用!C404=1,"事業終期_通常",IF(C404=2,IF(Y404=2,"事業終期_R3基金・R4","事業終期_通常"),0)),IF(B404=2,"事業終期_R3基金・R4",0)))</f>
        <v>0</v>
      </c>
      <c r="AK404" s="513">
        <f t="shared" si="38"/>
        <v>0</v>
      </c>
      <c r="AL404" s="513">
        <f t="shared" si="39"/>
        <v>0</v>
      </c>
      <c r="AM404" s="513">
        <f t="shared" si="40"/>
        <v>0</v>
      </c>
      <c r="AN404" s="513">
        <f t="shared" si="41"/>
        <v>0</v>
      </c>
      <c r="AO404" t="str">
        <f>IF(通常分様式!C404="","",IF(PRODUCT(B404:G404,H404:AA404,AF404)=0,"error",""))</f>
        <v/>
      </c>
      <c r="AP404">
        <f>IF(通常分様式!E404="妊娠出産子育て支援交付金",1,0)</f>
        <v>0</v>
      </c>
    </row>
    <row r="405" spans="1:42">
      <c r="A405">
        <v>384</v>
      </c>
      <c r="B405">
        <f>IFERROR(VLOOKUP(通常分様式!B405,―!$AJ$2:$AK$3,2,FALSE),0)</f>
        <v>0</v>
      </c>
      <c r="C405">
        <f>IFERROR(VLOOKUP(通常分様式!C405,―!$A$2:$B$3,2,FALSE),0)</f>
        <v>0</v>
      </c>
      <c r="D405">
        <f>IFERROR(VLOOKUP(通常分様式!D405,―!$AD$2:$AE$3,2,FALSE),0)</f>
        <v>0</v>
      </c>
      <c r="G405">
        <f>IFERROR(VLOOKUP(通常分様式!G405,―!$AF$2:$AG$3,2,FALSE),0)</f>
        <v>0</v>
      </c>
      <c r="H405">
        <f>IFERROR(VLOOKUP(通常分様式!H405,―!$C$2:$D$2,2,FALSE),0)</f>
        <v>0</v>
      </c>
      <c r="I405">
        <f>IFERROR(IF(B405=2,VLOOKUP(通常分様式!I405,―!$E$21:$F$25,2,FALSE),VLOOKUP(通常分様式!I405,―!$E$2:$F$19,2,FALSE)),0)</f>
        <v>0</v>
      </c>
      <c r="J405">
        <f>IFERROR(VLOOKUP(通常分様式!J405,―!$G$2:$H$2,2,FALSE),0)</f>
        <v>0</v>
      </c>
      <c r="K405">
        <f>IFERROR(VLOOKUP(通常分様式!K405,―!$AH$2:$AI$12,2,FALSE),0)</f>
        <v>0</v>
      </c>
      <c r="V405">
        <f>IFERROR(IF(通常分様式!C405="単",VLOOKUP(通常分様式!V405,―!$I$2:$J$3,2,FALSE),VLOOKUP(通常分様式!V405,―!$I$4:$J$5,2,FALSE)),0)</f>
        <v>0</v>
      </c>
      <c r="W405">
        <f>IFERROR(VLOOKUP(通常分様式!W405,―!$K$2:$L$3,2,FALSE),0)</f>
        <v>0</v>
      </c>
      <c r="X405">
        <f>IFERROR(VLOOKUP(通常分様式!X405,―!$M$2:$N$3,2,FALSE),0)</f>
        <v>0</v>
      </c>
      <c r="Y405">
        <f>IFERROR(VLOOKUP(通常分様式!Y405,―!$O$2:$P$3,2,FALSE),0)</f>
        <v>0</v>
      </c>
      <c r="Z405">
        <f>IFERROR(VLOOKUP(通常分様式!Z405,―!$X$2:$Y$31,2,FALSE),0)</f>
        <v>0</v>
      </c>
      <c r="AA405">
        <f>IFERROR(VLOOKUP(通常分様式!AA405,―!$X$2:$Y$31,2,FALSE),0)</f>
        <v>0</v>
      </c>
      <c r="AF405">
        <f>IFERROR(VLOOKUP(通常分様式!AG405,―!$AA$2:$AB$14,2,FALSE),0)</f>
        <v>0</v>
      </c>
      <c r="AG405">
        <f t="shared" si="35"/>
        <v>0</v>
      </c>
      <c r="AH405" s="513">
        <f t="shared" si="36"/>
        <v>0</v>
      </c>
      <c r="AI405" s="513">
        <f t="shared" si="37"/>
        <v>0</v>
      </c>
      <c r="AJ405" s="513">
        <f>IF(通常分様式!C405="",0,IF(B405=1,IF(フラグ管理用!C405=1,"事業終期_通常",IF(C405=2,IF(Y405=2,"事業終期_R3基金・R4","事業終期_通常"),0)),IF(B405=2,"事業終期_R3基金・R4",0)))</f>
        <v>0</v>
      </c>
      <c r="AK405" s="513">
        <f t="shared" si="38"/>
        <v>0</v>
      </c>
      <c r="AL405" s="513">
        <f t="shared" si="39"/>
        <v>0</v>
      </c>
      <c r="AM405" s="513">
        <f t="shared" si="40"/>
        <v>0</v>
      </c>
      <c r="AN405" s="513">
        <f t="shared" si="41"/>
        <v>0</v>
      </c>
      <c r="AO405" t="str">
        <f>IF(通常分様式!C405="","",IF(PRODUCT(B405:G405,H405:AA405,AF405)=0,"error",""))</f>
        <v/>
      </c>
      <c r="AP405">
        <f>IF(通常分様式!E405="妊娠出産子育て支援交付金",1,0)</f>
        <v>0</v>
      </c>
    </row>
    <row r="406" spans="1:42">
      <c r="A406">
        <v>385</v>
      </c>
      <c r="B406">
        <f>IFERROR(VLOOKUP(通常分様式!B406,―!$AJ$2:$AK$3,2,FALSE),0)</f>
        <v>0</v>
      </c>
      <c r="C406">
        <f>IFERROR(VLOOKUP(通常分様式!C406,―!$A$2:$B$3,2,FALSE),0)</f>
        <v>0</v>
      </c>
      <c r="D406">
        <f>IFERROR(VLOOKUP(通常分様式!D406,―!$AD$2:$AE$3,2,FALSE),0)</f>
        <v>0</v>
      </c>
      <c r="G406">
        <f>IFERROR(VLOOKUP(通常分様式!G406,―!$AF$2:$AG$3,2,FALSE),0)</f>
        <v>0</v>
      </c>
      <c r="H406">
        <f>IFERROR(VLOOKUP(通常分様式!H406,―!$C$2:$D$2,2,FALSE),0)</f>
        <v>0</v>
      </c>
      <c r="I406">
        <f>IFERROR(IF(B406=2,VLOOKUP(通常分様式!I406,―!$E$21:$F$25,2,FALSE),VLOOKUP(通常分様式!I406,―!$E$2:$F$19,2,FALSE)),0)</f>
        <v>0</v>
      </c>
      <c r="J406">
        <f>IFERROR(VLOOKUP(通常分様式!J406,―!$G$2:$H$2,2,FALSE),0)</f>
        <v>0</v>
      </c>
      <c r="K406">
        <f>IFERROR(VLOOKUP(通常分様式!K406,―!$AH$2:$AI$12,2,FALSE),0)</f>
        <v>0</v>
      </c>
      <c r="V406">
        <f>IFERROR(IF(通常分様式!C406="単",VLOOKUP(通常分様式!V406,―!$I$2:$J$3,2,FALSE),VLOOKUP(通常分様式!V406,―!$I$4:$J$5,2,FALSE)),0)</f>
        <v>0</v>
      </c>
      <c r="W406">
        <f>IFERROR(VLOOKUP(通常分様式!W406,―!$K$2:$L$3,2,FALSE),0)</f>
        <v>0</v>
      </c>
      <c r="X406">
        <f>IFERROR(VLOOKUP(通常分様式!X406,―!$M$2:$N$3,2,FALSE),0)</f>
        <v>0</v>
      </c>
      <c r="Y406">
        <f>IFERROR(VLOOKUP(通常分様式!Y406,―!$O$2:$P$3,2,FALSE),0)</f>
        <v>0</v>
      </c>
      <c r="Z406">
        <f>IFERROR(VLOOKUP(通常分様式!Z406,―!$X$2:$Y$31,2,FALSE),0)</f>
        <v>0</v>
      </c>
      <c r="AA406">
        <f>IFERROR(VLOOKUP(通常分様式!AA406,―!$X$2:$Y$31,2,FALSE),0)</f>
        <v>0</v>
      </c>
      <c r="AF406">
        <f>IFERROR(VLOOKUP(通常分様式!AG406,―!$AA$2:$AB$14,2,FALSE),0)</f>
        <v>0</v>
      </c>
      <c r="AG406">
        <f t="shared" ref="AG406:AG469" si="42">IF(C406=1,"協力要請推進枠又は検査促進枠の地方負担分に充当_補助",IF(C406=2,"協力要請推進枠又は検査促進枠の地方負担分に充当_地単",0))</f>
        <v>0</v>
      </c>
      <c r="AH406" s="513">
        <f t="shared" ref="AH406:AH469" si="43">IF(C406=1,"基金_補助",IF(C406=2,IF(V406=2,"基金_地単_協力金等","基金_地単_通常"),0))</f>
        <v>0</v>
      </c>
      <c r="AI406" s="513">
        <f t="shared" ref="AI406:AI469" si="44">IF(C406=1,"事業始期_補助",IF(C406=2,IF(V406=2,"事業始期_協力金等","事業始期_通常"),0))</f>
        <v>0</v>
      </c>
      <c r="AJ406" s="513">
        <f>IF(通常分様式!C406="",0,IF(B406=1,IF(フラグ管理用!C406=1,"事業終期_通常",IF(C406=2,IF(Y406=2,"事業終期_R3基金・R4","事業終期_通常"),0)),IF(B406=2,"事業終期_R3基金・R4",0)))</f>
        <v>0</v>
      </c>
      <c r="AK406" s="513">
        <f t="shared" ref="AK406:AK469" si="45">IF(C406=1,"予算区分_補助",IF(C406=2,IF(V406=2,"予算区分_地単_協力金等","予算区分_地単_通常"),0))</f>
        <v>0</v>
      </c>
      <c r="AL406" s="513">
        <f t="shared" ref="AL406:AL469" si="46">IF(B406=1,"経済対策との関係_通常",IF(B406=2,"経済対策との関係_原油",0))</f>
        <v>0</v>
      </c>
      <c r="AM406" s="513">
        <f t="shared" ref="AM406:AM469" si="47">IF(AP406=1,"交付金の区分_高騰",IF(C406=1,"交付金の区分_その他",IF(C406=2,IF(AND(B406=2,D406=2),"交付金の区分_高騰","交付金の区分_その他"),0)))</f>
        <v>0</v>
      </c>
      <c r="AN406" s="513">
        <f t="shared" ref="AN406:AN469" si="48">IF(G406=1,"種類_通常",IF(G406=2,"種類_重点",0))</f>
        <v>0</v>
      </c>
      <c r="AO406" t="str">
        <f>IF(通常分様式!C406="","",IF(PRODUCT(B406:G406,H406:AA406,AF406)=0,"error",""))</f>
        <v/>
      </c>
      <c r="AP406">
        <f>IF(通常分様式!E406="妊娠出産子育て支援交付金",1,0)</f>
        <v>0</v>
      </c>
    </row>
    <row r="407" spans="1:42">
      <c r="A407">
        <v>386</v>
      </c>
      <c r="B407">
        <f>IFERROR(VLOOKUP(通常分様式!B407,―!$AJ$2:$AK$3,2,FALSE),0)</f>
        <v>0</v>
      </c>
      <c r="C407">
        <f>IFERROR(VLOOKUP(通常分様式!C407,―!$A$2:$B$3,2,FALSE),0)</f>
        <v>0</v>
      </c>
      <c r="D407">
        <f>IFERROR(VLOOKUP(通常分様式!D407,―!$AD$2:$AE$3,2,FALSE),0)</f>
        <v>0</v>
      </c>
      <c r="G407">
        <f>IFERROR(VLOOKUP(通常分様式!G407,―!$AF$2:$AG$3,2,FALSE),0)</f>
        <v>0</v>
      </c>
      <c r="H407">
        <f>IFERROR(VLOOKUP(通常分様式!H407,―!$C$2:$D$2,2,FALSE),0)</f>
        <v>0</v>
      </c>
      <c r="I407">
        <f>IFERROR(IF(B407=2,VLOOKUP(通常分様式!I407,―!$E$21:$F$25,2,FALSE),VLOOKUP(通常分様式!I407,―!$E$2:$F$19,2,FALSE)),0)</f>
        <v>0</v>
      </c>
      <c r="J407">
        <f>IFERROR(VLOOKUP(通常分様式!J407,―!$G$2:$H$2,2,FALSE),0)</f>
        <v>0</v>
      </c>
      <c r="K407">
        <f>IFERROR(VLOOKUP(通常分様式!K407,―!$AH$2:$AI$12,2,FALSE),0)</f>
        <v>0</v>
      </c>
      <c r="V407">
        <f>IFERROR(IF(通常分様式!C407="単",VLOOKUP(通常分様式!V407,―!$I$2:$J$3,2,FALSE),VLOOKUP(通常分様式!V407,―!$I$4:$J$5,2,FALSE)),0)</f>
        <v>0</v>
      </c>
      <c r="W407">
        <f>IFERROR(VLOOKUP(通常分様式!W407,―!$K$2:$L$3,2,FALSE),0)</f>
        <v>0</v>
      </c>
      <c r="X407">
        <f>IFERROR(VLOOKUP(通常分様式!X407,―!$M$2:$N$3,2,FALSE),0)</f>
        <v>0</v>
      </c>
      <c r="Y407">
        <f>IFERROR(VLOOKUP(通常分様式!Y407,―!$O$2:$P$3,2,FALSE),0)</f>
        <v>0</v>
      </c>
      <c r="Z407">
        <f>IFERROR(VLOOKUP(通常分様式!Z407,―!$X$2:$Y$31,2,FALSE),0)</f>
        <v>0</v>
      </c>
      <c r="AA407">
        <f>IFERROR(VLOOKUP(通常分様式!AA407,―!$X$2:$Y$31,2,FALSE),0)</f>
        <v>0</v>
      </c>
      <c r="AF407">
        <f>IFERROR(VLOOKUP(通常分様式!AG407,―!$AA$2:$AB$14,2,FALSE),0)</f>
        <v>0</v>
      </c>
      <c r="AG407">
        <f t="shared" si="42"/>
        <v>0</v>
      </c>
      <c r="AH407" s="513">
        <f t="shared" si="43"/>
        <v>0</v>
      </c>
      <c r="AI407" s="513">
        <f t="shared" si="44"/>
        <v>0</v>
      </c>
      <c r="AJ407" s="513">
        <f>IF(通常分様式!C407="",0,IF(B407=1,IF(フラグ管理用!C407=1,"事業終期_通常",IF(C407=2,IF(Y407=2,"事業終期_R3基金・R4","事業終期_通常"),0)),IF(B407=2,"事業終期_R3基金・R4",0)))</f>
        <v>0</v>
      </c>
      <c r="AK407" s="513">
        <f t="shared" si="45"/>
        <v>0</v>
      </c>
      <c r="AL407" s="513">
        <f t="shared" si="46"/>
        <v>0</v>
      </c>
      <c r="AM407" s="513">
        <f t="shared" si="47"/>
        <v>0</v>
      </c>
      <c r="AN407" s="513">
        <f t="shared" si="48"/>
        <v>0</v>
      </c>
      <c r="AO407" t="str">
        <f>IF(通常分様式!C407="","",IF(PRODUCT(B407:G407,H407:AA407,AF407)=0,"error",""))</f>
        <v/>
      </c>
      <c r="AP407">
        <f>IF(通常分様式!E407="妊娠出産子育て支援交付金",1,0)</f>
        <v>0</v>
      </c>
    </row>
    <row r="408" spans="1:42">
      <c r="A408">
        <v>387</v>
      </c>
      <c r="B408">
        <f>IFERROR(VLOOKUP(通常分様式!B408,―!$AJ$2:$AK$3,2,FALSE),0)</f>
        <v>0</v>
      </c>
      <c r="C408">
        <f>IFERROR(VLOOKUP(通常分様式!C408,―!$A$2:$B$3,2,FALSE),0)</f>
        <v>0</v>
      </c>
      <c r="D408">
        <f>IFERROR(VLOOKUP(通常分様式!D408,―!$AD$2:$AE$3,2,FALSE),0)</f>
        <v>0</v>
      </c>
      <c r="G408">
        <f>IFERROR(VLOOKUP(通常分様式!G408,―!$AF$2:$AG$3,2,FALSE),0)</f>
        <v>0</v>
      </c>
      <c r="H408">
        <f>IFERROR(VLOOKUP(通常分様式!H408,―!$C$2:$D$2,2,FALSE),0)</f>
        <v>0</v>
      </c>
      <c r="I408">
        <f>IFERROR(IF(B408=2,VLOOKUP(通常分様式!I408,―!$E$21:$F$25,2,FALSE),VLOOKUP(通常分様式!I408,―!$E$2:$F$19,2,FALSE)),0)</f>
        <v>0</v>
      </c>
      <c r="J408">
        <f>IFERROR(VLOOKUP(通常分様式!J408,―!$G$2:$H$2,2,FALSE),0)</f>
        <v>0</v>
      </c>
      <c r="K408">
        <f>IFERROR(VLOOKUP(通常分様式!K408,―!$AH$2:$AI$12,2,FALSE),0)</f>
        <v>0</v>
      </c>
      <c r="V408">
        <f>IFERROR(IF(通常分様式!C408="単",VLOOKUP(通常分様式!V408,―!$I$2:$J$3,2,FALSE),VLOOKUP(通常分様式!V408,―!$I$4:$J$5,2,FALSE)),0)</f>
        <v>0</v>
      </c>
      <c r="W408">
        <f>IFERROR(VLOOKUP(通常分様式!W408,―!$K$2:$L$3,2,FALSE),0)</f>
        <v>0</v>
      </c>
      <c r="X408">
        <f>IFERROR(VLOOKUP(通常分様式!X408,―!$M$2:$N$3,2,FALSE),0)</f>
        <v>0</v>
      </c>
      <c r="Y408">
        <f>IFERROR(VLOOKUP(通常分様式!Y408,―!$O$2:$P$3,2,FALSE),0)</f>
        <v>0</v>
      </c>
      <c r="Z408">
        <f>IFERROR(VLOOKUP(通常分様式!Z408,―!$X$2:$Y$31,2,FALSE),0)</f>
        <v>0</v>
      </c>
      <c r="AA408">
        <f>IFERROR(VLOOKUP(通常分様式!AA408,―!$X$2:$Y$31,2,FALSE),0)</f>
        <v>0</v>
      </c>
      <c r="AF408">
        <f>IFERROR(VLOOKUP(通常分様式!AG408,―!$AA$2:$AB$14,2,FALSE),0)</f>
        <v>0</v>
      </c>
      <c r="AG408">
        <f t="shared" si="42"/>
        <v>0</v>
      </c>
      <c r="AH408" s="513">
        <f t="shared" si="43"/>
        <v>0</v>
      </c>
      <c r="AI408" s="513">
        <f t="shared" si="44"/>
        <v>0</v>
      </c>
      <c r="AJ408" s="513">
        <f>IF(通常分様式!C408="",0,IF(B408=1,IF(フラグ管理用!C408=1,"事業終期_通常",IF(C408=2,IF(Y408=2,"事業終期_R3基金・R4","事業終期_通常"),0)),IF(B408=2,"事業終期_R3基金・R4",0)))</f>
        <v>0</v>
      </c>
      <c r="AK408" s="513">
        <f t="shared" si="45"/>
        <v>0</v>
      </c>
      <c r="AL408" s="513">
        <f t="shared" si="46"/>
        <v>0</v>
      </c>
      <c r="AM408" s="513">
        <f t="shared" si="47"/>
        <v>0</v>
      </c>
      <c r="AN408" s="513">
        <f t="shared" si="48"/>
        <v>0</v>
      </c>
      <c r="AO408" t="str">
        <f>IF(通常分様式!C408="","",IF(PRODUCT(B408:G408,H408:AA408,AF408)=0,"error",""))</f>
        <v/>
      </c>
      <c r="AP408">
        <f>IF(通常分様式!E408="妊娠出産子育て支援交付金",1,0)</f>
        <v>0</v>
      </c>
    </row>
    <row r="409" spans="1:42">
      <c r="A409">
        <v>388</v>
      </c>
      <c r="B409">
        <f>IFERROR(VLOOKUP(通常分様式!B409,―!$AJ$2:$AK$3,2,FALSE),0)</f>
        <v>0</v>
      </c>
      <c r="C409">
        <f>IFERROR(VLOOKUP(通常分様式!C409,―!$A$2:$B$3,2,FALSE),0)</f>
        <v>0</v>
      </c>
      <c r="D409">
        <f>IFERROR(VLOOKUP(通常分様式!D409,―!$AD$2:$AE$3,2,FALSE),0)</f>
        <v>0</v>
      </c>
      <c r="G409">
        <f>IFERROR(VLOOKUP(通常分様式!G409,―!$AF$2:$AG$3,2,FALSE),0)</f>
        <v>0</v>
      </c>
      <c r="H409">
        <f>IFERROR(VLOOKUP(通常分様式!H409,―!$C$2:$D$2,2,FALSE),0)</f>
        <v>0</v>
      </c>
      <c r="I409">
        <f>IFERROR(IF(B409=2,VLOOKUP(通常分様式!I409,―!$E$21:$F$25,2,FALSE),VLOOKUP(通常分様式!I409,―!$E$2:$F$19,2,FALSE)),0)</f>
        <v>0</v>
      </c>
      <c r="J409">
        <f>IFERROR(VLOOKUP(通常分様式!J409,―!$G$2:$H$2,2,FALSE),0)</f>
        <v>0</v>
      </c>
      <c r="K409">
        <f>IFERROR(VLOOKUP(通常分様式!K409,―!$AH$2:$AI$12,2,FALSE),0)</f>
        <v>0</v>
      </c>
      <c r="V409">
        <f>IFERROR(IF(通常分様式!C409="単",VLOOKUP(通常分様式!V409,―!$I$2:$J$3,2,FALSE),VLOOKUP(通常分様式!V409,―!$I$4:$J$5,2,FALSE)),0)</f>
        <v>0</v>
      </c>
      <c r="W409">
        <f>IFERROR(VLOOKUP(通常分様式!W409,―!$K$2:$L$3,2,FALSE),0)</f>
        <v>0</v>
      </c>
      <c r="X409">
        <f>IFERROR(VLOOKUP(通常分様式!X409,―!$M$2:$N$3,2,FALSE),0)</f>
        <v>0</v>
      </c>
      <c r="Y409">
        <f>IFERROR(VLOOKUP(通常分様式!Y409,―!$O$2:$P$3,2,FALSE),0)</f>
        <v>0</v>
      </c>
      <c r="Z409">
        <f>IFERROR(VLOOKUP(通常分様式!Z409,―!$X$2:$Y$31,2,FALSE),0)</f>
        <v>0</v>
      </c>
      <c r="AA409">
        <f>IFERROR(VLOOKUP(通常分様式!AA409,―!$X$2:$Y$31,2,FALSE),0)</f>
        <v>0</v>
      </c>
      <c r="AF409">
        <f>IFERROR(VLOOKUP(通常分様式!AG409,―!$AA$2:$AB$14,2,FALSE),0)</f>
        <v>0</v>
      </c>
      <c r="AG409">
        <f t="shared" si="42"/>
        <v>0</v>
      </c>
      <c r="AH409" s="513">
        <f t="shared" si="43"/>
        <v>0</v>
      </c>
      <c r="AI409" s="513">
        <f t="shared" si="44"/>
        <v>0</v>
      </c>
      <c r="AJ409" s="513">
        <f>IF(通常分様式!C409="",0,IF(B409=1,IF(フラグ管理用!C409=1,"事業終期_通常",IF(C409=2,IF(Y409=2,"事業終期_R3基金・R4","事業終期_通常"),0)),IF(B409=2,"事業終期_R3基金・R4",0)))</f>
        <v>0</v>
      </c>
      <c r="AK409" s="513">
        <f t="shared" si="45"/>
        <v>0</v>
      </c>
      <c r="AL409" s="513">
        <f t="shared" si="46"/>
        <v>0</v>
      </c>
      <c r="AM409" s="513">
        <f t="shared" si="47"/>
        <v>0</v>
      </c>
      <c r="AN409" s="513">
        <f t="shared" si="48"/>
        <v>0</v>
      </c>
      <c r="AO409" t="str">
        <f>IF(通常分様式!C409="","",IF(PRODUCT(B409:G409,H409:AA409,AF409)=0,"error",""))</f>
        <v/>
      </c>
      <c r="AP409">
        <f>IF(通常分様式!E409="妊娠出産子育て支援交付金",1,0)</f>
        <v>0</v>
      </c>
    </row>
    <row r="410" spans="1:42">
      <c r="A410">
        <v>389</v>
      </c>
      <c r="B410">
        <f>IFERROR(VLOOKUP(通常分様式!B410,―!$AJ$2:$AK$3,2,FALSE),0)</f>
        <v>0</v>
      </c>
      <c r="C410">
        <f>IFERROR(VLOOKUP(通常分様式!C410,―!$A$2:$B$3,2,FALSE),0)</f>
        <v>0</v>
      </c>
      <c r="D410">
        <f>IFERROR(VLOOKUP(通常分様式!D410,―!$AD$2:$AE$3,2,FALSE),0)</f>
        <v>0</v>
      </c>
      <c r="G410">
        <f>IFERROR(VLOOKUP(通常分様式!G410,―!$AF$2:$AG$3,2,FALSE),0)</f>
        <v>0</v>
      </c>
      <c r="H410">
        <f>IFERROR(VLOOKUP(通常分様式!H410,―!$C$2:$D$2,2,FALSE),0)</f>
        <v>0</v>
      </c>
      <c r="I410">
        <f>IFERROR(IF(B410=2,VLOOKUP(通常分様式!I410,―!$E$21:$F$25,2,FALSE),VLOOKUP(通常分様式!I410,―!$E$2:$F$19,2,FALSE)),0)</f>
        <v>0</v>
      </c>
      <c r="J410">
        <f>IFERROR(VLOOKUP(通常分様式!J410,―!$G$2:$H$2,2,FALSE),0)</f>
        <v>0</v>
      </c>
      <c r="K410">
        <f>IFERROR(VLOOKUP(通常分様式!K410,―!$AH$2:$AI$12,2,FALSE),0)</f>
        <v>0</v>
      </c>
      <c r="V410">
        <f>IFERROR(IF(通常分様式!C410="単",VLOOKUP(通常分様式!V410,―!$I$2:$J$3,2,FALSE),VLOOKUP(通常分様式!V410,―!$I$4:$J$5,2,FALSE)),0)</f>
        <v>0</v>
      </c>
      <c r="W410">
        <f>IFERROR(VLOOKUP(通常分様式!W410,―!$K$2:$L$3,2,FALSE),0)</f>
        <v>0</v>
      </c>
      <c r="X410">
        <f>IFERROR(VLOOKUP(通常分様式!X410,―!$M$2:$N$3,2,FALSE),0)</f>
        <v>0</v>
      </c>
      <c r="Y410">
        <f>IFERROR(VLOOKUP(通常分様式!Y410,―!$O$2:$P$3,2,FALSE),0)</f>
        <v>0</v>
      </c>
      <c r="Z410">
        <f>IFERROR(VLOOKUP(通常分様式!Z410,―!$X$2:$Y$31,2,FALSE),0)</f>
        <v>0</v>
      </c>
      <c r="AA410">
        <f>IFERROR(VLOOKUP(通常分様式!AA410,―!$X$2:$Y$31,2,FALSE),0)</f>
        <v>0</v>
      </c>
      <c r="AF410">
        <f>IFERROR(VLOOKUP(通常分様式!AG410,―!$AA$2:$AB$14,2,FALSE),0)</f>
        <v>0</v>
      </c>
      <c r="AG410">
        <f t="shared" si="42"/>
        <v>0</v>
      </c>
      <c r="AH410" s="513">
        <f t="shared" si="43"/>
        <v>0</v>
      </c>
      <c r="AI410" s="513">
        <f t="shared" si="44"/>
        <v>0</v>
      </c>
      <c r="AJ410" s="513">
        <f>IF(通常分様式!C410="",0,IF(B410=1,IF(フラグ管理用!C410=1,"事業終期_通常",IF(C410=2,IF(Y410=2,"事業終期_R3基金・R4","事業終期_通常"),0)),IF(B410=2,"事業終期_R3基金・R4",0)))</f>
        <v>0</v>
      </c>
      <c r="AK410" s="513">
        <f t="shared" si="45"/>
        <v>0</v>
      </c>
      <c r="AL410" s="513">
        <f t="shared" si="46"/>
        <v>0</v>
      </c>
      <c r="AM410" s="513">
        <f t="shared" si="47"/>
        <v>0</v>
      </c>
      <c r="AN410" s="513">
        <f t="shared" si="48"/>
        <v>0</v>
      </c>
      <c r="AO410" t="str">
        <f>IF(通常分様式!C410="","",IF(PRODUCT(B410:G410,H410:AA410,AF410)=0,"error",""))</f>
        <v/>
      </c>
      <c r="AP410">
        <f>IF(通常分様式!E410="妊娠出産子育て支援交付金",1,0)</f>
        <v>0</v>
      </c>
    </row>
    <row r="411" spans="1:42">
      <c r="A411">
        <v>390</v>
      </c>
      <c r="B411">
        <f>IFERROR(VLOOKUP(通常分様式!B411,―!$AJ$2:$AK$3,2,FALSE),0)</f>
        <v>0</v>
      </c>
      <c r="C411">
        <f>IFERROR(VLOOKUP(通常分様式!C411,―!$A$2:$B$3,2,FALSE),0)</f>
        <v>0</v>
      </c>
      <c r="D411">
        <f>IFERROR(VLOOKUP(通常分様式!D411,―!$AD$2:$AE$3,2,FALSE),0)</f>
        <v>0</v>
      </c>
      <c r="G411">
        <f>IFERROR(VLOOKUP(通常分様式!G411,―!$AF$2:$AG$3,2,FALSE),0)</f>
        <v>0</v>
      </c>
      <c r="H411">
        <f>IFERROR(VLOOKUP(通常分様式!H411,―!$C$2:$D$2,2,FALSE),0)</f>
        <v>0</v>
      </c>
      <c r="I411">
        <f>IFERROR(IF(B411=2,VLOOKUP(通常分様式!I411,―!$E$21:$F$25,2,FALSE),VLOOKUP(通常分様式!I411,―!$E$2:$F$19,2,FALSE)),0)</f>
        <v>0</v>
      </c>
      <c r="J411">
        <f>IFERROR(VLOOKUP(通常分様式!J411,―!$G$2:$H$2,2,FALSE),0)</f>
        <v>0</v>
      </c>
      <c r="K411">
        <f>IFERROR(VLOOKUP(通常分様式!K411,―!$AH$2:$AI$12,2,FALSE),0)</f>
        <v>0</v>
      </c>
      <c r="V411">
        <f>IFERROR(IF(通常分様式!C411="単",VLOOKUP(通常分様式!V411,―!$I$2:$J$3,2,FALSE),VLOOKUP(通常分様式!V411,―!$I$4:$J$5,2,FALSE)),0)</f>
        <v>0</v>
      </c>
      <c r="W411">
        <f>IFERROR(VLOOKUP(通常分様式!W411,―!$K$2:$L$3,2,FALSE),0)</f>
        <v>0</v>
      </c>
      <c r="X411">
        <f>IFERROR(VLOOKUP(通常分様式!X411,―!$M$2:$N$3,2,FALSE),0)</f>
        <v>0</v>
      </c>
      <c r="Y411">
        <f>IFERROR(VLOOKUP(通常分様式!Y411,―!$O$2:$P$3,2,FALSE),0)</f>
        <v>0</v>
      </c>
      <c r="Z411">
        <f>IFERROR(VLOOKUP(通常分様式!Z411,―!$X$2:$Y$31,2,FALSE),0)</f>
        <v>0</v>
      </c>
      <c r="AA411">
        <f>IFERROR(VLOOKUP(通常分様式!AA411,―!$X$2:$Y$31,2,FALSE),0)</f>
        <v>0</v>
      </c>
      <c r="AF411">
        <f>IFERROR(VLOOKUP(通常分様式!AG411,―!$AA$2:$AB$14,2,FALSE),0)</f>
        <v>0</v>
      </c>
      <c r="AG411">
        <f t="shared" si="42"/>
        <v>0</v>
      </c>
      <c r="AH411" s="513">
        <f t="shared" si="43"/>
        <v>0</v>
      </c>
      <c r="AI411" s="513">
        <f t="shared" si="44"/>
        <v>0</v>
      </c>
      <c r="AJ411" s="513">
        <f>IF(通常分様式!C411="",0,IF(B411=1,IF(フラグ管理用!C411=1,"事業終期_通常",IF(C411=2,IF(Y411=2,"事業終期_R3基金・R4","事業終期_通常"),0)),IF(B411=2,"事業終期_R3基金・R4",0)))</f>
        <v>0</v>
      </c>
      <c r="AK411" s="513">
        <f t="shared" si="45"/>
        <v>0</v>
      </c>
      <c r="AL411" s="513">
        <f t="shared" si="46"/>
        <v>0</v>
      </c>
      <c r="AM411" s="513">
        <f t="shared" si="47"/>
        <v>0</v>
      </c>
      <c r="AN411" s="513">
        <f t="shared" si="48"/>
        <v>0</v>
      </c>
      <c r="AO411" t="str">
        <f>IF(通常分様式!C411="","",IF(PRODUCT(B411:G411,H411:AA411,AF411)=0,"error",""))</f>
        <v/>
      </c>
      <c r="AP411">
        <f>IF(通常分様式!E411="妊娠出産子育て支援交付金",1,0)</f>
        <v>0</v>
      </c>
    </row>
    <row r="412" spans="1:42">
      <c r="A412">
        <v>391</v>
      </c>
      <c r="B412">
        <f>IFERROR(VLOOKUP(通常分様式!B412,―!$AJ$2:$AK$3,2,FALSE),0)</f>
        <v>0</v>
      </c>
      <c r="C412">
        <f>IFERROR(VLOOKUP(通常分様式!C412,―!$A$2:$B$3,2,FALSE),0)</f>
        <v>0</v>
      </c>
      <c r="D412">
        <f>IFERROR(VLOOKUP(通常分様式!D412,―!$AD$2:$AE$3,2,FALSE),0)</f>
        <v>0</v>
      </c>
      <c r="G412">
        <f>IFERROR(VLOOKUP(通常分様式!G412,―!$AF$2:$AG$3,2,FALSE),0)</f>
        <v>0</v>
      </c>
      <c r="H412">
        <f>IFERROR(VLOOKUP(通常分様式!H412,―!$C$2:$D$2,2,FALSE),0)</f>
        <v>0</v>
      </c>
      <c r="I412">
        <f>IFERROR(IF(B412=2,VLOOKUP(通常分様式!I412,―!$E$21:$F$25,2,FALSE),VLOOKUP(通常分様式!I412,―!$E$2:$F$19,2,FALSE)),0)</f>
        <v>0</v>
      </c>
      <c r="J412">
        <f>IFERROR(VLOOKUP(通常分様式!J412,―!$G$2:$H$2,2,FALSE),0)</f>
        <v>0</v>
      </c>
      <c r="K412">
        <f>IFERROR(VLOOKUP(通常分様式!K412,―!$AH$2:$AI$12,2,FALSE),0)</f>
        <v>0</v>
      </c>
      <c r="V412">
        <f>IFERROR(IF(通常分様式!C412="単",VLOOKUP(通常分様式!V412,―!$I$2:$J$3,2,FALSE),VLOOKUP(通常分様式!V412,―!$I$4:$J$5,2,FALSE)),0)</f>
        <v>0</v>
      </c>
      <c r="W412">
        <f>IFERROR(VLOOKUP(通常分様式!W412,―!$K$2:$L$3,2,FALSE),0)</f>
        <v>0</v>
      </c>
      <c r="X412">
        <f>IFERROR(VLOOKUP(通常分様式!X412,―!$M$2:$N$3,2,FALSE),0)</f>
        <v>0</v>
      </c>
      <c r="Y412">
        <f>IFERROR(VLOOKUP(通常分様式!Y412,―!$O$2:$P$3,2,FALSE),0)</f>
        <v>0</v>
      </c>
      <c r="Z412">
        <f>IFERROR(VLOOKUP(通常分様式!Z412,―!$X$2:$Y$31,2,FALSE),0)</f>
        <v>0</v>
      </c>
      <c r="AA412">
        <f>IFERROR(VLOOKUP(通常分様式!AA412,―!$X$2:$Y$31,2,FALSE),0)</f>
        <v>0</v>
      </c>
      <c r="AF412">
        <f>IFERROR(VLOOKUP(通常分様式!AG412,―!$AA$2:$AB$14,2,FALSE),0)</f>
        <v>0</v>
      </c>
      <c r="AG412">
        <f t="shared" si="42"/>
        <v>0</v>
      </c>
      <c r="AH412" s="513">
        <f t="shared" si="43"/>
        <v>0</v>
      </c>
      <c r="AI412" s="513">
        <f t="shared" si="44"/>
        <v>0</v>
      </c>
      <c r="AJ412" s="513">
        <f>IF(通常分様式!C412="",0,IF(B412=1,IF(フラグ管理用!C412=1,"事業終期_通常",IF(C412=2,IF(Y412=2,"事業終期_R3基金・R4","事業終期_通常"),0)),IF(B412=2,"事業終期_R3基金・R4",0)))</f>
        <v>0</v>
      </c>
      <c r="AK412" s="513">
        <f t="shared" si="45"/>
        <v>0</v>
      </c>
      <c r="AL412" s="513">
        <f t="shared" si="46"/>
        <v>0</v>
      </c>
      <c r="AM412" s="513">
        <f t="shared" si="47"/>
        <v>0</v>
      </c>
      <c r="AN412" s="513">
        <f t="shared" si="48"/>
        <v>0</v>
      </c>
      <c r="AO412" t="str">
        <f>IF(通常分様式!C412="","",IF(PRODUCT(B412:G412,H412:AA412,AF412)=0,"error",""))</f>
        <v/>
      </c>
      <c r="AP412">
        <f>IF(通常分様式!E412="妊娠出産子育て支援交付金",1,0)</f>
        <v>0</v>
      </c>
    </row>
    <row r="413" spans="1:42">
      <c r="A413">
        <v>392</v>
      </c>
      <c r="B413">
        <f>IFERROR(VLOOKUP(通常分様式!B413,―!$AJ$2:$AK$3,2,FALSE),0)</f>
        <v>0</v>
      </c>
      <c r="C413">
        <f>IFERROR(VLOOKUP(通常分様式!C413,―!$A$2:$B$3,2,FALSE),0)</f>
        <v>0</v>
      </c>
      <c r="D413">
        <f>IFERROR(VLOOKUP(通常分様式!D413,―!$AD$2:$AE$3,2,FALSE),0)</f>
        <v>0</v>
      </c>
      <c r="G413">
        <f>IFERROR(VLOOKUP(通常分様式!G413,―!$AF$2:$AG$3,2,FALSE),0)</f>
        <v>0</v>
      </c>
      <c r="H413">
        <f>IFERROR(VLOOKUP(通常分様式!H413,―!$C$2:$D$2,2,FALSE),0)</f>
        <v>0</v>
      </c>
      <c r="I413">
        <f>IFERROR(IF(B413=2,VLOOKUP(通常分様式!I413,―!$E$21:$F$25,2,FALSE),VLOOKUP(通常分様式!I413,―!$E$2:$F$19,2,FALSE)),0)</f>
        <v>0</v>
      </c>
      <c r="J413">
        <f>IFERROR(VLOOKUP(通常分様式!J413,―!$G$2:$H$2,2,FALSE),0)</f>
        <v>0</v>
      </c>
      <c r="K413">
        <f>IFERROR(VLOOKUP(通常分様式!K413,―!$AH$2:$AI$12,2,FALSE),0)</f>
        <v>0</v>
      </c>
      <c r="V413">
        <f>IFERROR(IF(通常分様式!C413="単",VLOOKUP(通常分様式!V413,―!$I$2:$J$3,2,FALSE),VLOOKUP(通常分様式!V413,―!$I$4:$J$5,2,FALSE)),0)</f>
        <v>0</v>
      </c>
      <c r="W413">
        <f>IFERROR(VLOOKUP(通常分様式!W413,―!$K$2:$L$3,2,FALSE),0)</f>
        <v>0</v>
      </c>
      <c r="X413">
        <f>IFERROR(VLOOKUP(通常分様式!X413,―!$M$2:$N$3,2,FALSE),0)</f>
        <v>0</v>
      </c>
      <c r="Y413">
        <f>IFERROR(VLOOKUP(通常分様式!Y413,―!$O$2:$P$3,2,FALSE),0)</f>
        <v>0</v>
      </c>
      <c r="Z413">
        <f>IFERROR(VLOOKUP(通常分様式!Z413,―!$X$2:$Y$31,2,FALSE),0)</f>
        <v>0</v>
      </c>
      <c r="AA413">
        <f>IFERROR(VLOOKUP(通常分様式!AA413,―!$X$2:$Y$31,2,FALSE),0)</f>
        <v>0</v>
      </c>
      <c r="AF413">
        <f>IFERROR(VLOOKUP(通常分様式!AG413,―!$AA$2:$AB$14,2,FALSE),0)</f>
        <v>0</v>
      </c>
      <c r="AG413">
        <f t="shared" si="42"/>
        <v>0</v>
      </c>
      <c r="AH413" s="513">
        <f t="shared" si="43"/>
        <v>0</v>
      </c>
      <c r="AI413" s="513">
        <f t="shared" si="44"/>
        <v>0</v>
      </c>
      <c r="AJ413" s="513">
        <f>IF(通常分様式!C413="",0,IF(B413=1,IF(フラグ管理用!C413=1,"事業終期_通常",IF(C413=2,IF(Y413=2,"事業終期_R3基金・R4","事業終期_通常"),0)),IF(B413=2,"事業終期_R3基金・R4",0)))</f>
        <v>0</v>
      </c>
      <c r="AK413" s="513">
        <f t="shared" si="45"/>
        <v>0</v>
      </c>
      <c r="AL413" s="513">
        <f t="shared" si="46"/>
        <v>0</v>
      </c>
      <c r="AM413" s="513">
        <f t="shared" si="47"/>
        <v>0</v>
      </c>
      <c r="AN413" s="513">
        <f t="shared" si="48"/>
        <v>0</v>
      </c>
      <c r="AO413" t="str">
        <f>IF(通常分様式!C413="","",IF(PRODUCT(B413:G413,H413:AA413,AF413)=0,"error",""))</f>
        <v/>
      </c>
      <c r="AP413">
        <f>IF(通常分様式!E413="妊娠出産子育て支援交付金",1,0)</f>
        <v>0</v>
      </c>
    </row>
    <row r="414" spans="1:42">
      <c r="A414">
        <v>393</v>
      </c>
      <c r="B414">
        <f>IFERROR(VLOOKUP(通常分様式!B414,―!$AJ$2:$AK$3,2,FALSE),0)</f>
        <v>0</v>
      </c>
      <c r="C414">
        <f>IFERROR(VLOOKUP(通常分様式!C414,―!$A$2:$B$3,2,FALSE),0)</f>
        <v>0</v>
      </c>
      <c r="D414">
        <f>IFERROR(VLOOKUP(通常分様式!D414,―!$AD$2:$AE$3,2,FALSE),0)</f>
        <v>0</v>
      </c>
      <c r="G414">
        <f>IFERROR(VLOOKUP(通常分様式!G414,―!$AF$2:$AG$3,2,FALSE),0)</f>
        <v>0</v>
      </c>
      <c r="H414">
        <f>IFERROR(VLOOKUP(通常分様式!H414,―!$C$2:$D$2,2,FALSE),0)</f>
        <v>0</v>
      </c>
      <c r="I414">
        <f>IFERROR(IF(B414=2,VLOOKUP(通常分様式!I414,―!$E$21:$F$25,2,FALSE),VLOOKUP(通常分様式!I414,―!$E$2:$F$19,2,FALSE)),0)</f>
        <v>0</v>
      </c>
      <c r="J414">
        <f>IFERROR(VLOOKUP(通常分様式!J414,―!$G$2:$H$2,2,FALSE),0)</f>
        <v>0</v>
      </c>
      <c r="K414">
        <f>IFERROR(VLOOKUP(通常分様式!K414,―!$AH$2:$AI$12,2,FALSE),0)</f>
        <v>0</v>
      </c>
      <c r="V414">
        <f>IFERROR(IF(通常分様式!C414="単",VLOOKUP(通常分様式!V414,―!$I$2:$J$3,2,FALSE),VLOOKUP(通常分様式!V414,―!$I$4:$J$5,2,FALSE)),0)</f>
        <v>0</v>
      </c>
      <c r="W414">
        <f>IFERROR(VLOOKUP(通常分様式!W414,―!$K$2:$L$3,2,FALSE),0)</f>
        <v>0</v>
      </c>
      <c r="X414">
        <f>IFERROR(VLOOKUP(通常分様式!X414,―!$M$2:$N$3,2,FALSE),0)</f>
        <v>0</v>
      </c>
      <c r="Y414">
        <f>IFERROR(VLOOKUP(通常分様式!Y414,―!$O$2:$P$3,2,FALSE),0)</f>
        <v>0</v>
      </c>
      <c r="Z414">
        <f>IFERROR(VLOOKUP(通常分様式!Z414,―!$X$2:$Y$31,2,FALSE),0)</f>
        <v>0</v>
      </c>
      <c r="AA414">
        <f>IFERROR(VLOOKUP(通常分様式!AA414,―!$X$2:$Y$31,2,FALSE),0)</f>
        <v>0</v>
      </c>
      <c r="AF414">
        <f>IFERROR(VLOOKUP(通常分様式!AG414,―!$AA$2:$AB$14,2,FALSE),0)</f>
        <v>0</v>
      </c>
      <c r="AG414">
        <f t="shared" si="42"/>
        <v>0</v>
      </c>
      <c r="AH414" s="513">
        <f t="shared" si="43"/>
        <v>0</v>
      </c>
      <c r="AI414" s="513">
        <f t="shared" si="44"/>
        <v>0</v>
      </c>
      <c r="AJ414" s="513">
        <f>IF(通常分様式!C414="",0,IF(B414=1,IF(フラグ管理用!C414=1,"事業終期_通常",IF(C414=2,IF(Y414=2,"事業終期_R3基金・R4","事業終期_通常"),0)),IF(B414=2,"事業終期_R3基金・R4",0)))</f>
        <v>0</v>
      </c>
      <c r="AK414" s="513">
        <f t="shared" si="45"/>
        <v>0</v>
      </c>
      <c r="AL414" s="513">
        <f t="shared" si="46"/>
        <v>0</v>
      </c>
      <c r="AM414" s="513">
        <f t="shared" si="47"/>
        <v>0</v>
      </c>
      <c r="AN414" s="513">
        <f t="shared" si="48"/>
        <v>0</v>
      </c>
      <c r="AO414" t="str">
        <f>IF(通常分様式!C414="","",IF(PRODUCT(B414:G414,H414:AA414,AF414)=0,"error",""))</f>
        <v/>
      </c>
      <c r="AP414">
        <f>IF(通常分様式!E414="妊娠出産子育て支援交付金",1,0)</f>
        <v>0</v>
      </c>
    </row>
    <row r="415" spans="1:42">
      <c r="A415">
        <v>394</v>
      </c>
      <c r="B415">
        <f>IFERROR(VLOOKUP(通常分様式!B415,―!$AJ$2:$AK$3,2,FALSE),0)</f>
        <v>0</v>
      </c>
      <c r="C415">
        <f>IFERROR(VLOOKUP(通常分様式!C415,―!$A$2:$B$3,2,FALSE),0)</f>
        <v>0</v>
      </c>
      <c r="D415">
        <f>IFERROR(VLOOKUP(通常分様式!D415,―!$AD$2:$AE$3,2,FALSE),0)</f>
        <v>0</v>
      </c>
      <c r="G415">
        <f>IFERROR(VLOOKUP(通常分様式!G415,―!$AF$2:$AG$3,2,FALSE),0)</f>
        <v>0</v>
      </c>
      <c r="H415">
        <f>IFERROR(VLOOKUP(通常分様式!H415,―!$C$2:$D$2,2,FALSE),0)</f>
        <v>0</v>
      </c>
      <c r="I415">
        <f>IFERROR(IF(B415=2,VLOOKUP(通常分様式!I415,―!$E$21:$F$25,2,FALSE),VLOOKUP(通常分様式!I415,―!$E$2:$F$19,2,FALSE)),0)</f>
        <v>0</v>
      </c>
      <c r="J415">
        <f>IFERROR(VLOOKUP(通常分様式!J415,―!$G$2:$H$2,2,FALSE),0)</f>
        <v>0</v>
      </c>
      <c r="K415">
        <f>IFERROR(VLOOKUP(通常分様式!K415,―!$AH$2:$AI$12,2,FALSE),0)</f>
        <v>0</v>
      </c>
      <c r="V415">
        <f>IFERROR(IF(通常分様式!C415="単",VLOOKUP(通常分様式!V415,―!$I$2:$J$3,2,FALSE),VLOOKUP(通常分様式!V415,―!$I$4:$J$5,2,FALSE)),0)</f>
        <v>0</v>
      </c>
      <c r="W415">
        <f>IFERROR(VLOOKUP(通常分様式!W415,―!$K$2:$L$3,2,FALSE),0)</f>
        <v>0</v>
      </c>
      <c r="X415">
        <f>IFERROR(VLOOKUP(通常分様式!X415,―!$M$2:$N$3,2,FALSE),0)</f>
        <v>0</v>
      </c>
      <c r="Y415">
        <f>IFERROR(VLOOKUP(通常分様式!Y415,―!$O$2:$P$3,2,FALSE),0)</f>
        <v>0</v>
      </c>
      <c r="Z415">
        <f>IFERROR(VLOOKUP(通常分様式!Z415,―!$X$2:$Y$31,2,FALSE),0)</f>
        <v>0</v>
      </c>
      <c r="AA415">
        <f>IFERROR(VLOOKUP(通常分様式!AA415,―!$X$2:$Y$31,2,FALSE),0)</f>
        <v>0</v>
      </c>
      <c r="AF415">
        <f>IFERROR(VLOOKUP(通常分様式!AG415,―!$AA$2:$AB$14,2,FALSE),0)</f>
        <v>0</v>
      </c>
      <c r="AG415">
        <f t="shared" si="42"/>
        <v>0</v>
      </c>
      <c r="AH415" s="513">
        <f t="shared" si="43"/>
        <v>0</v>
      </c>
      <c r="AI415" s="513">
        <f t="shared" si="44"/>
        <v>0</v>
      </c>
      <c r="AJ415" s="513">
        <f>IF(通常分様式!C415="",0,IF(B415=1,IF(フラグ管理用!C415=1,"事業終期_通常",IF(C415=2,IF(Y415=2,"事業終期_R3基金・R4","事業終期_通常"),0)),IF(B415=2,"事業終期_R3基金・R4",0)))</f>
        <v>0</v>
      </c>
      <c r="AK415" s="513">
        <f t="shared" si="45"/>
        <v>0</v>
      </c>
      <c r="AL415" s="513">
        <f t="shared" si="46"/>
        <v>0</v>
      </c>
      <c r="AM415" s="513">
        <f t="shared" si="47"/>
        <v>0</v>
      </c>
      <c r="AN415" s="513">
        <f t="shared" si="48"/>
        <v>0</v>
      </c>
      <c r="AO415" t="str">
        <f>IF(通常分様式!C415="","",IF(PRODUCT(B415:G415,H415:AA415,AF415)=0,"error",""))</f>
        <v/>
      </c>
      <c r="AP415">
        <f>IF(通常分様式!E415="妊娠出産子育て支援交付金",1,0)</f>
        <v>0</v>
      </c>
    </row>
    <row r="416" spans="1:42">
      <c r="A416">
        <v>395</v>
      </c>
      <c r="B416">
        <f>IFERROR(VLOOKUP(通常分様式!B416,―!$AJ$2:$AK$3,2,FALSE),0)</f>
        <v>0</v>
      </c>
      <c r="C416">
        <f>IFERROR(VLOOKUP(通常分様式!C416,―!$A$2:$B$3,2,FALSE),0)</f>
        <v>0</v>
      </c>
      <c r="D416">
        <f>IFERROR(VLOOKUP(通常分様式!D416,―!$AD$2:$AE$3,2,FALSE),0)</f>
        <v>0</v>
      </c>
      <c r="G416">
        <f>IFERROR(VLOOKUP(通常分様式!G416,―!$AF$2:$AG$3,2,FALSE),0)</f>
        <v>0</v>
      </c>
      <c r="H416">
        <f>IFERROR(VLOOKUP(通常分様式!H416,―!$C$2:$D$2,2,FALSE),0)</f>
        <v>0</v>
      </c>
      <c r="I416">
        <f>IFERROR(IF(B416=2,VLOOKUP(通常分様式!I416,―!$E$21:$F$25,2,FALSE),VLOOKUP(通常分様式!I416,―!$E$2:$F$19,2,FALSE)),0)</f>
        <v>0</v>
      </c>
      <c r="J416">
        <f>IFERROR(VLOOKUP(通常分様式!J416,―!$G$2:$H$2,2,FALSE),0)</f>
        <v>0</v>
      </c>
      <c r="K416">
        <f>IFERROR(VLOOKUP(通常分様式!K416,―!$AH$2:$AI$12,2,FALSE),0)</f>
        <v>0</v>
      </c>
      <c r="V416">
        <f>IFERROR(IF(通常分様式!C416="単",VLOOKUP(通常分様式!V416,―!$I$2:$J$3,2,FALSE),VLOOKUP(通常分様式!V416,―!$I$4:$J$5,2,FALSE)),0)</f>
        <v>0</v>
      </c>
      <c r="W416">
        <f>IFERROR(VLOOKUP(通常分様式!W416,―!$K$2:$L$3,2,FALSE),0)</f>
        <v>0</v>
      </c>
      <c r="X416">
        <f>IFERROR(VLOOKUP(通常分様式!X416,―!$M$2:$N$3,2,FALSE),0)</f>
        <v>0</v>
      </c>
      <c r="Y416">
        <f>IFERROR(VLOOKUP(通常分様式!Y416,―!$O$2:$P$3,2,FALSE),0)</f>
        <v>0</v>
      </c>
      <c r="Z416">
        <f>IFERROR(VLOOKUP(通常分様式!Z416,―!$X$2:$Y$31,2,FALSE),0)</f>
        <v>0</v>
      </c>
      <c r="AA416">
        <f>IFERROR(VLOOKUP(通常分様式!AA416,―!$X$2:$Y$31,2,FALSE),0)</f>
        <v>0</v>
      </c>
      <c r="AF416">
        <f>IFERROR(VLOOKUP(通常分様式!AG416,―!$AA$2:$AB$14,2,FALSE),0)</f>
        <v>0</v>
      </c>
      <c r="AG416">
        <f t="shared" si="42"/>
        <v>0</v>
      </c>
      <c r="AH416" s="513">
        <f t="shared" si="43"/>
        <v>0</v>
      </c>
      <c r="AI416" s="513">
        <f t="shared" si="44"/>
        <v>0</v>
      </c>
      <c r="AJ416" s="513">
        <f>IF(通常分様式!C416="",0,IF(B416=1,IF(フラグ管理用!C416=1,"事業終期_通常",IF(C416=2,IF(Y416=2,"事業終期_R3基金・R4","事業終期_通常"),0)),IF(B416=2,"事業終期_R3基金・R4",0)))</f>
        <v>0</v>
      </c>
      <c r="AK416" s="513">
        <f t="shared" si="45"/>
        <v>0</v>
      </c>
      <c r="AL416" s="513">
        <f t="shared" si="46"/>
        <v>0</v>
      </c>
      <c r="AM416" s="513">
        <f t="shared" si="47"/>
        <v>0</v>
      </c>
      <c r="AN416" s="513">
        <f t="shared" si="48"/>
        <v>0</v>
      </c>
      <c r="AO416" t="str">
        <f>IF(通常分様式!C416="","",IF(PRODUCT(B416:G416,H416:AA416,AF416)=0,"error",""))</f>
        <v/>
      </c>
      <c r="AP416">
        <f>IF(通常分様式!E416="妊娠出産子育て支援交付金",1,0)</f>
        <v>0</v>
      </c>
    </row>
    <row r="417" spans="1:42">
      <c r="A417">
        <v>396</v>
      </c>
      <c r="B417">
        <f>IFERROR(VLOOKUP(通常分様式!B417,―!$AJ$2:$AK$3,2,FALSE),0)</f>
        <v>0</v>
      </c>
      <c r="C417">
        <f>IFERROR(VLOOKUP(通常分様式!C417,―!$A$2:$B$3,2,FALSE),0)</f>
        <v>0</v>
      </c>
      <c r="D417">
        <f>IFERROR(VLOOKUP(通常分様式!D417,―!$AD$2:$AE$3,2,FALSE),0)</f>
        <v>0</v>
      </c>
      <c r="G417">
        <f>IFERROR(VLOOKUP(通常分様式!G417,―!$AF$2:$AG$3,2,FALSE),0)</f>
        <v>0</v>
      </c>
      <c r="H417">
        <f>IFERROR(VLOOKUP(通常分様式!H417,―!$C$2:$D$2,2,FALSE),0)</f>
        <v>0</v>
      </c>
      <c r="I417">
        <f>IFERROR(IF(B417=2,VLOOKUP(通常分様式!I417,―!$E$21:$F$25,2,FALSE),VLOOKUP(通常分様式!I417,―!$E$2:$F$19,2,FALSE)),0)</f>
        <v>0</v>
      </c>
      <c r="J417">
        <f>IFERROR(VLOOKUP(通常分様式!J417,―!$G$2:$H$2,2,FALSE),0)</f>
        <v>0</v>
      </c>
      <c r="K417">
        <f>IFERROR(VLOOKUP(通常分様式!K417,―!$AH$2:$AI$12,2,FALSE),0)</f>
        <v>0</v>
      </c>
      <c r="V417">
        <f>IFERROR(IF(通常分様式!C417="単",VLOOKUP(通常分様式!V417,―!$I$2:$J$3,2,FALSE),VLOOKUP(通常分様式!V417,―!$I$4:$J$5,2,FALSE)),0)</f>
        <v>0</v>
      </c>
      <c r="W417">
        <f>IFERROR(VLOOKUP(通常分様式!W417,―!$K$2:$L$3,2,FALSE),0)</f>
        <v>0</v>
      </c>
      <c r="X417">
        <f>IFERROR(VLOOKUP(通常分様式!X417,―!$M$2:$N$3,2,FALSE),0)</f>
        <v>0</v>
      </c>
      <c r="Y417">
        <f>IFERROR(VLOOKUP(通常分様式!Y417,―!$O$2:$P$3,2,FALSE),0)</f>
        <v>0</v>
      </c>
      <c r="Z417">
        <f>IFERROR(VLOOKUP(通常分様式!Z417,―!$X$2:$Y$31,2,FALSE),0)</f>
        <v>0</v>
      </c>
      <c r="AA417">
        <f>IFERROR(VLOOKUP(通常分様式!AA417,―!$X$2:$Y$31,2,FALSE),0)</f>
        <v>0</v>
      </c>
      <c r="AF417">
        <f>IFERROR(VLOOKUP(通常分様式!AG417,―!$AA$2:$AB$14,2,FALSE),0)</f>
        <v>0</v>
      </c>
      <c r="AG417">
        <f t="shared" si="42"/>
        <v>0</v>
      </c>
      <c r="AH417" s="513">
        <f t="shared" si="43"/>
        <v>0</v>
      </c>
      <c r="AI417" s="513">
        <f t="shared" si="44"/>
        <v>0</v>
      </c>
      <c r="AJ417" s="513">
        <f>IF(通常分様式!C417="",0,IF(B417=1,IF(フラグ管理用!C417=1,"事業終期_通常",IF(C417=2,IF(Y417=2,"事業終期_R3基金・R4","事業終期_通常"),0)),IF(B417=2,"事業終期_R3基金・R4",0)))</f>
        <v>0</v>
      </c>
      <c r="AK417" s="513">
        <f t="shared" si="45"/>
        <v>0</v>
      </c>
      <c r="AL417" s="513">
        <f t="shared" si="46"/>
        <v>0</v>
      </c>
      <c r="AM417" s="513">
        <f t="shared" si="47"/>
        <v>0</v>
      </c>
      <c r="AN417" s="513">
        <f t="shared" si="48"/>
        <v>0</v>
      </c>
      <c r="AO417" t="str">
        <f>IF(通常分様式!C417="","",IF(PRODUCT(B417:G417,H417:AA417,AF417)=0,"error",""))</f>
        <v/>
      </c>
      <c r="AP417">
        <f>IF(通常分様式!E417="妊娠出産子育て支援交付金",1,0)</f>
        <v>0</v>
      </c>
    </row>
    <row r="418" spans="1:42">
      <c r="A418">
        <v>397</v>
      </c>
      <c r="B418">
        <f>IFERROR(VLOOKUP(通常分様式!B418,―!$AJ$2:$AK$3,2,FALSE),0)</f>
        <v>0</v>
      </c>
      <c r="C418">
        <f>IFERROR(VLOOKUP(通常分様式!C418,―!$A$2:$B$3,2,FALSE),0)</f>
        <v>0</v>
      </c>
      <c r="D418">
        <f>IFERROR(VLOOKUP(通常分様式!D418,―!$AD$2:$AE$3,2,FALSE),0)</f>
        <v>0</v>
      </c>
      <c r="G418">
        <f>IFERROR(VLOOKUP(通常分様式!G418,―!$AF$2:$AG$3,2,FALSE),0)</f>
        <v>0</v>
      </c>
      <c r="H418">
        <f>IFERROR(VLOOKUP(通常分様式!H418,―!$C$2:$D$2,2,FALSE),0)</f>
        <v>0</v>
      </c>
      <c r="I418">
        <f>IFERROR(IF(B418=2,VLOOKUP(通常分様式!I418,―!$E$21:$F$25,2,FALSE),VLOOKUP(通常分様式!I418,―!$E$2:$F$19,2,FALSE)),0)</f>
        <v>0</v>
      </c>
      <c r="J418">
        <f>IFERROR(VLOOKUP(通常分様式!J418,―!$G$2:$H$2,2,FALSE),0)</f>
        <v>0</v>
      </c>
      <c r="K418">
        <f>IFERROR(VLOOKUP(通常分様式!K418,―!$AH$2:$AI$12,2,FALSE),0)</f>
        <v>0</v>
      </c>
      <c r="V418">
        <f>IFERROR(IF(通常分様式!C418="単",VLOOKUP(通常分様式!V418,―!$I$2:$J$3,2,FALSE),VLOOKUP(通常分様式!V418,―!$I$4:$J$5,2,FALSE)),0)</f>
        <v>0</v>
      </c>
      <c r="W418">
        <f>IFERROR(VLOOKUP(通常分様式!W418,―!$K$2:$L$3,2,FALSE),0)</f>
        <v>0</v>
      </c>
      <c r="X418">
        <f>IFERROR(VLOOKUP(通常分様式!X418,―!$M$2:$N$3,2,FALSE),0)</f>
        <v>0</v>
      </c>
      <c r="Y418">
        <f>IFERROR(VLOOKUP(通常分様式!Y418,―!$O$2:$P$3,2,FALSE),0)</f>
        <v>0</v>
      </c>
      <c r="Z418">
        <f>IFERROR(VLOOKUP(通常分様式!Z418,―!$X$2:$Y$31,2,FALSE),0)</f>
        <v>0</v>
      </c>
      <c r="AA418">
        <f>IFERROR(VLOOKUP(通常分様式!AA418,―!$X$2:$Y$31,2,FALSE),0)</f>
        <v>0</v>
      </c>
      <c r="AF418">
        <f>IFERROR(VLOOKUP(通常分様式!AG418,―!$AA$2:$AB$14,2,FALSE),0)</f>
        <v>0</v>
      </c>
      <c r="AG418">
        <f t="shared" si="42"/>
        <v>0</v>
      </c>
      <c r="AH418" s="513">
        <f t="shared" si="43"/>
        <v>0</v>
      </c>
      <c r="AI418" s="513">
        <f t="shared" si="44"/>
        <v>0</v>
      </c>
      <c r="AJ418" s="513">
        <f>IF(通常分様式!C418="",0,IF(B418=1,IF(フラグ管理用!C418=1,"事業終期_通常",IF(C418=2,IF(Y418=2,"事業終期_R3基金・R4","事業終期_通常"),0)),IF(B418=2,"事業終期_R3基金・R4",0)))</f>
        <v>0</v>
      </c>
      <c r="AK418" s="513">
        <f t="shared" si="45"/>
        <v>0</v>
      </c>
      <c r="AL418" s="513">
        <f t="shared" si="46"/>
        <v>0</v>
      </c>
      <c r="AM418" s="513">
        <f t="shared" si="47"/>
        <v>0</v>
      </c>
      <c r="AN418" s="513">
        <f t="shared" si="48"/>
        <v>0</v>
      </c>
      <c r="AO418" t="str">
        <f>IF(通常分様式!C418="","",IF(PRODUCT(B418:G418,H418:AA418,AF418)=0,"error",""))</f>
        <v/>
      </c>
      <c r="AP418">
        <f>IF(通常分様式!E418="妊娠出産子育て支援交付金",1,0)</f>
        <v>0</v>
      </c>
    </row>
    <row r="419" spans="1:42">
      <c r="A419">
        <v>398</v>
      </c>
      <c r="B419">
        <f>IFERROR(VLOOKUP(通常分様式!B419,―!$AJ$2:$AK$3,2,FALSE),0)</f>
        <v>0</v>
      </c>
      <c r="C419">
        <f>IFERROR(VLOOKUP(通常分様式!C419,―!$A$2:$B$3,2,FALSE),0)</f>
        <v>0</v>
      </c>
      <c r="D419">
        <f>IFERROR(VLOOKUP(通常分様式!D419,―!$AD$2:$AE$3,2,FALSE),0)</f>
        <v>0</v>
      </c>
      <c r="G419">
        <f>IFERROR(VLOOKUP(通常分様式!G419,―!$AF$2:$AG$3,2,FALSE),0)</f>
        <v>0</v>
      </c>
      <c r="H419">
        <f>IFERROR(VLOOKUP(通常分様式!H419,―!$C$2:$D$2,2,FALSE),0)</f>
        <v>0</v>
      </c>
      <c r="I419">
        <f>IFERROR(IF(B419=2,VLOOKUP(通常分様式!I419,―!$E$21:$F$25,2,FALSE),VLOOKUP(通常分様式!I419,―!$E$2:$F$19,2,FALSE)),0)</f>
        <v>0</v>
      </c>
      <c r="J419">
        <f>IFERROR(VLOOKUP(通常分様式!J419,―!$G$2:$H$2,2,FALSE),0)</f>
        <v>0</v>
      </c>
      <c r="K419">
        <f>IFERROR(VLOOKUP(通常分様式!K419,―!$AH$2:$AI$12,2,FALSE),0)</f>
        <v>0</v>
      </c>
      <c r="V419">
        <f>IFERROR(IF(通常分様式!C419="単",VLOOKUP(通常分様式!V419,―!$I$2:$J$3,2,FALSE),VLOOKUP(通常分様式!V419,―!$I$4:$J$5,2,FALSE)),0)</f>
        <v>0</v>
      </c>
      <c r="W419">
        <f>IFERROR(VLOOKUP(通常分様式!W419,―!$K$2:$L$3,2,FALSE),0)</f>
        <v>0</v>
      </c>
      <c r="X419">
        <f>IFERROR(VLOOKUP(通常分様式!X419,―!$M$2:$N$3,2,FALSE),0)</f>
        <v>0</v>
      </c>
      <c r="Y419">
        <f>IFERROR(VLOOKUP(通常分様式!Y419,―!$O$2:$P$3,2,FALSE),0)</f>
        <v>0</v>
      </c>
      <c r="Z419">
        <f>IFERROR(VLOOKUP(通常分様式!Z419,―!$X$2:$Y$31,2,FALSE),0)</f>
        <v>0</v>
      </c>
      <c r="AA419">
        <f>IFERROR(VLOOKUP(通常分様式!AA419,―!$X$2:$Y$31,2,FALSE),0)</f>
        <v>0</v>
      </c>
      <c r="AF419">
        <f>IFERROR(VLOOKUP(通常分様式!AG419,―!$AA$2:$AB$14,2,FALSE),0)</f>
        <v>0</v>
      </c>
      <c r="AG419">
        <f t="shared" si="42"/>
        <v>0</v>
      </c>
      <c r="AH419" s="513">
        <f t="shared" si="43"/>
        <v>0</v>
      </c>
      <c r="AI419" s="513">
        <f t="shared" si="44"/>
        <v>0</v>
      </c>
      <c r="AJ419" s="513">
        <f>IF(通常分様式!C419="",0,IF(B419=1,IF(フラグ管理用!C419=1,"事業終期_通常",IF(C419=2,IF(Y419=2,"事業終期_R3基金・R4","事業終期_通常"),0)),IF(B419=2,"事業終期_R3基金・R4",0)))</f>
        <v>0</v>
      </c>
      <c r="AK419" s="513">
        <f t="shared" si="45"/>
        <v>0</v>
      </c>
      <c r="AL419" s="513">
        <f t="shared" si="46"/>
        <v>0</v>
      </c>
      <c r="AM419" s="513">
        <f t="shared" si="47"/>
        <v>0</v>
      </c>
      <c r="AN419" s="513">
        <f t="shared" si="48"/>
        <v>0</v>
      </c>
      <c r="AO419" t="str">
        <f>IF(通常分様式!C419="","",IF(PRODUCT(B419:G419,H419:AA419,AF419)=0,"error",""))</f>
        <v/>
      </c>
      <c r="AP419">
        <f>IF(通常分様式!E419="妊娠出産子育て支援交付金",1,0)</f>
        <v>0</v>
      </c>
    </row>
    <row r="420" spans="1:42">
      <c r="A420">
        <v>399</v>
      </c>
      <c r="B420">
        <f>IFERROR(VLOOKUP(通常分様式!B420,―!$AJ$2:$AK$3,2,FALSE),0)</f>
        <v>0</v>
      </c>
      <c r="C420">
        <f>IFERROR(VLOOKUP(通常分様式!C420,―!$A$2:$B$3,2,FALSE),0)</f>
        <v>0</v>
      </c>
      <c r="D420">
        <f>IFERROR(VLOOKUP(通常分様式!D420,―!$AD$2:$AE$3,2,FALSE),0)</f>
        <v>0</v>
      </c>
      <c r="G420">
        <f>IFERROR(VLOOKUP(通常分様式!G420,―!$AF$2:$AG$3,2,FALSE),0)</f>
        <v>0</v>
      </c>
      <c r="H420">
        <f>IFERROR(VLOOKUP(通常分様式!H420,―!$C$2:$D$2,2,FALSE),0)</f>
        <v>0</v>
      </c>
      <c r="I420">
        <f>IFERROR(IF(B420=2,VLOOKUP(通常分様式!I420,―!$E$21:$F$25,2,FALSE),VLOOKUP(通常分様式!I420,―!$E$2:$F$19,2,FALSE)),0)</f>
        <v>0</v>
      </c>
      <c r="J420">
        <f>IFERROR(VLOOKUP(通常分様式!J420,―!$G$2:$H$2,2,FALSE),0)</f>
        <v>0</v>
      </c>
      <c r="K420">
        <f>IFERROR(VLOOKUP(通常分様式!K420,―!$AH$2:$AI$12,2,FALSE),0)</f>
        <v>0</v>
      </c>
      <c r="V420">
        <f>IFERROR(IF(通常分様式!C420="単",VLOOKUP(通常分様式!V420,―!$I$2:$J$3,2,FALSE),VLOOKUP(通常分様式!V420,―!$I$4:$J$5,2,FALSE)),0)</f>
        <v>0</v>
      </c>
      <c r="W420">
        <f>IFERROR(VLOOKUP(通常分様式!W420,―!$K$2:$L$3,2,FALSE),0)</f>
        <v>0</v>
      </c>
      <c r="X420">
        <f>IFERROR(VLOOKUP(通常分様式!X420,―!$M$2:$N$3,2,FALSE),0)</f>
        <v>0</v>
      </c>
      <c r="Y420">
        <f>IFERROR(VLOOKUP(通常分様式!Y420,―!$O$2:$P$3,2,FALSE),0)</f>
        <v>0</v>
      </c>
      <c r="Z420">
        <f>IFERROR(VLOOKUP(通常分様式!Z420,―!$X$2:$Y$31,2,FALSE),0)</f>
        <v>0</v>
      </c>
      <c r="AA420">
        <f>IFERROR(VLOOKUP(通常分様式!AA420,―!$X$2:$Y$31,2,FALSE),0)</f>
        <v>0</v>
      </c>
      <c r="AF420">
        <f>IFERROR(VLOOKUP(通常分様式!AG420,―!$AA$2:$AB$14,2,FALSE),0)</f>
        <v>0</v>
      </c>
      <c r="AG420">
        <f t="shared" si="42"/>
        <v>0</v>
      </c>
      <c r="AH420" s="513">
        <f t="shared" si="43"/>
        <v>0</v>
      </c>
      <c r="AI420" s="513">
        <f t="shared" si="44"/>
        <v>0</v>
      </c>
      <c r="AJ420" s="513">
        <f>IF(通常分様式!C420="",0,IF(B420=1,IF(フラグ管理用!C420=1,"事業終期_通常",IF(C420=2,IF(Y420=2,"事業終期_R3基金・R4","事業終期_通常"),0)),IF(B420=2,"事業終期_R3基金・R4",0)))</f>
        <v>0</v>
      </c>
      <c r="AK420" s="513">
        <f t="shared" si="45"/>
        <v>0</v>
      </c>
      <c r="AL420" s="513">
        <f t="shared" si="46"/>
        <v>0</v>
      </c>
      <c r="AM420" s="513">
        <f t="shared" si="47"/>
        <v>0</v>
      </c>
      <c r="AN420" s="513">
        <f t="shared" si="48"/>
        <v>0</v>
      </c>
      <c r="AO420" t="str">
        <f>IF(通常分様式!C420="","",IF(PRODUCT(B420:G420,H420:AA420,AF420)=0,"error",""))</f>
        <v/>
      </c>
      <c r="AP420">
        <f>IF(通常分様式!E420="妊娠出産子育て支援交付金",1,0)</f>
        <v>0</v>
      </c>
    </row>
    <row r="421" spans="1:42">
      <c r="A421">
        <v>400</v>
      </c>
      <c r="B421">
        <f>IFERROR(VLOOKUP(通常分様式!B421,―!$AJ$2:$AK$3,2,FALSE),0)</f>
        <v>0</v>
      </c>
      <c r="C421">
        <f>IFERROR(VLOOKUP(通常分様式!C421,―!$A$2:$B$3,2,FALSE),0)</f>
        <v>0</v>
      </c>
      <c r="D421">
        <f>IFERROR(VLOOKUP(通常分様式!D421,―!$AD$2:$AE$3,2,FALSE),0)</f>
        <v>0</v>
      </c>
      <c r="G421">
        <f>IFERROR(VLOOKUP(通常分様式!G421,―!$AF$2:$AG$3,2,FALSE),0)</f>
        <v>0</v>
      </c>
      <c r="H421">
        <f>IFERROR(VLOOKUP(通常分様式!H421,―!$C$2:$D$2,2,FALSE),0)</f>
        <v>0</v>
      </c>
      <c r="I421">
        <f>IFERROR(IF(B421=2,VLOOKUP(通常分様式!I421,―!$E$21:$F$25,2,FALSE),VLOOKUP(通常分様式!I421,―!$E$2:$F$19,2,FALSE)),0)</f>
        <v>0</v>
      </c>
      <c r="J421">
        <f>IFERROR(VLOOKUP(通常分様式!J421,―!$G$2:$H$2,2,FALSE),0)</f>
        <v>0</v>
      </c>
      <c r="K421">
        <f>IFERROR(VLOOKUP(通常分様式!K421,―!$AH$2:$AI$12,2,FALSE),0)</f>
        <v>0</v>
      </c>
      <c r="V421">
        <f>IFERROR(IF(通常分様式!C421="単",VLOOKUP(通常分様式!V421,―!$I$2:$J$3,2,FALSE),VLOOKUP(通常分様式!V421,―!$I$4:$J$5,2,FALSE)),0)</f>
        <v>0</v>
      </c>
      <c r="W421">
        <f>IFERROR(VLOOKUP(通常分様式!W421,―!$K$2:$L$3,2,FALSE),0)</f>
        <v>0</v>
      </c>
      <c r="X421">
        <f>IFERROR(VLOOKUP(通常分様式!X421,―!$M$2:$N$3,2,FALSE),0)</f>
        <v>0</v>
      </c>
      <c r="Y421">
        <f>IFERROR(VLOOKUP(通常分様式!Y421,―!$O$2:$P$3,2,FALSE),0)</f>
        <v>0</v>
      </c>
      <c r="Z421">
        <f>IFERROR(VLOOKUP(通常分様式!Z421,―!$X$2:$Y$31,2,FALSE),0)</f>
        <v>0</v>
      </c>
      <c r="AA421">
        <f>IFERROR(VLOOKUP(通常分様式!AA421,―!$X$2:$Y$31,2,FALSE),0)</f>
        <v>0</v>
      </c>
      <c r="AF421">
        <f>IFERROR(VLOOKUP(通常分様式!AG421,―!$AA$2:$AB$14,2,FALSE),0)</f>
        <v>0</v>
      </c>
      <c r="AG421">
        <f t="shared" si="42"/>
        <v>0</v>
      </c>
      <c r="AH421" s="513">
        <f t="shared" si="43"/>
        <v>0</v>
      </c>
      <c r="AI421" s="513">
        <f t="shared" si="44"/>
        <v>0</v>
      </c>
      <c r="AJ421" s="513">
        <f>IF(通常分様式!C421="",0,IF(B421=1,IF(フラグ管理用!C421=1,"事業終期_通常",IF(C421=2,IF(Y421=2,"事業終期_R3基金・R4","事業終期_通常"),0)),IF(B421=2,"事業終期_R3基金・R4",0)))</f>
        <v>0</v>
      </c>
      <c r="AK421" s="513">
        <f t="shared" si="45"/>
        <v>0</v>
      </c>
      <c r="AL421" s="513">
        <f t="shared" si="46"/>
        <v>0</v>
      </c>
      <c r="AM421" s="513">
        <f t="shared" si="47"/>
        <v>0</v>
      </c>
      <c r="AN421" s="513">
        <f t="shared" si="48"/>
        <v>0</v>
      </c>
      <c r="AO421" t="str">
        <f>IF(通常分様式!C421="","",IF(PRODUCT(B421:G421,H421:AA421,AF421)=0,"error",""))</f>
        <v/>
      </c>
      <c r="AP421">
        <f>IF(通常分様式!E421="妊娠出産子育て支援交付金",1,0)</f>
        <v>0</v>
      </c>
    </row>
    <row r="422" spans="1:42">
      <c r="A422">
        <v>401</v>
      </c>
      <c r="B422">
        <f>IFERROR(VLOOKUP(通常分様式!B422,―!$AJ$2:$AK$3,2,FALSE),0)</f>
        <v>0</v>
      </c>
      <c r="C422">
        <f>IFERROR(VLOOKUP(通常分様式!C422,―!$A$2:$B$3,2,FALSE),0)</f>
        <v>0</v>
      </c>
      <c r="D422">
        <f>IFERROR(VLOOKUP(通常分様式!D422,―!$AD$2:$AE$3,2,FALSE),0)</f>
        <v>0</v>
      </c>
      <c r="G422">
        <f>IFERROR(VLOOKUP(通常分様式!G422,―!$AF$2:$AG$3,2,FALSE),0)</f>
        <v>0</v>
      </c>
      <c r="H422">
        <f>IFERROR(VLOOKUP(通常分様式!H422,―!$C$2:$D$2,2,FALSE),0)</f>
        <v>0</v>
      </c>
      <c r="I422">
        <f>IFERROR(IF(B422=2,VLOOKUP(通常分様式!I422,―!$E$21:$F$25,2,FALSE),VLOOKUP(通常分様式!I422,―!$E$2:$F$19,2,FALSE)),0)</f>
        <v>0</v>
      </c>
      <c r="J422">
        <f>IFERROR(VLOOKUP(通常分様式!J422,―!$G$2:$H$2,2,FALSE),0)</f>
        <v>0</v>
      </c>
      <c r="K422">
        <f>IFERROR(VLOOKUP(通常分様式!K422,―!$AH$2:$AI$12,2,FALSE),0)</f>
        <v>0</v>
      </c>
      <c r="V422">
        <f>IFERROR(IF(通常分様式!C422="単",VLOOKUP(通常分様式!V422,―!$I$2:$J$3,2,FALSE),VLOOKUP(通常分様式!V422,―!$I$4:$J$5,2,FALSE)),0)</f>
        <v>0</v>
      </c>
      <c r="W422">
        <f>IFERROR(VLOOKUP(通常分様式!W422,―!$K$2:$L$3,2,FALSE),0)</f>
        <v>0</v>
      </c>
      <c r="X422">
        <f>IFERROR(VLOOKUP(通常分様式!X422,―!$M$2:$N$3,2,FALSE),0)</f>
        <v>0</v>
      </c>
      <c r="Y422">
        <f>IFERROR(VLOOKUP(通常分様式!Y422,―!$O$2:$P$3,2,FALSE),0)</f>
        <v>0</v>
      </c>
      <c r="Z422">
        <f>IFERROR(VLOOKUP(通常分様式!Z422,―!$X$2:$Y$31,2,FALSE),0)</f>
        <v>0</v>
      </c>
      <c r="AA422">
        <f>IFERROR(VLOOKUP(通常分様式!AA422,―!$X$2:$Y$31,2,FALSE),0)</f>
        <v>0</v>
      </c>
      <c r="AF422">
        <f>IFERROR(VLOOKUP(通常分様式!AG422,―!$AA$2:$AB$14,2,FALSE),0)</f>
        <v>0</v>
      </c>
      <c r="AG422">
        <f t="shared" si="42"/>
        <v>0</v>
      </c>
      <c r="AH422" s="513">
        <f t="shared" si="43"/>
        <v>0</v>
      </c>
      <c r="AI422" s="513">
        <f t="shared" si="44"/>
        <v>0</v>
      </c>
      <c r="AJ422" s="513">
        <f>IF(通常分様式!C422="",0,IF(B422=1,IF(フラグ管理用!C422=1,"事業終期_通常",IF(C422=2,IF(Y422=2,"事業終期_R3基金・R4","事業終期_通常"),0)),IF(B422=2,"事業終期_R3基金・R4",0)))</f>
        <v>0</v>
      </c>
      <c r="AK422" s="513">
        <f t="shared" si="45"/>
        <v>0</v>
      </c>
      <c r="AL422" s="513">
        <f t="shared" si="46"/>
        <v>0</v>
      </c>
      <c r="AM422" s="513">
        <f t="shared" si="47"/>
        <v>0</v>
      </c>
      <c r="AN422" s="513">
        <f t="shared" si="48"/>
        <v>0</v>
      </c>
      <c r="AO422" t="str">
        <f>IF(通常分様式!C422="","",IF(PRODUCT(B422:G422,H422:AA422,AF422)=0,"error",""))</f>
        <v/>
      </c>
      <c r="AP422">
        <f>IF(通常分様式!E422="妊娠出産子育て支援交付金",1,0)</f>
        <v>0</v>
      </c>
    </row>
    <row r="423" spans="1:42">
      <c r="A423">
        <v>402</v>
      </c>
      <c r="B423">
        <f>IFERROR(VLOOKUP(通常分様式!B423,―!$AJ$2:$AK$3,2,FALSE),0)</f>
        <v>0</v>
      </c>
      <c r="C423">
        <f>IFERROR(VLOOKUP(通常分様式!C423,―!$A$2:$B$3,2,FALSE),0)</f>
        <v>0</v>
      </c>
      <c r="D423">
        <f>IFERROR(VLOOKUP(通常分様式!D423,―!$AD$2:$AE$3,2,FALSE),0)</f>
        <v>0</v>
      </c>
      <c r="G423">
        <f>IFERROR(VLOOKUP(通常分様式!G423,―!$AF$2:$AG$3,2,FALSE),0)</f>
        <v>0</v>
      </c>
      <c r="H423">
        <f>IFERROR(VLOOKUP(通常分様式!H423,―!$C$2:$D$2,2,FALSE),0)</f>
        <v>0</v>
      </c>
      <c r="I423">
        <f>IFERROR(IF(B423=2,VLOOKUP(通常分様式!I423,―!$E$21:$F$25,2,FALSE),VLOOKUP(通常分様式!I423,―!$E$2:$F$19,2,FALSE)),0)</f>
        <v>0</v>
      </c>
      <c r="J423">
        <f>IFERROR(VLOOKUP(通常分様式!J423,―!$G$2:$H$2,2,FALSE),0)</f>
        <v>0</v>
      </c>
      <c r="K423">
        <f>IFERROR(VLOOKUP(通常分様式!K423,―!$AH$2:$AI$12,2,FALSE),0)</f>
        <v>0</v>
      </c>
      <c r="V423">
        <f>IFERROR(IF(通常分様式!C423="単",VLOOKUP(通常分様式!V423,―!$I$2:$J$3,2,FALSE),VLOOKUP(通常分様式!V423,―!$I$4:$J$5,2,FALSE)),0)</f>
        <v>0</v>
      </c>
      <c r="W423">
        <f>IFERROR(VLOOKUP(通常分様式!W423,―!$K$2:$L$3,2,FALSE),0)</f>
        <v>0</v>
      </c>
      <c r="X423">
        <f>IFERROR(VLOOKUP(通常分様式!X423,―!$M$2:$N$3,2,FALSE),0)</f>
        <v>0</v>
      </c>
      <c r="Y423">
        <f>IFERROR(VLOOKUP(通常分様式!Y423,―!$O$2:$P$3,2,FALSE),0)</f>
        <v>0</v>
      </c>
      <c r="Z423">
        <f>IFERROR(VLOOKUP(通常分様式!Z423,―!$X$2:$Y$31,2,FALSE),0)</f>
        <v>0</v>
      </c>
      <c r="AA423">
        <f>IFERROR(VLOOKUP(通常分様式!AA423,―!$X$2:$Y$31,2,FALSE),0)</f>
        <v>0</v>
      </c>
      <c r="AF423">
        <f>IFERROR(VLOOKUP(通常分様式!AG423,―!$AA$2:$AB$14,2,FALSE),0)</f>
        <v>0</v>
      </c>
      <c r="AG423">
        <f t="shared" si="42"/>
        <v>0</v>
      </c>
      <c r="AH423" s="513">
        <f t="shared" si="43"/>
        <v>0</v>
      </c>
      <c r="AI423" s="513">
        <f t="shared" si="44"/>
        <v>0</v>
      </c>
      <c r="AJ423" s="513">
        <f>IF(通常分様式!C423="",0,IF(B423=1,IF(フラグ管理用!C423=1,"事業終期_通常",IF(C423=2,IF(Y423=2,"事業終期_R3基金・R4","事業終期_通常"),0)),IF(B423=2,"事業終期_R3基金・R4",0)))</f>
        <v>0</v>
      </c>
      <c r="AK423" s="513">
        <f t="shared" si="45"/>
        <v>0</v>
      </c>
      <c r="AL423" s="513">
        <f t="shared" si="46"/>
        <v>0</v>
      </c>
      <c r="AM423" s="513">
        <f t="shared" si="47"/>
        <v>0</v>
      </c>
      <c r="AN423" s="513">
        <f t="shared" si="48"/>
        <v>0</v>
      </c>
      <c r="AO423" t="str">
        <f>IF(通常分様式!C423="","",IF(PRODUCT(B423:G423,H423:AA423,AF423)=0,"error",""))</f>
        <v/>
      </c>
      <c r="AP423">
        <f>IF(通常分様式!E423="妊娠出産子育て支援交付金",1,0)</f>
        <v>0</v>
      </c>
    </row>
    <row r="424" spans="1:42">
      <c r="A424">
        <v>403</v>
      </c>
      <c r="B424">
        <f>IFERROR(VLOOKUP(通常分様式!B424,―!$AJ$2:$AK$3,2,FALSE),0)</f>
        <v>0</v>
      </c>
      <c r="C424">
        <f>IFERROR(VLOOKUP(通常分様式!C424,―!$A$2:$B$3,2,FALSE),0)</f>
        <v>0</v>
      </c>
      <c r="D424">
        <f>IFERROR(VLOOKUP(通常分様式!D424,―!$AD$2:$AE$3,2,FALSE),0)</f>
        <v>0</v>
      </c>
      <c r="G424">
        <f>IFERROR(VLOOKUP(通常分様式!G424,―!$AF$2:$AG$3,2,FALSE),0)</f>
        <v>0</v>
      </c>
      <c r="H424">
        <f>IFERROR(VLOOKUP(通常分様式!H424,―!$C$2:$D$2,2,FALSE),0)</f>
        <v>0</v>
      </c>
      <c r="I424">
        <f>IFERROR(IF(B424=2,VLOOKUP(通常分様式!I424,―!$E$21:$F$25,2,FALSE),VLOOKUP(通常分様式!I424,―!$E$2:$F$19,2,FALSE)),0)</f>
        <v>0</v>
      </c>
      <c r="J424">
        <f>IFERROR(VLOOKUP(通常分様式!J424,―!$G$2:$H$2,2,FALSE),0)</f>
        <v>0</v>
      </c>
      <c r="K424">
        <f>IFERROR(VLOOKUP(通常分様式!K424,―!$AH$2:$AI$12,2,FALSE),0)</f>
        <v>0</v>
      </c>
      <c r="V424">
        <f>IFERROR(IF(通常分様式!C424="単",VLOOKUP(通常分様式!V424,―!$I$2:$J$3,2,FALSE),VLOOKUP(通常分様式!V424,―!$I$4:$J$5,2,FALSE)),0)</f>
        <v>0</v>
      </c>
      <c r="W424">
        <f>IFERROR(VLOOKUP(通常分様式!W424,―!$K$2:$L$3,2,FALSE),0)</f>
        <v>0</v>
      </c>
      <c r="X424">
        <f>IFERROR(VLOOKUP(通常分様式!X424,―!$M$2:$N$3,2,FALSE),0)</f>
        <v>0</v>
      </c>
      <c r="Y424">
        <f>IFERROR(VLOOKUP(通常分様式!Y424,―!$O$2:$P$3,2,FALSE),0)</f>
        <v>0</v>
      </c>
      <c r="Z424">
        <f>IFERROR(VLOOKUP(通常分様式!Z424,―!$X$2:$Y$31,2,FALSE),0)</f>
        <v>0</v>
      </c>
      <c r="AA424">
        <f>IFERROR(VLOOKUP(通常分様式!AA424,―!$X$2:$Y$31,2,FALSE),0)</f>
        <v>0</v>
      </c>
      <c r="AF424">
        <f>IFERROR(VLOOKUP(通常分様式!AG424,―!$AA$2:$AB$14,2,FALSE),0)</f>
        <v>0</v>
      </c>
      <c r="AG424">
        <f t="shared" si="42"/>
        <v>0</v>
      </c>
      <c r="AH424" s="513">
        <f t="shared" si="43"/>
        <v>0</v>
      </c>
      <c r="AI424" s="513">
        <f t="shared" si="44"/>
        <v>0</v>
      </c>
      <c r="AJ424" s="513">
        <f>IF(通常分様式!C424="",0,IF(B424=1,IF(フラグ管理用!C424=1,"事業終期_通常",IF(C424=2,IF(Y424=2,"事業終期_R3基金・R4","事業終期_通常"),0)),IF(B424=2,"事業終期_R3基金・R4",0)))</f>
        <v>0</v>
      </c>
      <c r="AK424" s="513">
        <f t="shared" si="45"/>
        <v>0</v>
      </c>
      <c r="AL424" s="513">
        <f t="shared" si="46"/>
        <v>0</v>
      </c>
      <c r="AM424" s="513">
        <f t="shared" si="47"/>
        <v>0</v>
      </c>
      <c r="AN424" s="513">
        <f t="shared" si="48"/>
        <v>0</v>
      </c>
      <c r="AO424" t="str">
        <f>IF(通常分様式!C424="","",IF(PRODUCT(B424:G424,H424:AA424,AF424)=0,"error",""))</f>
        <v/>
      </c>
      <c r="AP424">
        <f>IF(通常分様式!E424="妊娠出産子育て支援交付金",1,0)</f>
        <v>0</v>
      </c>
    </row>
    <row r="425" spans="1:42">
      <c r="A425">
        <v>404</v>
      </c>
      <c r="B425">
        <f>IFERROR(VLOOKUP(通常分様式!B425,―!$AJ$2:$AK$3,2,FALSE),0)</f>
        <v>0</v>
      </c>
      <c r="C425">
        <f>IFERROR(VLOOKUP(通常分様式!C425,―!$A$2:$B$3,2,FALSE),0)</f>
        <v>0</v>
      </c>
      <c r="D425">
        <f>IFERROR(VLOOKUP(通常分様式!D425,―!$AD$2:$AE$3,2,FALSE),0)</f>
        <v>0</v>
      </c>
      <c r="G425">
        <f>IFERROR(VLOOKUP(通常分様式!G425,―!$AF$2:$AG$3,2,FALSE),0)</f>
        <v>0</v>
      </c>
      <c r="H425">
        <f>IFERROR(VLOOKUP(通常分様式!H425,―!$C$2:$D$2,2,FALSE),0)</f>
        <v>0</v>
      </c>
      <c r="I425">
        <f>IFERROR(IF(B425=2,VLOOKUP(通常分様式!I425,―!$E$21:$F$25,2,FALSE),VLOOKUP(通常分様式!I425,―!$E$2:$F$19,2,FALSE)),0)</f>
        <v>0</v>
      </c>
      <c r="J425">
        <f>IFERROR(VLOOKUP(通常分様式!J425,―!$G$2:$H$2,2,FALSE),0)</f>
        <v>0</v>
      </c>
      <c r="K425">
        <f>IFERROR(VLOOKUP(通常分様式!K425,―!$AH$2:$AI$12,2,FALSE),0)</f>
        <v>0</v>
      </c>
      <c r="V425">
        <f>IFERROR(IF(通常分様式!C425="単",VLOOKUP(通常分様式!V425,―!$I$2:$J$3,2,FALSE),VLOOKUP(通常分様式!V425,―!$I$4:$J$5,2,FALSE)),0)</f>
        <v>0</v>
      </c>
      <c r="W425">
        <f>IFERROR(VLOOKUP(通常分様式!W425,―!$K$2:$L$3,2,FALSE),0)</f>
        <v>0</v>
      </c>
      <c r="X425">
        <f>IFERROR(VLOOKUP(通常分様式!X425,―!$M$2:$N$3,2,FALSE),0)</f>
        <v>0</v>
      </c>
      <c r="Y425">
        <f>IFERROR(VLOOKUP(通常分様式!Y425,―!$O$2:$P$3,2,FALSE),0)</f>
        <v>0</v>
      </c>
      <c r="Z425">
        <f>IFERROR(VLOOKUP(通常分様式!Z425,―!$X$2:$Y$31,2,FALSE),0)</f>
        <v>0</v>
      </c>
      <c r="AA425">
        <f>IFERROR(VLOOKUP(通常分様式!AA425,―!$X$2:$Y$31,2,FALSE),0)</f>
        <v>0</v>
      </c>
      <c r="AF425">
        <f>IFERROR(VLOOKUP(通常分様式!AG425,―!$AA$2:$AB$14,2,FALSE),0)</f>
        <v>0</v>
      </c>
      <c r="AG425">
        <f t="shared" si="42"/>
        <v>0</v>
      </c>
      <c r="AH425" s="513">
        <f t="shared" si="43"/>
        <v>0</v>
      </c>
      <c r="AI425" s="513">
        <f t="shared" si="44"/>
        <v>0</v>
      </c>
      <c r="AJ425" s="513">
        <f>IF(通常分様式!C425="",0,IF(B425=1,IF(フラグ管理用!C425=1,"事業終期_通常",IF(C425=2,IF(Y425=2,"事業終期_R3基金・R4","事業終期_通常"),0)),IF(B425=2,"事業終期_R3基金・R4",0)))</f>
        <v>0</v>
      </c>
      <c r="AK425" s="513">
        <f t="shared" si="45"/>
        <v>0</v>
      </c>
      <c r="AL425" s="513">
        <f t="shared" si="46"/>
        <v>0</v>
      </c>
      <c r="AM425" s="513">
        <f t="shared" si="47"/>
        <v>0</v>
      </c>
      <c r="AN425" s="513">
        <f t="shared" si="48"/>
        <v>0</v>
      </c>
      <c r="AO425" t="str">
        <f>IF(通常分様式!C425="","",IF(PRODUCT(B425:G425,H425:AA425,AF425)=0,"error",""))</f>
        <v/>
      </c>
      <c r="AP425">
        <f>IF(通常分様式!E425="妊娠出産子育て支援交付金",1,0)</f>
        <v>0</v>
      </c>
    </row>
    <row r="426" spans="1:42">
      <c r="A426">
        <v>405</v>
      </c>
      <c r="B426">
        <f>IFERROR(VLOOKUP(通常分様式!B426,―!$AJ$2:$AK$3,2,FALSE),0)</f>
        <v>0</v>
      </c>
      <c r="C426">
        <f>IFERROR(VLOOKUP(通常分様式!C426,―!$A$2:$B$3,2,FALSE),0)</f>
        <v>0</v>
      </c>
      <c r="D426">
        <f>IFERROR(VLOOKUP(通常分様式!D426,―!$AD$2:$AE$3,2,FALSE),0)</f>
        <v>0</v>
      </c>
      <c r="G426">
        <f>IFERROR(VLOOKUP(通常分様式!G426,―!$AF$2:$AG$3,2,FALSE),0)</f>
        <v>0</v>
      </c>
      <c r="H426">
        <f>IFERROR(VLOOKUP(通常分様式!H426,―!$C$2:$D$2,2,FALSE),0)</f>
        <v>0</v>
      </c>
      <c r="I426">
        <f>IFERROR(IF(B426=2,VLOOKUP(通常分様式!I426,―!$E$21:$F$25,2,FALSE),VLOOKUP(通常分様式!I426,―!$E$2:$F$19,2,FALSE)),0)</f>
        <v>0</v>
      </c>
      <c r="J426">
        <f>IFERROR(VLOOKUP(通常分様式!J426,―!$G$2:$H$2,2,FALSE),0)</f>
        <v>0</v>
      </c>
      <c r="K426">
        <f>IFERROR(VLOOKUP(通常分様式!K426,―!$AH$2:$AI$12,2,FALSE),0)</f>
        <v>0</v>
      </c>
      <c r="V426">
        <f>IFERROR(IF(通常分様式!C426="単",VLOOKUP(通常分様式!V426,―!$I$2:$J$3,2,FALSE),VLOOKUP(通常分様式!V426,―!$I$4:$J$5,2,FALSE)),0)</f>
        <v>0</v>
      </c>
      <c r="W426">
        <f>IFERROR(VLOOKUP(通常分様式!W426,―!$K$2:$L$3,2,FALSE),0)</f>
        <v>0</v>
      </c>
      <c r="X426">
        <f>IFERROR(VLOOKUP(通常分様式!X426,―!$M$2:$N$3,2,FALSE),0)</f>
        <v>0</v>
      </c>
      <c r="Y426">
        <f>IFERROR(VLOOKUP(通常分様式!Y426,―!$O$2:$P$3,2,FALSE),0)</f>
        <v>0</v>
      </c>
      <c r="Z426">
        <f>IFERROR(VLOOKUP(通常分様式!Z426,―!$X$2:$Y$31,2,FALSE),0)</f>
        <v>0</v>
      </c>
      <c r="AA426">
        <f>IFERROR(VLOOKUP(通常分様式!AA426,―!$X$2:$Y$31,2,FALSE),0)</f>
        <v>0</v>
      </c>
      <c r="AF426">
        <f>IFERROR(VLOOKUP(通常分様式!AG426,―!$AA$2:$AB$14,2,FALSE),0)</f>
        <v>0</v>
      </c>
      <c r="AG426">
        <f t="shared" si="42"/>
        <v>0</v>
      </c>
      <c r="AH426" s="513">
        <f t="shared" si="43"/>
        <v>0</v>
      </c>
      <c r="AI426" s="513">
        <f t="shared" si="44"/>
        <v>0</v>
      </c>
      <c r="AJ426" s="513">
        <f>IF(通常分様式!C426="",0,IF(B426=1,IF(フラグ管理用!C426=1,"事業終期_通常",IF(C426=2,IF(Y426=2,"事業終期_R3基金・R4","事業終期_通常"),0)),IF(B426=2,"事業終期_R3基金・R4",0)))</f>
        <v>0</v>
      </c>
      <c r="AK426" s="513">
        <f t="shared" si="45"/>
        <v>0</v>
      </c>
      <c r="AL426" s="513">
        <f t="shared" si="46"/>
        <v>0</v>
      </c>
      <c r="AM426" s="513">
        <f t="shared" si="47"/>
        <v>0</v>
      </c>
      <c r="AN426" s="513">
        <f t="shared" si="48"/>
        <v>0</v>
      </c>
      <c r="AO426" t="str">
        <f>IF(通常分様式!C426="","",IF(PRODUCT(B426:G426,H426:AA426,AF426)=0,"error",""))</f>
        <v/>
      </c>
      <c r="AP426">
        <f>IF(通常分様式!E426="妊娠出産子育て支援交付金",1,0)</f>
        <v>0</v>
      </c>
    </row>
    <row r="427" spans="1:42">
      <c r="A427">
        <v>406</v>
      </c>
      <c r="B427">
        <f>IFERROR(VLOOKUP(通常分様式!B427,―!$AJ$2:$AK$3,2,FALSE),0)</f>
        <v>0</v>
      </c>
      <c r="C427">
        <f>IFERROR(VLOOKUP(通常分様式!C427,―!$A$2:$B$3,2,FALSE),0)</f>
        <v>0</v>
      </c>
      <c r="D427">
        <f>IFERROR(VLOOKUP(通常分様式!D427,―!$AD$2:$AE$3,2,FALSE),0)</f>
        <v>0</v>
      </c>
      <c r="G427">
        <f>IFERROR(VLOOKUP(通常分様式!G427,―!$AF$2:$AG$3,2,FALSE),0)</f>
        <v>0</v>
      </c>
      <c r="H427">
        <f>IFERROR(VLOOKUP(通常分様式!H427,―!$C$2:$D$2,2,FALSE),0)</f>
        <v>0</v>
      </c>
      <c r="I427">
        <f>IFERROR(IF(B427=2,VLOOKUP(通常分様式!I427,―!$E$21:$F$25,2,FALSE),VLOOKUP(通常分様式!I427,―!$E$2:$F$19,2,FALSE)),0)</f>
        <v>0</v>
      </c>
      <c r="J427">
        <f>IFERROR(VLOOKUP(通常分様式!J427,―!$G$2:$H$2,2,FALSE),0)</f>
        <v>0</v>
      </c>
      <c r="K427">
        <f>IFERROR(VLOOKUP(通常分様式!K427,―!$AH$2:$AI$12,2,FALSE),0)</f>
        <v>0</v>
      </c>
      <c r="V427">
        <f>IFERROR(IF(通常分様式!C427="単",VLOOKUP(通常分様式!V427,―!$I$2:$J$3,2,FALSE),VLOOKUP(通常分様式!V427,―!$I$4:$J$5,2,FALSE)),0)</f>
        <v>0</v>
      </c>
      <c r="W427">
        <f>IFERROR(VLOOKUP(通常分様式!W427,―!$K$2:$L$3,2,FALSE),0)</f>
        <v>0</v>
      </c>
      <c r="X427">
        <f>IFERROR(VLOOKUP(通常分様式!X427,―!$M$2:$N$3,2,FALSE),0)</f>
        <v>0</v>
      </c>
      <c r="Y427">
        <f>IFERROR(VLOOKUP(通常分様式!Y427,―!$O$2:$P$3,2,FALSE),0)</f>
        <v>0</v>
      </c>
      <c r="Z427">
        <f>IFERROR(VLOOKUP(通常分様式!Z427,―!$X$2:$Y$31,2,FALSE),0)</f>
        <v>0</v>
      </c>
      <c r="AA427">
        <f>IFERROR(VLOOKUP(通常分様式!AA427,―!$X$2:$Y$31,2,FALSE),0)</f>
        <v>0</v>
      </c>
      <c r="AF427">
        <f>IFERROR(VLOOKUP(通常分様式!AG427,―!$AA$2:$AB$14,2,FALSE),0)</f>
        <v>0</v>
      </c>
      <c r="AG427">
        <f t="shared" si="42"/>
        <v>0</v>
      </c>
      <c r="AH427" s="513">
        <f t="shared" si="43"/>
        <v>0</v>
      </c>
      <c r="AI427" s="513">
        <f t="shared" si="44"/>
        <v>0</v>
      </c>
      <c r="AJ427" s="513">
        <f>IF(通常分様式!C427="",0,IF(B427=1,IF(フラグ管理用!C427=1,"事業終期_通常",IF(C427=2,IF(Y427=2,"事業終期_R3基金・R4","事業終期_通常"),0)),IF(B427=2,"事業終期_R3基金・R4",0)))</f>
        <v>0</v>
      </c>
      <c r="AK427" s="513">
        <f t="shared" si="45"/>
        <v>0</v>
      </c>
      <c r="AL427" s="513">
        <f t="shared" si="46"/>
        <v>0</v>
      </c>
      <c r="AM427" s="513">
        <f t="shared" si="47"/>
        <v>0</v>
      </c>
      <c r="AN427" s="513">
        <f t="shared" si="48"/>
        <v>0</v>
      </c>
      <c r="AO427" t="str">
        <f>IF(通常分様式!C427="","",IF(PRODUCT(B427:G427,H427:AA427,AF427)=0,"error",""))</f>
        <v/>
      </c>
      <c r="AP427">
        <f>IF(通常分様式!E427="妊娠出産子育て支援交付金",1,0)</f>
        <v>0</v>
      </c>
    </row>
    <row r="428" spans="1:42">
      <c r="A428">
        <v>407</v>
      </c>
      <c r="B428">
        <f>IFERROR(VLOOKUP(通常分様式!B428,―!$AJ$2:$AK$3,2,FALSE),0)</f>
        <v>0</v>
      </c>
      <c r="C428">
        <f>IFERROR(VLOOKUP(通常分様式!C428,―!$A$2:$B$3,2,FALSE),0)</f>
        <v>0</v>
      </c>
      <c r="D428">
        <f>IFERROR(VLOOKUP(通常分様式!D428,―!$AD$2:$AE$3,2,FALSE),0)</f>
        <v>0</v>
      </c>
      <c r="G428">
        <f>IFERROR(VLOOKUP(通常分様式!G428,―!$AF$2:$AG$3,2,FALSE),0)</f>
        <v>0</v>
      </c>
      <c r="H428">
        <f>IFERROR(VLOOKUP(通常分様式!H428,―!$C$2:$D$2,2,FALSE),0)</f>
        <v>0</v>
      </c>
      <c r="I428">
        <f>IFERROR(IF(B428=2,VLOOKUP(通常分様式!I428,―!$E$21:$F$25,2,FALSE),VLOOKUP(通常分様式!I428,―!$E$2:$F$19,2,FALSE)),0)</f>
        <v>0</v>
      </c>
      <c r="J428">
        <f>IFERROR(VLOOKUP(通常分様式!J428,―!$G$2:$H$2,2,FALSE),0)</f>
        <v>0</v>
      </c>
      <c r="K428">
        <f>IFERROR(VLOOKUP(通常分様式!K428,―!$AH$2:$AI$12,2,FALSE),0)</f>
        <v>0</v>
      </c>
      <c r="V428">
        <f>IFERROR(IF(通常分様式!C428="単",VLOOKUP(通常分様式!V428,―!$I$2:$J$3,2,FALSE),VLOOKUP(通常分様式!V428,―!$I$4:$J$5,2,FALSE)),0)</f>
        <v>0</v>
      </c>
      <c r="W428">
        <f>IFERROR(VLOOKUP(通常分様式!W428,―!$K$2:$L$3,2,FALSE),0)</f>
        <v>0</v>
      </c>
      <c r="X428">
        <f>IFERROR(VLOOKUP(通常分様式!X428,―!$M$2:$N$3,2,FALSE),0)</f>
        <v>0</v>
      </c>
      <c r="Y428">
        <f>IFERROR(VLOOKUP(通常分様式!Y428,―!$O$2:$P$3,2,FALSE),0)</f>
        <v>0</v>
      </c>
      <c r="Z428">
        <f>IFERROR(VLOOKUP(通常分様式!Z428,―!$X$2:$Y$31,2,FALSE),0)</f>
        <v>0</v>
      </c>
      <c r="AA428">
        <f>IFERROR(VLOOKUP(通常分様式!AA428,―!$X$2:$Y$31,2,FALSE),0)</f>
        <v>0</v>
      </c>
      <c r="AF428">
        <f>IFERROR(VLOOKUP(通常分様式!AG428,―!$AA$2:$AB$14,2,FALSE),0)</f>
        <v>0</v>
      </c>
      <c r="AG428">
        <f t="shared" si="42"/>
        <v>0</v>
      </c>
      <c r="AH428" s="513">
        <f t="shared" si="43"/>
        <v>0</v>
      </c>
      <c r="AI428" s="513">
        <f t="shared" si="44"/>
        <v>0</v>
      </c>
      <c r="AJ428" s="513">
        <f>IF(通常分様式!C428="",0,IF(B428=1,IF(フラグ管理用!C428=1,"事業終期_通常",IF(C428=2,IF(Y428=2,"事業終期_R3基金・R4","事業終期_通常"),0)),IF(B428=2,"事業終期_R3基金・R4",0)))</f>
        <v>0</v>
      </c>
      <c r="AK428" s="513">
        <f t="shared" si="45"/>
        <v>0</v>
      </c>
      <c r="AL428" s="513">
        <f t="shared" si="46"/>
        <v>0</v>
      </c>
      <c r="AM428" s="513">
        <f t="shared" si="47"/>
        <v>0</v>
      </c>
      <c r="AN428" s="513">
        <f t="shared" si="48"/>
        <v>0</v>
      </c>
      <c r="AO428" t="str">
        <f>IF(通常分様式!C428="","",IF(PRODUCT(B428:G428,H428:AA428,AF428)=0,"error",""))</f>
        <v/>
      </c>
      <c r="AP428">
        <f>IF(通常分様式!E428="妊娠出産子育て支援交付金",1,0)</f>
        <v>0</v>
      </c>
    </row>
    <row r="429" spans="1:42">
      <c r="A429">
        <v>408</v>
      </c>
      <c r="B429">
        <f>IFERROR(VLOOKUP(通常分様式!B429,―!$AJ$2:$AK$3,2,FALSE),0)</f>
        <v>0</v>
      </c>
      <c r="C429">
        <f>IFERROR(VLOOKUP(通常分様式!C429,―!$A$2:$B$3,2,FALSE),0)</f>
        <v>0</v>
      </c>
      <c r="D429">
        <f>IFERROR(VLOOKUP(通常分様式!D429,―!$AD$2:$AE$3,2,FALSE),0)</f>
        <v>0</v>
      </c>
      <c r="G429">
        <f>IFERROR(VLOOKUP(通常分様式!G429,―!$AF$2:$AG$3,2,FALSE),0)</f>
        <v>0</v>
      </c>
      <c r="H429">
        <f>IFERROR(VLOOKUP(通常分様式!H429,―!$C$2:$D$2,2,FALSE),0)</f>
        <v>0</v>
      </c>
      <c r="I429">
        <f>IFERROR(IF(B429=2,VLOOKUP(通常分様式!I429,―!$E$21:$F$25,2,FALSE),VLOOKUP(通常分様式!I429,―!$E$2:$F$19,2,FALSE)),0)</f>
        <v>0</v>
      </c>
      <c r="J429">
        <f>IFERROR(VLOOKUP(通常分様式!J429,―!$G$2:$H$2,2,FALSE),0)</f>
        <v>0</v>
      </c>
      <c r="K429">
        <f>IFERROR(VLOOKUP(通常分様式!K429,―!$AH$2:$AI$12,2,FALSE),0)</f>
        <v>0</v>
      </c>
      <c r="V429">
        <f>IFERROR(IF(通常分様式!C429="単",VLOOKUP(通常分様式!V429,―!$I$2:$J$3,2,FALSE),VLOOKUP(通常分様式!V429,―!$I$4:$J$5,2,FALSE)),0)</f>
        <v>0</v>
      </c>
      <c r="W429">
        <f>IFERROR(VLOOKUP(通常分様式!W429,―!$K$2:$L$3,2,FALSE),0)</f>
        <v>0</v>
      </c>
      <c r="X429">
        <f>IFERROR(VLOOKUP(通常分様式!X429,―!$M$2:$N$3,2,FALSE),0)</f>
        <v>0</v>
      </c>
      <c r="Y429">
        <f>IFERROR(VLOOKUP(通常分様式!Y429,―!$O$2:$P$3,2,FALSE),0)</f>
        <v>0</v>
      </c>
      <c r="Z429">
        <f>IFERROR(VLOOKUP(通常分様式!Z429,―!$X$2:$Y$31,2,FALSE),0)</f>
        <v>0</v>
      </c>
      <c r="AA429">
        <f>IFERROR(VLOOKUP(通常分様式!AA429,―!$X$2:$Y$31,2,FALSE),0)</f>
        <v>0</v>
      </c>
      <c r="AF429">
        <f>IFERROR(VLOOKUP(通常分様式!AG429,―!$AA$2:$AB$14,2,FALSE),0)</f>
        <v>0</v>
      </c>
      <c r="AG429">
        <f t="shared" si="42"/>
        <v>0</v>
      </c>
      <c r="AH429" s="513">
        <f t="shared" si="43"/>
        <v>0</v>
      </c>
      <c r="AI429" s="513">
        <f t="shared" si="44"/>
        <v>0</v>
      </c>
      <c r="AJ429" s="513">
        <f>IF(通常分様式!C429="",0,IF(B429=1,IF(フラグ管理用!C429=1,"事業終期_通常",IF(C429=2,IF(Y429=2,"事業終期_R3基金・R4","事業終期_通常"),0)),IF(B429=2,"事業終期_R3基金・R4",0)))</f>
        <v>0</v>
      </c>
      <c r="AK429" s="513">
        <f t="shared" si="45"/>
        <v>0</v>
      </c>
      <c r="AL429" s="513">
        <f t="shared" si="46"/>
        <v>0</v>
      </c>
      <c r="AM429" s="513">
        <f t="shared" si="47"/>
        <v>0</v>
      </c>
      <c r="AN429" s="513">
        <f t="shared" si="48"/>
        <v>0</v>
      </c>
      <c r="AO429" t="str">
        <f>IF(通常分様式!C429="","",IF(PRODUCT(B429:G429,H429:AA429,AF429)=0,"error",""))</f>
        <v/>
      </c>
      <c r="AP429">
        <f>IF(通常分様式!E429="妊娠出産子育て支援交付金",1,0)</f>
        <v>0</v>
      </c>
    </row>
    <row r="430" spans="1:42">
      <c r="A430">
        <v>409</v>
      </c>
      <c r="B430">
        <f>IFERROR(VLOOKUP(通常分様式!B430,―!$AJ$2:$AK$3,2,FALSE),0)</f>
        <v>0</v>
      </c>
      <c r="C430">
        <f>IFERROR(VLOOKUP(通常分様式!C430,―!$A$2:$B$3,2,FALSE),0)</f>
        <v>0</v>
      </c>
      <c r="D430">
        <f>IFERROR(VLOOKUP(通常分様式!D430,―!$AD$2:$AE$3,2,FALSE),0)</f>
        <v>0</v>
      </c>
      <c r="G430">
        <f>IFERROR(VLOOKUP(通常分様式!G430,―!$AF$2:$AG$3,2,FALSE),0)</f>
        <v>0</v>
      </c>
      <c r="H430">
        <f>IFERROR(VLOOKUP(通常分様式!H430,―!$C$2:$D$2,2,FALSE),0)</f>
        <v>0</v>
      </c>
      <c r="I430">
        <f>IFERROR(IF(B430=2,VLOOKUP(通常分様式!I430,―!$E$21:$F$25,2,FALSE),VLOOKUP(通常分様式!I430,―!$E$2:$F$19,2,FALSE)),0)</f>
        <v>0</v>
      </c>
      <c r="J430">
        <f>IFERROR(VLOOKUP(通常分様式!J430,―!$G$2:$H$2,2,FALSE),0)</f>
        <v>0</v>
      </c>
      <c r="K430">
        <f>IFERROR(VLOOKUP(通常分様式!K430,―!$AH$2:$AI$12,2,FALSE),0)</f>
        <v>0</v>
      </c>
      <c r="V430">
        <f>IFERROR(IF(通常分様式!C430="単",VLOOKUP(通常分様式!V430,―!$I$2:$J$3,2,FALSE),VLOOKUP(通常分様式!V430,―!$I$4:$J$5,2,FALSE)),0)</f>
        <v>0</v>
      </c>
      <c r="W430">
        <f>IFERROR(VLOOKUP(通常分様式!W430,―!$K$2:$L$3,2,FALSE),0)</f>
        <v>0</v>
      </c>
      <c r="X430">
        <f>IFERROR(VLOOKUP(通常分様式!X430,―!$M$2:$N$3,2,FALSE),0)</f>
        <v>0</v>
      </c>
      <c r="Y430">
        <f>IFERROR(VLOOKUP(通常分様式!Y430,―!$O$2:$P$3,2,FALSE),0)</f>
        <v>0</v>
      </c>
      <c r="Z430">
        <f>IFERROR(VLOOKUP(通常分様式!Z430,―!$X$2:$Y$31,2,FALSE),0)</f>
        <v>0</v>
      </c>
      <c r="AA430">
        <f>IFERROR(VLOOKUP(通常分様式!AA430,―!$X$2:$Y$31,2,FALSE),0)</f>
        <v>0</v>
      </c>
      <c r="AF430">
        <f>IFERROR(VLOOKUP(通常分様式!AG430,―!$AA$2:$AB$14,2,FALSE),0)</f>
        <v>0</v>
      </c>
      <c r="AG430">
        <f t="shared" si="42"/>
        <v>0</v>
      </c>
      <c r="AH430" s="513">
        <f t="shared" si="43"/>
        <v>0</v>
      </c>
      <c r="AI430" s="513">
        <f t="shared" si="44"/>
        <v>0</v>
      </c>
      <c r="AJ430" s="513">
        <f>IF(通常分様式!C430="",0,IF(B430=1,IF(フラグ管理用!C430=1,"事業終期_通常",IF(C430=2,IF(Y430=2,"事業終期_R3基金・R4","事業終期_通常"),0)),IF(B430=2,"事業終期_R3基金・R4",0)))</f>
        <v>0</v>
      </c>
      <c r="AK430" s="513">
        <f t="shared" si="45"/>
        <v>0</v>
      </c>
      <c r="AL430" s="513">
        <f t="shared" si="46"/>
        <v>0</v>
      </c>
      <c r="AM430" s="513">
        <f t="shared" si="47"/>
        <v>0</v>
      </c>
      <c r="AN430" s="513">
        <f t="shared" si="48"/>
        <v>0</v>
      </c>
      <c r="AO430" t="str">
        <f>IF(通常分様式!C430="","",IF(PRODUCT(B430:G430,H430:AA430,AF430)=0,"error",""))</f>
        <v/>
      </c>
      <c r="AP430">
        <f>IF(通常分様式!E430="妊娠出産子育て支援交付金",1,0)</f>
        <v>0</v>
      </c>
    </row>
    <row r="431" spans="1:42">
      <c r="A431">
        <v>410</v>
      </c>
      <c r="B431">
        <f>IFERROR(VLOOKUP(通常分様式!B431,―!$AJ$2:$AK$3,2,FALSE),0)</f>
        <v>0</v>
      </c>
      <c r="C431">
        <f>IFERROR(VLOOKUP(通常分様式!C431,―!$A$2:$B$3,2,FALSE),0)</f>
        <v>0</v>
      </c>
      <c r="D431">
        <f>IFERROR(VLOOKUP(通常分様式!D431,―!$AD$2:$AE$3,2,FALSE),0)</f>
        <v>0</v>
      </c>
      <c r="G431">
        <f>IFERROR(VLOOKUP(通常分様式!G431,―!$AF$2:$AG$3,2,FALSE),0)</f>
        <v>0</v>
      </c>
      <c r="H431">
        <f>IFERROR(VLOOKUP(通常分様式!H431,―!$C$2:$D$2,2,FALSE),0)</f>
        <v>0</v>
      </c>
      <c r="I431">
        <f>IFERROR(IF(B431=2,VLOOKUP(通常分様式!I431,―!$E$21:$F$25,2,FALSE),VLOOKUP(通常分様式!I431,―!$E$2:$F$19,2,FALSE)),0)</f>
        <v>0</v>
      </c>
      <c r="J431">
        <f>IFERROR(VLOOKUP(通常分様式!J431,―!$G$2:$H$2,2,FALSE),0)</f>
        <v>0</v>
      </c>
      <c r="K431">
        <f>IFERROR(VLOOKUP(通常分様式!K431,―!$AH$2:$AI$12,2,FALSE),0)</f>
        <v>0</v>
      </c>
      <c r="V431">
        <f>IFERROR(IF(通常分様式!C431="単",VLOOKUP(通常分様式!V431,―!$I$2:$J$3,2,FALSE),VLOOKUP(通常分様式!V431,―!$I$4:$J$5,2,FALSE)),0)</f>
        <v>0</v>
      </c>
      <c r="W431">
        <f>IFERROR(VLOOKUP(通常分様式!W431,―!$K$2:$L$3,2,FALSE),0)</f>
        <v>0</v>
      </c>
      <c r="X431">
        <f>IFERROR(VLOOKUP(通常分様式!X431,―!$M$2:$N$3,2,FALSE),0)</f>
        <v>0</v>
      </c>
      <c r="Y431">
        <f>IFERROR(VLOOKUP(通常分様式!Y431,―!$O$2:$P$3,2,FALSE),0)</f>
        <v>0</v>
      </c>
      <c r="Z431">
        <f>IFERROR(VLOOKUP(通常分様式!Z431,―!$X$2:$Y$31,2,FALSE),0)</f>
        <v>0</v>
      </c>
      <c r="AA431">
        <f>IFERROR(VLOOKUP(通常分様式!AA431,―!$X$2:$Y$31,2,FALSE),0)</f>
        <v>0</v>
      </c>
      <c r="AF431">
        <f>IFERROR(VLOOKUP(通常分様式!AG431,―!$AA$2:$AB$14,2,FALSE),0)</f>
        <v>0</v>
      </c>
      <c r="AG431">
        <f t="shared" si="42"/>
        <v>0</v>
      </c>
      <c r="AH431" s="513">
        <f t="shared" si="43"/>
        <v>0</v>
      </c>
      <c r="AI431" s="513">
        <f t="shared" si="44"/>
        <v>0</v>
      </c>
      <c r="AJ431" s="513">
        <f>IF(通常分様式!C431="",0,IF(B431=1,IF(フラグ管理用!C431=1,"事業終期_通常",IF(C431=2,IF(Y431=2,"事業終期_R3基金・R4","事業終期_通常"),0)),IF(B431=2,"事業終期_R3基金・R4",0)))</f>
        <v>0</v>
      </c>
      <c r="AK431" s="513">
        <f t="shared" si="45"/>
        <v>0</v>
      </c>
      <c r="AL431" s="513">
        <f t="shared" si="46"/>
        <v>0</v>
      </c>
      <c r="AM431" s="513">
        <f t="shared" si="47"/>
        <v>0</v>
      </c>
      <c r="AN431" s="513">
        <f t="shared" si="48"/>
        <v>0</v>
      </c>
      <c r="AO431" t="str">
        <f>IF(通常分様式!C431="","",IF(PRODUCT(B431:G431,H431:AA431,AF431)=0,"error",""))</f>
        <v/>
      </c>
      <c r="AP431">
        <f>IF(通常分様式!E431="妊娠出産子育て支援交付金",1,0)</f>
        <v>0</v>
      </c>
    </row>
    <row r="432" spans="1:42">
      <c r="A432">
        <v>411</v>
      </c>
      <c r="B432">
        <f>IFERROR(VLOOKUP(通常分様式!B432,―!$AJ$2:$AK$3,2,FALSE),0)</f>
        <v>0</v>
      </c>
      <c r="C432">
        <f>IFERROR(VLOOKUP(通常分様式!C432,―!$A$2:$B$3,2,FALSE),0)</f>
        <v>0</v>
      </c>
      <c r="D432">
        <f>IFERROR(VLOOKUP(通常分様式!D432,―!$AD$2:$AE$3,2,FALSE),0)</f>
        <v>0</v>
      </c>
      <c r="G432">
        <f>IFERROR(VLOOKUP(通常分様式!G432,―!$AF$2:$AG$3,2,FALSE),0)</f>
        <v>0</v>
      </c>
      <c r="H432">
        <f>IFERROR(VLOOKUP(通常分様式!H432,―!$C$2:$D$2,2,FALSE),0)</f>
        <v>0</v>
      </c>
      <c r="I432">
        <f>IFERROR(IF(B432=2,VLOOKUP(通常分様式!I432,―!$E$21:$F$25,2,FALSE),VLOOKUP(通常分様式!I432,―!$E$2:$F$19,2,FALSE)),0)</f>
        <v>0</v>
      </c>
      <c r="J432">
        <f>IFERROR(VLOOKUP(通常分様式!J432,―!$G$2:$H$2,2,FALSE),0)</f>
        <v>0</v>
      </c>
      <c r="K432">
        <f>IFERROR(VLOOKUP(通常分様式!K432,―!$AH$2:$AI$12,2,FALSE),0)</f>
        <v>0</v>
      </c>
      <c r="V432">
        <f>IFERROR(IF(通常分様式!C432="単",VLOOKUP(通常分様式!V432,―!$I$2:$J$3,2,FALSE),VLOOKUP(通常分様式!V432,―!$I$4:$J$5,2,FALSE)),0)</f>
        <v>0</v>
      </c>
      <c r="W432">
        <f>IFERROR(VLOOKUP(通常分様式!W432,―!$K$2:$L$3,2,FALSE),0)</f>
        <v>0</v>
      </c>
      <c r="X432">
        <f>IFERROR(VLOOKUP(通常分様式!X432,―!$M$2:$N$3,2,FALSE),0)</f>
        <v>0</v>
      </c>
      <c r="Y432">
        <f>IFERROR(VLOOKUP(通常分様式!Y432,―!$O$2:$P$3,2,FALSE),0)</f>
        <v>0</v>
      </c>
      <c r="Z432">
        <f>IFERROR(VLOOKUP(通常分様式!Z432,―!$X$2:$Y$31,2,FALSE),0)</f>
        <v>0</v>
      </c>
      <c r="AA432">
        <f>IFERROR(VLOOKUP(通常分様式!AA432,―!$X$2:$Y$31,2,FALSE),0)</f>
        <v>0</v>
      </c>
      <c r="AF432">
        <f>IFERROR(VLOOKUP(通常分様式!AG432,―!$AA$2:$AB$14,2,FALSE),0)</f>
        <v>0</v>
      </c>
      <c r="AG432">
        <f t="shared" si="42"/>
        <v>0</v>
      </c>
      <c r="AH432" s="513">
        <f t="shared" si="43"/>
        <v>0</v>
      </c>
      <c r="AI432" s="513">
        <f t="shared" si="44"/>
        <v>0</v>
      </c>
      <c r="AJ432" s="513">
        <f>IF(通常分様式!C432="",0,IF(B432=1,IF(フラグ管理用!C432=1,"事業終期_通常",IF(C432=2,IF(Y432=2,"事業終期_R3基金・R4","事業終期_通常"),0)),IF(B432=2,"事業終期_R3基金・R4",0)))</f>
        <v>0</v>
      </c>
      <c r="AK432" s="513">
        <f t="shared" si="45"/>
        <v>0</v>
      </c>
      <c r="AL432" s="513">
        <f t="shared" si="46"/>
        <v>0</v>
      </c>
      <c r="AM432" s="513">
        <f t="shared" si="47"/>
        <v>0</v>
      </c>
      <c r="AN432" s="513">
        <f t="shared" si="48"/>
        <v>0</v>
      </c>
      <c r="AO432" t="str">
        <f>IF(通常分様式!C432="","",IF(PRODUCT(B432:G432,H432:AA432,AF432)=0,"error",""))</f>
        <v/>
      </c>
      <c r="AP432">
        <f>IF(通常分様式!E432="妊娠出産子育て支援交付金",1,0)</f>
        <v>0</v>
      </c>
    </row>
    <row r="433" spans="1:42">
      <c r="A433">
        <v>412</v>
      </c>
      <c r="B433">
        <f>IFERROR(VLOOKUP(通常分様式!B433,―!$AJ$2:$AK$3,2,FALSE),0)</f>
        <v>0</v>
      </c>
      <c r="C433">
        <f>IFERROR(VLOOKUP(通常分様式!C433,―!$A$2:$B$3,2,FALSE),0)</f>
        <v>0</v>
      </c>
      <c r="D433">
        <f>IFERROR(VLOOKUP(通常分様式!D433,―!$AD$2:$AE$3,2,FALSE),0)</f>
        <v>0</v>
      </c>
      <c r="G433">
        <f>IFERROR(VLOOKUP(通常分様式!G433,―!$AF$2:$AG$3,2,FALSE),0)</f>
        <v>0</v>
      </c>
      <c r="H433">
        <f>IFERROR(VLOOKUP(通常分様式!H433,―!$C$2:$D$2,2,FALSE),0)</f>
        <v>0</v>
      </c>
      <c r="I433">
        <f>IFERROR(IF(B433=2,VLOOKUP(通常分様式!I433,―!$E$21:$F$25,2,FALSE),VLOOKUP(通常分様式!I433,―!$E$2:$F$19,2,FALSE)),0)</f>
        <v>0</v>
      </c>
      <c r="J433">
        <f>IFERROR(VLOOKUP(通常分様式!J433,―!$G$2:$H$2,2,FALSE),0)</f>
        <v>0</v>
      </c>
      <c r="K433">
        <f>IFERROR(VLOOKUP(通常分様式!K433,―!$AH$2:$AI$12,2,FALSE),0)</f>
        <v>0</v>
      </c>
      <c r="V433">
        <f>IFERROR(IF(通常分様式!C433="単",VLOOKUP(通常分様式!V433,―!$I$2:$J$3,2,FALSE),VLOOKUP(通常分様式!V433,―!$I$4:$J$5,2,FALSE)),0)</f>
        <v>0</v>
      </c>
      <c r="W433">
        <f>IFERROR(VLOOKUP(通常分様式!W433,―!$K$2:$L$3,2,FALSE),0)</f>
        <v>0</v>
      </c>
      <c r="X433">
        <f>IFERROR(VLOOKUP(通常分様式!X433,―!$M$2:$N$3,2,FALSE),0)</f>
        <v>0</v>
      </c>
      <c r="Y433">
        <f>IFERROR(VLOOKUP(通常分様式!Y433,―!$O$2:$P$3,2,FALSE),0)</f>
        <v>0</v>
      </c>
      <c r="Z433">
        <f>IFERROR(VLOOKUP(通常分様式!Z433,―!$X$2:$Y$31,2,FALSE),0)</f>
        <v>0</v>
      </c>
      <c r="AA433">
        <f>IFERROR(VLOOKUP(通常分様式!AA433,―!$X$2:$Y$31,2,FALSE),0)</f>
        <v>0</v>
      </c>
      <c r="AF433">
        <f>IFERROR(VLOOKUP(通常分様式!AG433,―!$AA$2:$AB$14,2,FALSE),0)</f>
        <v>0</v>
      </c>
      <c r="AG433">
        <f t="shared" si="42"/>
        <v>0</v>
      </c>
      <c r="AH433" s="513">
        <f t="shared" si="43"/>
        <v>0</v>
      </c>
      <c r="AI433" s="513">
        <f t="shared" si="44"/>
        <v>0</v>
      </c>
      <c r="AJ433" s="513">
        <f>IF(通常分様式!C433="",0,IF(B433=1,IF(フラグ管理用!C433=1,"事業終期_通常",IF(C433=2,IF(Y433=2,"事業終期_R3基金・R4","事業終期_通常"),0)),IF(B433=2,"事業終期_R3基金・R4",0)))</f>
        <v>0</v>
      </c>
      <c r="AK433" s="513">
        <f t="shared" si="45"/>
        <v>0</v>
      </c>
      <c r="AL433" s="513">
        <f t="shared" si="46"/>
        <v>0</v>
      </c>
      <c r="AM433" s="513">
        <f t="shared" si="47"/>
        <v>0</v>
      </c>
      <c r="AN433" s="513">
        <f t="shared" si="48"/>
        <v>0</v>
      </c>
      <c r="AO433" t="str">
        <f>IF(通常分様式!C433="","",IF(PRODUCT(B433:G433,H433:AA433,AF433)=0,"error",""))</f>
        <v/>
      </c>
      <c r="AP433">
        <f>IF(通常分様式!E433="妊娠出産子育て支援交付金",1,0)</f>
        <v>0</v>
      </c>
    </row>
    <row r="434" spans="1:42">
      <c r="A434">
        <v>413</v>
      </c>
      <c r="B434">
        <f>IFERROR(VLOOKUP(通常分様式!B434,―!$AJ$2:$AK$3,2,FALSE),0)</f>
        <v>0</v>
      </c>
      <c r="C434">
        <f>IFERROR(VLOOKUP(通常分様式!C434,―!$A$2:$B$3,2,FALSE),0)</f>
        <v>0</v>
      </c>
      <c r="D434">
        <f>IFERROR(VLOOKUP(通常分様式!D434,―!$AD$2:$AE$3,2,FALSE),0)</f>
        <v>0</v>
      </c>
      <c r="G434">
        <f>IFERROR(VLOOKUP(通常分様式!G434,―!$AF$2:$AG$3,2,FALSE),0)</f>
        <v>0</v>
      </c>
      <c r="H434">
        <f>IFERROR(VLOOKUP(通常分様式!H434,―!$C$2:$D$2,2,FALSE),0)</f>
        <v>0</v>
      </c>
      <c r="I434">
        <f>IFERROR(IF(B434=2,VLOOKUP(通常分様式!I434,―!$E$21:$F$25,2,FALSE),VLOOKUP(通常分様式!I434,―!$E$2:$F$19,2,FALSE)),0)</f>
        <v>0</v>
      </c>
      <c r="J434">
        <f>IFERROR(VLOOKUP(通常分様式!J434,―!$G$2:$H$2,2,FALSE),0)</f>
        <v>0</v>
      </c>
      <c r="K434">
        <f>IFERROR(VLOOKUP(通常分様式!K434,―!$AH$2:$AI$12,2,FALSE),0)</f>
        <v>0</v>
      </c>
      <c r="V434">
        <f>IFERROR(IF(通常分様式!C434="単",VLOOKUP(通常分様式!V434,―!$I$2:$J$3,2,FALSE),VLOOKUP(通常分様式!V434,―!$I$4:$J$5,2,FALSE)),0)</f>
        <v>0</v>
      </c>
      <c r="W434">
        <f>IFERROR(VLOOKUP(通常分様式!W434,―!$K$2:$L$3,2,FALSE),0)</f>
        <v>0</v>
      </c>
      <c r="X434">
        <f>IFERROR(VLOOKUP(通常分様式!X434,―!$M$2:$N$3,2,FALSE),0)</f>
        <v>0</v>
      </c>
      <c r="Y434">
        <f>IFERROR(VLOOKUP(通常分様式!Y434,―!$O$2:$P$3,2,FALSE),0)</f>
        <v>0</v>
      </c>
      <c r="Z434">
        <f>IFERROR(VLOOKUP(通常分様式!Z434,―!$X$2:$Y$31,2,FALSE),0)</f>
        <v>0</v>
      </c>
      <c r="AA434">
        <f>IFERROR(VLOOKUP(通常分様式!AA434,―!$X$2:$Y$31,2,FALSE),0)</f>
        <v>0</v>
      </c>
      <c r="AF434">
        <f>IFERROR(VLOOKUP(通常分様式!AG434,―!$AA$2:$AB$14,2,FALSE),0)</f>
        <v>0</v>
      </c>
      <c r="AG434">
        <f t="shared" si="42"/>
        <v>0</v>
      </c>
      <c r="AH434" s="513">
        <f t="shared" si="43"/>
        <v>0</v>
      </c>
      <c r="AI434" s="513">
        <f t="shared" si="44"/>
        <v>0</v>
      </c>
      <c r="AJ434" s="513">
        <f>IF(通常分様式!C434="",0,IF(B434=1,IF(フラグ管理用!C434=1,"事業終期_通常",IF(C434=2,IF(Y434=2,"事業終期_R3基金・R4","事業終期_通常"),0)),IF(B434=2,"事業終期_R3基金・R4",0)))</f>
        <v>0</v>
      </c>
      <c r="AK434" s="513">
        <f t="shared" si="45"/>
        <v>0</v>
      </c>
      <c r="AL434" s="513">
        <f t="shared" si="46"/>
        <v>0</v>
      </c>
      <c r="AM434" s="513">
        <f t="shared" si="47"/>
        <v>0</v>
      </c>
      <c r="AN434" s="513">
        <f t="shared" si="48"/>
        <v>0</v>
      </c>
      <c r="AO434" t="str">
        <f>IF(通常分様式!C434="","",IF(PRODUCT(B434:G434,H434:AA434,AF434)=0,"error",""))</f>
        <v/>
      </c>
      <c r="AP434">
        <f>IF(通常分様式!E434="妊娠出産子育て支援交付金",1,0)</f>
        <v>0</v>
      </c>
    </row>
    <row r="435" spans="1:42">
      <c r="A435">
        <v>414</v>
      </c>
      <c r="B435">
        <f>IFERROR(VLOOKUP(通常分様式!B435,―!$AJ$2:$AK$3,2,FALSE),0)</f>
        <v>0</v>
      </c>
      <c r="C435">
        <f>IFERROR(VLOOKUP(通常分様式!C435,―!$A$2:$B$3,2,FALSE),0)</f>
        <v>0</v>
      </c>
      <c r="D435">
        <f>IFERROR(VLOOKUP(通常分様式!D435,―!$AD$2:$AE$3,2,FALSE),0)</f>
        <v>0</v>
      </c>
      <c r="G435">
        <f>IFERROR(VLOOKUP(通常分様式!G435,―!$AF$2:$AG$3,2,FALSE),0)</f>
        <v>0</v>
      </c>
      <c r="H435">
        <f>IFERROR(VLOOKUP(通常分様式!H435,―!$C$2:$D$2,2,FALSE),0)</f>
        <v>0</v>
      </c>
      <c r="I435">
        <f>IFERROR(IF(B435=2,VLOOKUP(通常分様式!I435,―!$E$21:$F$25,2,FALSE),VLOOKUP(通常分様式!I435,―!$E$2:$F$19,2,FALSE)),0)</f>
        <v>0</v>
      </c>
      <c r="J435">
        <f>IFERROR(VLOOKUP(通常分様式!J435,―!$G$2:$H$2,2,FALSE),0)</f>
        <v>0</v>
      </c>
      <c r="K435">
        <f>IFERROR(VLOOKUP(通常分様式!K435,―!$AH$2:$AI$12,2,FALSE),0)</f>
        <v>0</v>
      </c>
      <c r="V435">
        <f>IFERROR(IF(通常分様式!C435="単",VLOOKUP(通常分様式!V435,―!$I$2:$J$3,2,FALSE),VLOOKUP(通常分様式!V435,―!$I$4:$J$5,2,FALSE)),0)</f>
        <v>0</v>
      </c>
      <c r="W435">
        <f>IFERROR(VLOOKUP(通常分様式!W435,―!$K$2:$L$3,2,FALSE),0)</f>
        <v>0</v>
      </c>
      <c r="X435">
        <f>IFERROR(VLOOKUP(通常分様式!X435,―!$M$2:$N$3,2,FALSE),0)</f>
        <v>0</v>
      </c>
      <c r="Y435">
        <f>IFERROR(VLOOKUP(通常分様式!Y435,―!$O$2:$P$3,2,FALSE),0)</f>
        <v>0</v>
      </c>
      <c r="Z435">
        <f>IFERROR(VLOOKUP(通常分様式!Z435,―!$X$2:$Y$31,2,FALSE),0)</f>
        <v>0</v>
      </c>
      <c r="AA435">
        <f>IFERROR(VLOOKUP(通常分様式!AA435,―!$X$2:$Y$31,2,FALSE),0)</f>
        <v>0</v>
      </c>
      <c r="AF435">
        <f>IFERROR(VLOOKUP(通常分様式!AG435,―!$AA$2:$AB$14,2,FALSE),0)</f>
        <v>0</v>
      </c>
      <c r="AG435">
        <f t="shared" si="42"/>
        <v>0</v>
      </c>
      <c r="AH435" s="513">
        <f t="shared" si="43"/>
        <v>0</v>
      </c>
      <c r="AI435" s="513">
        <f t="shared" si="44"/>
        <v>0</v>
      </c>
      <c r="AJ435" s="513">
        <f>IF(通常分様式!C435="",0,IF(B435=1,IF(フラグ管理用!C435=1,"事業終期_通常",IF(C435=2,IF(Y435=2,"事業終期_R3基金・R4","事業終期_通常"),0)),IF(B435=2,"事業終期_R3基金・R4",0)))</f>
        <v>0</v>
      </c>
      <c r="AK435" s="513">
        <f t="shared" si="45"/>
        <v>0</v>
      </c>
      <c r="AL435" s="513">
        <f t="shared" si="46"/>
        <v>0</v>
      </c>
      <c r="AM435" s="513">
        <f t="shared" si="47"/>
        <v>0</v>
      </c>
      <c r="AN435" s="513">
        <f t="shared" si="48"/>
        <v>0</v>
      </c>
      <c r="AO435" t="str">
        <f>IF(通常分様式!C435="","",IF(PRODUCT(B435:G435,H435:AA435,AF435)=0,"error",""))</f>
        <v/>
      </c>
      <c r="AP435">
        <f>IF(通常分様式!E435="妊娠出産子育て支援交付金",1,0)</f>
        <v>0</v>
      </c>
    </row>
    <row r="436" spans="1:42">
      <c r="A436">
        <v>415</v>
      </c>
      <c r="B436">
        <f>IFERROR(VLOOKUP(通常分様式!B436,―!$AJ$2:$AK$3,2,FALSE),0)</f>
        <v>0</v>
      </c>
      <c r="C436">
        <f>IFERROR(VLOOKUP(通常分様式!C436,―!$A$2:$B$3,2,FALSE),0)</f>
        <v>0</v>
      </c>
      <c r="D436">
        <f>IFERROR(VLOOKUP(通常分様式!D436,―!$AD$2:$AE$3,2,FALSE),0)</f>
        <v>0</v>
      </c>
      <c r="G436">
        <f>IFERROR(VLOOKUP(通常分様式!G436,―!$AF$2:$AG$3,2,FALSE),0)</f>
        <v>0</v>
      </c>
      <c r="H436">
        <f>IFERROR(VLOOKUP(通常分様式!H436,―!$C$2:$D$2,2,FALSE),0)</f>
        <v>0</v>
      </c>
      <c r="I436">
        <f>IFERROR(IF(B436=2,VLOOKUP(通常分様式!I436,―!$E$21:$F$25,2,FALSE),VLOOKUP(通常分様式!I436,―!$E$2:$F$19,2,FALSE)),0)</f>
        <v>0</v>
      </c>
      <c r="J436">
        <f>IFERROR(VLOOKUP(通常分様式!J436,―!$G$2:$H$2,2,FALSE),0)</f>
        <v>0</v>
      </c>
      <c r="K436">
        <f>IFERROR(VLOOKUP(通常分様式!K436,―!$AH$2:$AI$12,2,FALSE),0)</f>
        <v>0</v>
      </c>
      <c r="V436">
        <f>IFERROR(IF(通常分様式!C436="単",VLOOKUP(通常分様式!V436,―!$I$2:$J$3,2,FALSE),VLOOKUP(通常分様式!V436,―!$I$4:$J$5,2,FALSE)),0)</f>
        <v>0</v>
      </c>
      <c r="W436">
        <f>IFERROR(VLOOKUP(通常分様式!W436,―!$K$2:$L$3,2,FALSE),0)</f>
        <v>0</v>
      </c>
      <c r="X436">
        <f>IFERROR(VLOOKUP(通常分様式!X436,―!$M$2:$N$3,2,FALSE),0)</f>
        <v>0</v>
      </c>
      <c r="Y436">
        <f>IFERROR(VLOOKUP(通常分様式!Y436,―!$O$2:$P$3,2,FALSE),0)</f>
        <v>0</v>
      </c>
      <c r="Z436">
        <f>IFERROR(VLOOKUP(通常分様式!Z436,―!$X$2:$Y$31,2,FALSE),0)</f>
        <v>0</v>
      </c>
      <c r="AA436">
        <f>IFERROR(VLOOKUP(通常分様式!AA436,―!$X$2:$Y$31,2,FALSE),0)</f>
        <v>0</v>
      </c>
      <c r="AF436">
        <f>IFERROR(VLOOKUP(通常分様式!AG436,―!$AA$2:$AB$14,2,FALSE),0)</f>
        <v>0</v>
      </c>
      <c r="AG436">
        <f t="shared" si="42"/>
        <v>0</v>
      </c>
      <c r="AH436" s="513">
        <f t="shared" si="43"/>
        <v>0</v>
      </c>
      <c r="AI436" s="513">
        <f t="shared" si="44"/>
        <v>0</v>
      </c>
      <c r="AJ436" s="513">
        <f>IF(通常分様式!C436="",0,IF(B436=1,IF(フラグ管理用!C436=1,"事業終期_通常",IF(C436=2,IF(Y436=2,"事業終期_R3基金・R4","事業終期_通常"),0)),IF(B436=2,"事業終期_R3基金・R4",0)))</f>
        <v>0</v>
      </c>
      <c r="AK436" s="513">
        <f t="shared" si="45"/>
        <v>0</v>
      </c>
      <c r="AL436" s="513">
        <f t="shared" si="46"/>
        <v>0</v>
      </c>
      <c r="AM436" s="513">
        <f t="shared" si="47"/>
        <v>0</v>
      </c>
      <c r="AN436" s="513">
        <f t="shared" si="48"/>
        <v>0</v>
      </c>
      <c r="AO436" t="str">
        <f>IF(通常分様式!C436="","",IF(PRODUCT(B436:G436,H436:AA436,AF436)=0,"error",""))</f>
        <v/>
      </c>
      <c r="AP436">
        <f>IF(通常分様式!E436="妊娠出産子育て支援交付金",1,0)</f>
        <v>0</v>
      </c>
    </row>
    <row r="437" spans="1:42">
      <c r="A437">
        <v>416</v>
      </c>
      <c r="B437">
        <f>IFERROR(VLOOKUP(通常分様式!B437,―!$AJ$2:$AK$3,2,FALSE),0)</f>
        <v>0</v>
      </c>
      <c r="C437">
        <f>IFERROR(VLOOKUP(通常分様式!C437,―!$A$2:$B$3,2,FALSE),0)</f>
        <v>0</v>
      </c>
      <c r="D437">
        <f>IFERROR(VLOOKUP(通常分様式!D437,―!$AD$2:$AE$3,2,FALSE),0)</f>
        <v>0</v>
      </c>
      <c r="G437">
        <f>IFERROR(VLOOKUP(通常分様式!G437,―!$AF$2:$AG$3,2,FALSE),0)</f>
        <v>0</v>
      </c>
      <c r="H437">
        <f>IFERROR(VLOOKUP(通常分様式!H437,―!$C$2:$D$2,2,FALSE),0)</f>
        <v>0</v>
      </c>
      <c r="I437">
        <f>IFERROR(IF(B437=2,VLOOKUP(通常分様式!I437,―!$E$21:$F$25,2,FALSE),VLOOKUP(通常分様式!I437,―!$E$2:$F$19,2,FALSE)),0)</f>
        <v>0</v>
      </c>
      <c r="J437">
        <f>IFERROR(VLOOKUP(通常分様式!J437,―!$G$2:$H$2,2,FALSE),0)</f>
        <v>0</v>
      </c>
      <c r="K437">
        <f>IFERROR(VLOOKUP(通常分様式!K437,―!$AH$2:$AI$12,2,FALSE),0)</f>
        <v>0</v>
      </c>
      <c r="V437">
        <f>IFERROR(IF(通常分様式!C437="単",VLOOKUP(通常分様式!V437,―!$I$2:$J$3,2,FALSE),VLOOKUP(通常分様式!V437,―!$I$4:$J$5,2,FALSE)),0)</f>
        <v>0</v>
      </c>
      <c r="W437">
        <f>IFERROR(VLOOKUP(通常分様式!W437,―!$K$2:$L$3,2,FALSE),0)</f>
        <v>0</v>
      </c>
      <c r="X437">
        <f>IFERROR(VLOOKUP(通常分様式!X437,―!$M$2:$N$3,2,FALSE),0)</f>
        <v>0</v>
      </c>
      <c r="Y437">
        <f>IFERROR(VLOOKUP(通常分様式!Y437,―!$O$2:$P$3,2,FALSE),0)</f>
        <v>0</v>
      </c>
      <c r="Z437">
        <f>IFERROR(VLOOKUP(通常分様式!Z437,―!$X$2:$Y$31,2,FALSE),0)</f>
        <v>0</v>
      </c>
      <c r="AA437">
        <f>IFERROR(VLOOKUP(通常分様式!AA437,―!$X$2:$Y$31,2,FALSE),0)</f>
        <v>0</v>
      </c>
      <c r="AF437">
        <f>IFERROR(VLOOKUP(通常分様式!AG437,―!$AA$2:$AB$14,2,FALSE),0)</f>
        <v>0</v>
      </c>
      <c r="AG437">
        <f t="shared" si="42"/>
        <v>0</v>
      </c>
      <c r="AH437" s="513">
        <f t="shared" si="43"/>
        <v>0</v>
      </c>
      <c r="AI437" s="513">
        <f t="shared" si="44"/>
        <v>0</v>
      </c>
      <c r="AJ437" s="513">
        <f>IF(通常分様式!C437="",0,IF(B437=1,IF(フラグ管理用!C437=1,"事業終期_通常",IF(C437=2,IF(Y437=2,"事業終期_R3基金・R4","事業終期_通常"),0)),IF(B437=2,"事業終期_R3基金・R4",0)))</f>
        <v>0</v>
      </c>
      <c r="AK437" s="513">
        <f t="shared" si="45"/>
        <v>0</v>
      </c>
      <c r="AL437" s="513">
        <f t="shared" si="46"/>
        <v>0</v>
      </c>
      <c r="AM437" s="513">
        <f t="shared" si="47"/>
        <v>0</v>
      </c>
      <c r="AN437" s="513">
        <f t="shared" si="48"/>
        <v>0</v>
      </c>
      <c r="AO437" t="str">
        <f>IF(通常分様式!C437="","",IF(PRODUCT(B437:G437,H437:AA437,AF437)=0,"error",""))</f>
        <v/>
      </c>
      <c r="AP437">
        <f>IF(通常分様式!E437="妊娠出産子育て支援交付金",1,0)</f>
        <v>0</v>
      </c>
    </row>
    <row r="438" spans="1:42">
      <c r="A438">
        <v>417</v>
      </c>
      <c r="B438">
        <f>IFERROR(VLOOKUP(通常分様式!B438,―!$AJ$2:$AK$3,2,FALSE),0)</f>
        <v>0</v>
      </c>
      <c r="C438">
        <f>IFERROR(VLOOKUP(通常分様式!C438,―!$A$2:$B$3,2,FALSE),0)</f>
        <v>0</v>
      </c>
      <c r="D438">
        <f>IFERROR(VLOOKUP(通常分様式!D438,―!$AD$2:$AE$3,2,FALSE),0)</f>
        <v>0</v>
      </c>
      <c r="G438">
        <f>IFERROR(VLOOKUP(通常分様式!G438,―!$AF$2:$AG$3,2,FALSE),0)</f>
        <v>0</v>
      </c>
      <c r="H438">
        <f>IFERROR(VLOOKUP(通常分様式!H438,―!$C$2:$D$2,2,FALSE),0)</f>
        <v>0</v>
      </c>
      <c r="I438">
        <f>IFERROR(IF(B438=2,VLOOKUP(通常分様式!I438,―!$E$21:$F$25,2,FALSE),VLOOKUP(通常分様式!I438,―!$E$2:$F$19,2,FALSE)),0)</f>
        <v>0</v>
      </c>
      <c r="J438">
        <f>IFERROR(VLOOKUP(通常分様式!J438,―!$G$2:$H$2,2,FALSE),0)</f>
        <v>0</v>
      </c>
      <c r="K438">
        <f>IFERROR(VLOOKUP(通常分様式!K438,―!$AH$2:$AI$12,2,FALSE),0)</f>
        <v>0</v>
      </c>
      <c r="V438">
        <f>IFERROR(IF(通常分様式!C438="単",VLOOKUP(通常分様式!V438,―!$I$2:$J$3,2,FALSE),VLOOKUP(通常分様式!V438,―!$I$4:$J$5,2,FALSE)),0)</f>
        <v>0</v>
      </c>
      <c r="W438">
        <f>IFERROR(VLOOKUP(通常分様式!W438,―!$K$2:$L$3,2,FALSE),0)</f>
        <v>0</v>
      </c>
      <c r="X438">
        <f>IFERROR(VLOOKUP(通常分様式!X438,―!$M$2:$N$3,2,FALSE),0)</f>
        <v>0</v>
      </c>
      <c r="Y438">
        <f>IFERROR(VLOOKUP(通常分様式!Y438,―!$O$2:$P$3,2,FALSE),0)</f>
        <v>0</v>
      </c>
      <c r="Z438">
        <f>IFERROR(VLOOKUP(通常分様式!Z438,―!$X$2:$Y$31,2,FALSE),0)</f>
        <v>0</v>
      </c>
      <c r="AA438">
        <f>IFERROR(VLOOKUP(通常分様式!AA438,―!$X$2:$Y$31,2,FALSE),0)</f>
        <v>0</v>
      </c>
      <c r="AF438">
        <f>IFERROR(VLOOKUP(通常分様式!AG438,―!$AA$2:$AB$14,2,FALSE),0)</f>
        <v>0</v>
      </c>
      <c r="AG438">
        <f t="shared" si="42"/>
        <v>0</v>
      </c>
      <c r="AH438" s="513">
        <f t="shared" si="43"/>
        <v>0</v>
      </c>
      <c r="AI438" s="513">
        <f t="shared" si="44"/>
        <v>0</v>
      </c>
      <c r="AJ438" s="513">
        <f>IF(通常分様式!C438="",0,IF(B438=1,IF(フラグ管理用!C438=1,"事業終期_通常",IF(C438=2,IF(Y438=2,"事業終期_R3基金・R4","事業終期_通常"),0)),IF(B438=2,"事業終期_R3基金・R4",0)))</f>
        <v>0</v>
      </c>
      <c r="AK438" s="513">
        <f t="shared" si="45"/>
        <v>0</v>
      </c>
      <c r="AL438" s="513">
        <f t="shared" si="46"/>
        <v>0</v>
      </c>
      <c r="AM438" s="513">
        <f t="shared" si="47"/>
        <v>0</v>
      </c>
      <c r="AN438" s="513">
        <f t="shared" si="48"/>
        <v>0</v>
      </c>
      <c r="AO438" t="str">
        <f>IF(通常分様式!C438="","",IF(PRODUCT(B438:G438,H438:AA438,AF438)=0,"error",""))</f>
        <v/>
      </c>
      <c r="AP438">
        <f>IF(通常分様式!E438="妊娠出産子育て支援交付金",1,0)</f>
        <v>0</v>
      </c>
    </row>
    <row r="439" spans="1:42">
      <c r="A439">
        <v>418</v>
      </c>
      <c r="B439">
        <f>IFERROR(VLOOKUP(通常分様式!B439,―!$AJ$2:$AK$3,2,FALSE),0)</f>
        <v>0</v>
      </c>
      <c r="C439">
        <f>IFERROR(VLOOKUP(通常分様式!C439,―!$A$2:$B$3,2,FALSE),0)</f>
        <v>0</v>
      </c>
      <c r="D439">
        <f>IFERROR(VLOOKUP(通常分様式!D439,―!$AD$2:$AE$3,2,FALSE),0)</f>
        <v>0</v>
      </c>
      <c r="G439">
        <f>IFERROR(VLOOKUP(通常分様式!G439,―!$AF$2:$AG$3,2,FALSE),0)</f>
        <v>0</v>
      </c>
      <c r="H439">
        <f>IFERROR(VLOOKUP(通常分様式!H439,―!$C$2:$D$2,2,FALSE),0)</f>
        <v>0</v>
      </c>
      <c r="I439">
        <f>IFERROR(IF(B439=2,VLOOKUP(通常分様式!I439,―!$E$21:$F$25,2,FALSE),VLOOKUP(通常分様式!I439,―!$E$2:$F$19,2,FALSE)),0)</f>
        <v>0</v>
      </c>
      <c r="J439">
        <f>IFERROR(VLOOKUP(通常分様式!J439,―!$G$2:$H$2,2,FALSE),0)</f>
        <v>0</v>
      </c>
      <c r="K439">
        <f>IFERROR(VLOOKUP(通常分様式!K439,―!$AH$2:$AI$12,2,FALSE),0)</f>
        <v>0</v>
      </c>
      <c r="V439">
        <f>IFERROR(IF(通常分様式!C439="単",VLOOKUP(通常分様式!V439,―!$I$2:$J$3,2,FALSE),VLOOKUP(通常分様式!V439,―!$I$4:$J$5,2,FALSE)),0)</f>
        <v>0</v>
      </c>
      <c r="W439">
        <f>IFERROR(VLOOKUP(通常分様式!W439,―!$K$2:$L$3,2,FALSE),0)</f>
        <v>0</v>
      </c>
      <c r="X439">
        <f>IFERROR(VLOOKUP(通常分様式!X439,―!$M$2:$N$3,2,FALSE),0)</f>
        <v>0</v>
      </c>
      <c r="Y439">
        <f>IFERROR(VLOOKUP(通常分様式!Y439,―!$O$2:$P$3,2,FALSE),0)</f>
        <v>0</v>
      </c>
      <c r="Z439">
        <f>IFERROR(VLOOKUP(通常分様式!Z439,―!$X$2:$Y$31,2,FALSE),0)</f>
        <v>0</v>
      </c>
      <c r="AA439">
        <f>IFERROR(VLOOKUP(通常分様式!AA439,―!$X$2:$Y$31,2,FALSE),0)</f>
        <v>0</v>
      </c>
      <c r="AF439">
        <f>IFERROR(VLOOKUP(通常分様式!AG439,―!$AA$2:$AB$14,2,FALSE),0)</f>
        <v>0</v>
      </c>
      <c r="AG439">
        <f t="shared" si="42"/>
        <v>0</v>
      </c>
      <c r="AH439" s="513">
        <f t="shared" si="43"/>
        <v>0</v>
      </c>
      <c r="AI439" s="513">
        <f t="shared" si="44"/>
        <v>0</v>
      </c>
      <c r="AJ439" s="513">
        <f>IF(通常分様式!C439="",0,IF(B439=1,IF(フラグ管理用!C439=1,"事業終期_通常",IF(C439=2,IF(Y439=2,"事業終期_R3基金・R4","事業終期_通常"),0)),IF(B439=2,"事業終期_R3基金・R4",0)))</f>
        <v>0</v>
      </c>
      <c r="AK439" s="513">
        <f t="shared" si="45"/>
        <v>0</v>
      </c>
      <c r="AL439" s="513">
        <f t="shared" si="46"/>
        <v>0</v>
      </c>
      <c r="AM439" s="513">
        <f t="shared" si="47"/>
        <v>0</v>
      </c>
      <c r="AN439" s="513">
        <f t="shared" si="48"/>
        <v>0</v>
      </c>
      <c r="AO439" t="str">
        <f>IF(通常分様式!C439="","",IF(PRODUCT(B439:G439,H439:AA439,AF439)=0,"error",""))</f>
        <v/>
      </c>
      <c r="AP439">
        <f>IF(通常分様式!E439="妊娠出産子育て支援交付金",1,0)</f>
        <v>0</v>
      </c>
    </row>
    <row r="440" spans="1:42">
      <c r="A440">
        <v>419</v>
      </c>
      <c r="B440">
        <f>IFERROR(VLOOKUP(通常分様式!B440,―!$AJ$2:$AK$3,2,FALSE),0)</f>
        <v>0</v>
      </c>
      <c r="C440">
        <f>IFERROR(VLOOKUP(通常分様式!C440,―!$A$2:$B$3,2,FALSE),0)</f>
        <v>0</v>
      </c>
      <c r="D440">
        <f>IFERROR(VLOOKUP(通常分様式!D440,―!$AD$2:$AE$3,2,FALSE),0)</f>
        <v>0</v>
      </c>
      <c r="G440">
        <f>IFERROR(VLOOKUP(通常分様式!G440,―!$AF$2:$AG$3,2,FALSE),0)</f>
        <v>0</v>
      </c>
      <c r="H440">
        <f>IFERROR(VLOOKUP(通常分様式!H440,―!$C$2:$D$2,2,FALSE),0)</f>
        <v>0</v>
      </c>
      <c r="I440">
        <f>IFERROR(IF(B440=2,VLOOKUP(通常分様式!I440,―!$E$21:$F$25,2,FALSE),VLOOKUP(通常分様式!I440,―!$E$2:$F$19,2,FALSE)),0)</f>
        <v>0</v>
      </c>
      <c r="J440">
        <f>IFERROR(VLOOKUP(通常分様式!J440,―!$G$2:$H$2,2,FALSE),0)</f>
        <v>0</v>
      </c>
      <c r="K440">
        <f>IFERROR(VLOOKUP(通常分様式!K440,―!$AH$2:$AI$12,2,FALSE),0)</f>
        <v>0</v>
      </c>
      <c r="V440">
        <f>IFERROR(IF(通常分様式!C440="単",VLOOKUP(通常分様式!V440,―!$I$2:$J$3,2,FALSE),VLOOKUP(通常分様式!V440,―!$I$4:$J$5,2,FALSE)),0)</f>
        <v>0</v>
      </c>
      <c r="W440">
        <f>IFERROR(VLOOKUP(通常分様式!W440,―!$K$2:$L$3,2,FALSE),0)</f>
        <v>0</v>
      </c>
      <c r="X440">
        <f>IFERROR(VLOOKUP(通常分様式!X440,―!$M$2:$N$3,2,FALSE),0)</f>
        <v>0</v>
      </c>
      <c r="Y440">
        <f>IFERROR(VLOOKUP(通常分様式!Y440,―!$O$2:$P$3,2,FALSE),0)</f>
        <v>0</v>
      </c>
      <c r="Z440">
        <f>IFERROR(VLOOKUP(通常分様式!Z440,―!$X$2:$Y$31,2,FALSE),0)</f>
        <v>0</v>
      </c>
      <c r="AA440">
        <f>IFERROR(VLOOKUP(通常分様式!AA440,―!$X$2:$Y$31,2,FALSE),0)</f>
        <v>0</v>
      </c>
      <c r="AF440">
        <f>IFERROR(VLOOKUP(通常分様式!AG440,―!$AA$2:$AB$14,2,FALSE),0)</f>
        <v>0</v>
      </c>
      <c r="AG440">
        <f t="shared" si="42"/>
        <v>0</v>
      </c>
      <c r="AH440" s="513">
        <f t="shared" si="43"/>
        <v>0</v>
      </c>
      <c r="AI440" s="513">
        <f t="shared" si="44"/>
        <v>0</v>
      </c>
      <c r="AJ440" s="513">
        <f>IF(通常分様式!C440="",0,IF(B440=1,IF(フラグ管理用!C440=1,"事業終期_通常",IF(C440=2,IF(Y440=2,"事業終期_R3基金・R4","事業終期_通常"),0)),IF(B440=2,"事業終期_R3基金・R4",0)))</f>
        <v>0</v>
      </c>
      <c r="AK440" s="513">
        <f t="shared" si="45"/>
        <v>0</v>
      </c>
      <c r="AL440" s="513">
        <f t="shared" si="46"/>
        <v>0</v>
      </c>
      <c r="AM440" s="513">
        <f t="shared" si="47"/>
        <v>0</v>
      </c>
      <c r="AN440" s="513">
        <f t="shared" si="48"/>
        <v>0</v>
      </c>
      <c r="AO440" t="str">
        <f>IF(通常分様式!C440="","",IF(PRODUCT(B440:G440,H440:AA440,AF440)=0,"error",""))</f>
        <v/>
      </c>
      <c r="AP440">
        <f>IF(通常分様式!E440="妊娠出産子育て支援交付金",1,0)</f>
        <v>0</v>
      </c>
    </row>
    <row r="441" spans="1:42">
      <c r="A441">
        <v>420</v>
      </c>
      <c r="B441">
        <f>IFERROR(VLOOKUP(通常分様式!B441,―!$AJ$2:$AK$3,2,FALSE),0)</f>
        <v>0</v>
      </c>
      <c r="C441">
        <f>IFERROR(VLOOKUP(通常分様式!C441,―!$A$2:$B$3,2,FALSE),0)</f>
        <v>0</v>
      </c>
      <c r="D441">
        <f>IFERROR(VLOOKUP(通常分様式!D441,―!$AD$2:$AE$3,2,FALSE),0)</f>
        <v>0</v>
      </c>
      <c r="G441">
        <f>IFERROR(VLOOKUP(通常分様式!G441,―!$AF$2:$AG$3,2,FALSE),0)</f>
        <v>0</v>
      </c>
      <c r="H441">
        <f>IFERROR(VLOOKUP(通常分様式!H441,―!$C$2:$D$2,2,FALSE),0)</f>
        <v>0</v>
      </c>
      <c r="I441">
        <f>IFERROR(IF(B441=2,VLOOKUP(通常分様式!I441,―!$E$21:$F$25,2,FALSE),VLOOKUP(通常分様式!I441,―!$E$2:$F$19,2,FALSE)),0)</f>
        <v>0</v>
      </c>
      <c r="J441">
        <f>IFERROR(VLOOKUP(通常分様式!J441,―!$G$2:$H$2,2,FALSE),0)</f>
        <v>0</v>
      </c>
      <c r="K441">
        <f>IFERROR(VLOOKUP(通常分様式!K441,―!$AH$2:$AI$12,2,FALSE),0)</f>
        <v>0</v>
      </c>
      <c r="V441">
        <f>IFERROR(IF(通常分様式!C441="単",VLOOKUP(通常分様式!V441,―!$I$2:$J$3,2,FALSE),VLOOKUP(通常分様式!V441,―!$I$4:$J$5,2,FALSE)),0)</f>
        <v>0</v>
      </c>
      <c r="W441">
        <f>IFERROR(VLOOKUP(通常分様式!W441,―!$K$2:$L$3,2,FALSE),0)</f>
        <v>0</v>
      </c>
      <c r="X441">
        <f>IFERROR(VLOOKUP(通常分様式!X441,―!$M$2:$N$3,2,FALSE),0)</f>
        <v>0</v>
      </c>
      <c r="Y441">
        <f>IFERROR(VLOOKUP(通常分様式!Y441,―!$O$2:$P$3,2,FALSE),0)</f>
        <v>0</v>
      </c>
      <c r="Z441">
        <f>IFERROR(VLOOKUP(通常分様式!Z441,―!$X$2:$Y$31,2,FALSE),0)</f>
        <v>0</v>
      </c>
      <c r="AA441">
        <f>IFERROR(VLOOKUP(通常分様式!AA441,―!$X$2:$Y$31,2,FALSE),0)</f>
        <v>0</v>
      </c>
      <c r="AF441">
        <f>IFERROR(VLOOKUP(通常分様式!AG441,―!$AA$2:$AB$14,2,FALSE),0)</f>
        <v>0</v>
      </c>
      <c r="AG441">
        <f t="shared" si="42"/>
        <v>0</v>
      </c>
      <c r="AH441" s="513">
        <f t="shared" si="43"/>
        <v>0</v>
      </c>
      <c r="AI441" s="513">
        <f t="shared" si="44"/>
        <v>0</v>
      </c>
      <c r="AJ441" s="513">
        <f>IF(通常分様式!C441="",0,IF(B441=1,IF(フラグ管理用!C441=1,"事業終期_通常",IF(C441=2,IF(Y441=2,"事業終期_R3基金・R4","事業終期_通常"),0)),IF(B441=2,"事業終期_R3基金・R4",0)))</f>
        <v>0</v>
      </c>
      <c r="AK441" s="513">
        <f t="shared" si="45"/>
        <v>0</v>
      </c>
      <c r="AL441" s="513">
        <f t="shared" si="46"/>
        <v>0</v>
      </c>
      <c r="AM441" s="513">
        <f t="shared" si="47"/>
        <v>0</v>
      </c>
      <c r="AN441" s="513">
        <f t="shared" si="48"/>
        <v>0</v>
      </c>
      <c r="AO441" t="str">
        <f>IF(通常分様式!C441="","",IF(PRODUCT(B441:G441,H441:AA441,AF441)=0,"error",""))</f>
        <v/>
      </c>
      <c r="AP441">
        <f>IF(通常分様式!E441="妊娠出産子育て支援交付金",1,0)</f>
        <v>0</v>
      </c>
    </row>
    <row r="442" spans="1:42">
      <c r="A442">
        <v>421</v>
      </c>
      <c r="B442">
        <f>IFERROR(VLOOKUP(通常分様式!B442,―!$AJ$2:$AK$3,2,FALSE),0)</f>
        <v>0</v>
      </c>
      <c r="C442">
        <f>IFERROR(VLOOKUP(通常分様式!C442,―!$A$2:$B$3,2,FALSE),0)</f>
        <v>0</v>
      </c>
      <c r="D442">
        <f>IFERROR(VLOOKUP(通常分様式!D442,―!$AD$2:$AE$3,2,FALSE),0)</f>
        <v>0</v>
      </c>
      <c r="G442">
        <f>IFERROR(VLOOKUP(通常分様式!G442,―!$AF$2:$AG$3,2,FALSE),0)</f>
        <v>0</v>
      </c>
      <c r="H442">
        <f>IFERROR(VLOOKUP(通常分様式!H442,―!$C$2:$D$2,2,FALSE),0)</f>
        <v>0</v>
      </c>
      <c r="I442">
        <f>IFERROR(IF(B442=2,VLOOKUP(通常分様式!I442,―!$E$21:$F$25,2,FALSE),VLOOKUP(通常分様式!I442,―!$E$2:$F$19,2,FALSE)),0)</f>
        <v>0</v>
      </c>
      <c r="J442">
        <f>IFERROR(VLOOKUP(通常分様式!J442,―!$G$2:$H$2,2,FALSE),0)</f>
        <v>0</v>
      </c>
      <c r="K442">
        <f>IFERROR(VLOOKUP(通常分様式!K442,―!$AH$2:$AI$12,2,FALSE),0)</f>
        <v>0</v>
      </c>
      <c r="V442">
        <f>IFERROR(IF(通常分様式!C442="単",VLOOKUP(通常分様式!V442,―!$I$2:$J$3,2,FALSE),VLOOKUP(通常分様式!V442,―!$I$4:$J$5,2,FALSE)),0)</f>
        <v>0</v>
      </c>
      <c r="W442">
        <f>IFERROR(VLOOKUP(通常分様式!W442,―!$K$2:$L$3,2,FALSE),0)</f>
        <v>0</v>
      </c>
      <c r="X442">
        <f>IFERROR(VLOOKUP(通常分様式!X442,―!$M$2:$N$3,2,FALSE),0)</f>
        <v>0</v>
      </c>
      <c r="Y442">
        <f>IFERROR(VLOOKUP(通常分様式!Y442,―!$O$2:$P$3,2,FALSE),0)</f>
        <v>0</v>
      </c>
      <c r="Z442">
        <f>IFERROR(VLOOKUP(通常分様式!Z442,―!$X$2:$Y$31,2,FALSE),0)</f>
        <v>0</v>
      </c>
      <c r="AA442">
        <f>IFERROR(VLOOKUP(通常分様式!AA442,―!$X$2:$Y$31,2,FALSE),0)</f>
        <v>0</v>
      </c>
      <c r="AF442">
        <f>IFERROR(VLOOKUP(通常分様式!AG442,―!$AA$2:$AB$14,2,FALSE),0)</f>
        <v>0</v>
      </c>
      <c r="AG442">
        <f t="shared" si="42"/>
        <v>0</v>
      </c>
      <c r="AH442" s="513">
        <f t="shared" si="43"/>
        <v>0</v>
      </c>
      <c r="AI442" s="513">
        <f t="shared" si="44"/>
        <v>0</v>
      </c>
      <c r="AJ442" s="513">
        <f>IF(通常分様式!C442="",0,IF(B442=1,IF(フラグ管理用!C442=1,"事業終期_通常",IF(C442=2,IF(Y442=2,"事業終期_R3基金・R4","事業終期_通常"),0)),IF(B442=2,"事業終期_R3基金・R4",0)))</f>
        <v>0</v>
      </c>
      <c r="AK442" s="513">
        <f t="shared" si="45"/>
        <v>0</v>
      </c>
      <c r="AL442" s="513">
        <f t="shared" si="46"/>
        <v>0</v>
      </c>
      <c r="AM442" s="513">
        <f t="shared" si="47"/>
        <v>0</v>
      </c>
      <c r="AN442" s="513">
        <f t="shared" si="48"/>
        <v>0</v>
      </c>
      <c r="AO442" t="str">
        <f>IF(通常分様式!C442="","",IF(PRODUCT(B442:G442,H442:AA442,AF442)=0,"error",""))</f>
        <v/>
      </c>
      <c r="AP442">
        <f>IF(通常分様式!E442="妊娠出産子育て支援交付金",1,0)</f>
        <v>0</v>
      </c>
    </row>
    <row r="443" spans="1:42">
      <c r="A443">
        <v>422</v>
      </c>
      <c r="B443">
        <f>IFERROR(VLOOKUP(通常分様式!B443,―!$AJ$2:$AK$3,2,FALSE),0)</f>
        <v>0</v>
      </c>
      <c r="C443">
        <f>IFERROR(VLOOKUP(通常分様式!C443,―!$A$2:$B$3,2,FALSE),0)</f>
        <v>0</v>
      </c>
      <c r="D443">
        <f>IFERROR(VLOOKUP(通常分様式!D443,―!$AD$2:$AE$3,2,FALSE),0)</f>
        <v>0</v>
      </c>
      <c r="G443">
        <f>IFERROR(VLOOKUP(通常分様式!G443,―!$AF$2:$AG$3,2,FALSE),0)</f>
        <v>0</v>
      </c>
      <c r="H443">
        <f>IFERROR(VLOOKUP(通常分様式!H443,―!$C$2:$D$2,2,FALSE),0)</f>
        <v>0</v>
      </c>
      <c r="I443">
        <f>IFERROR(IF(B443=2,VLOOKUP(通常分様式!I443,―!$E$21:$F$25,2,FALSE),VLOOKUP(通常分様式!I443,―!$E$2:$F$19,2,FALSE)),0)</f>
        <v>0</v>
      </c>
      <c r="J443">
        <f>IFERROR(VLOOKUP(通常分様式!J443,―!$G$2:$H$2,2,FALSE),0)</f>
        <v>0</v>
      </c>
      <c r="K443">
        <f>IFERROR(VLOOKUP(通常分様式!K443,―!$AH$2:$AI$12,2,FALSE),0)</f>
        <v>0</v>
      </c>
      <c r="V443">
        <f>IFERROR(IF(通常分様式!C443="単",VLOOKUP(通常分様式!V443,―!$I$2:$J$3,2,FALSE),VLOOKUP(通常分様式!V443,―!$I$4:$J$5,2,FALSE)),0)</f>
        <v>0</v>
      </c>
      <c r="W443">
        <f>IFERROR(VLOOKUP(通常分様式!W443,―!$K$2:$L$3,2,FALSE),0)</f>
        <v>0</v>
      </c>
      <c r="X443">
        <f>IFERROR(VLOOKUP(通常分様式!X443,―!$M$2:$N$3,2,FALSE),0)</f>
        <v>0</v>
      </c>
      <c r="Y443">
        <f>IFERROR(VLOOKUP(通常分様式!Y443,―!$O$2:$P$3,2,FALSE),0)</f>
        <v>0</v>
      </c>
      <c r="Z443">
        <f>IFERROR(VLOOKUP(通常分様式!Z443,―!$X$2:$Y$31,2,FALSE),0)</f>
        <v>0</v>
      </c>
      <c r="AA443">
        <f>IFERROR(VLOOKUP(通常分様式!AA443,―!$X$2:$Y$31,2,FALSE),0)</f>
        <v>0</v>
      </c>
      <c r="AF443">
        <f>IFERROR(VLOOKUP(通常分様式!AG443,―!$AA$2:$AB$14,2,FALSE),0)</f>
        <v>0</v>
      </c>
      <c r="AG443">
        <f t="shared" si="42"/>
        <v>0</v>
      </c>
      <c r="AH443" s="513">
        <f t="shared" si="43"/>
        <v>0</v>
      </c>
      <c r="AI443" s="513">
        <f t="shared" si="44"/>
        <v>0</v>
      </c>
      <c r="AJ443" s="513">
        <f>IF(通常分様式!C443="",0,IF(B443=1,IF(フラグ管理用!C443=1,"事業終期_通常",IF(C443=2,IF(Y443=2,"事業終期_R3基金・R4","事業終期_通常"),0)),IF(B443=2,"事業終期_R3基金・R4",0)))</f>
        <v>0</v>
      </c>
      <c r="AK443" s="513">
        <f t="shared" si="45"/>
        <v>0</v>
      </c>
      <c r="AL443" s="513">
        <f t="shared" si="46"/>
        <v>0</v>
      </c>
      <c r="AM443" s="513">
        <f t="shared" si="47"/>
        <v>0</v>
      </c>
      <c r="AN443" s="513">
        <f t="shared" si="48"/>
        <v>0</v>
      </c>
      <c r="AO443" t="str">
        <f>IF(通常分様式!C443="","",IF(PRODUCT(B443:G443,H443:AA443,AF443)=0,"error",""))</f>
        <v/>
      </c>
      <c r="AP443">
        <f>IF(通常分様式!E443="妊娠出産子育て支援交付金",1,0)</f>
        <v>0</v>
      </c>
    </row>
    <row r="444" spans="1:42">
      <c r="A444">
        <v>423</v>
      </c>
      <c r="B444">
        <f>IFERROR(VLOOKUP(通常分様式!B444,―!$AJ$2:$AK$3,2,FALSE),0)</f>
        <v>0</v>
      </c>
      <c r="C444">
        <f>IFERROR(VLOOKUP(通常分様式!C444,―!$A$2:$B$3,2,FALSE),0)</f>
        <v>0</v>
      </c>
      <c r="D444">
        <f>IFERROR(VLOOKUP(通常分様式!D444,―!$AD$2:$AE$3,2,FALSE),0)</f>
        <v>0</v>
      </c>
      <c r="G444">
        <f>IFERROR(VLOOKUP(通常分様式!G444,―!$AF$2:$AG$3,2,FALSE),0)</f>
        <v>0</v>
      </c>
      <c r="H444">
        <f>IFERROR(VLOOKUP(通常分様式!H444,―!$C$2:$D$2,2,FALSE),0)</f>
        <v>0</v>
      </c>
      <c r="I444">
        <f>IFERROR(IF(B444=2,VLOOKUP(通常分様式!I444,―!$E$21:$F$25,2,FALSE),VLOOKUP(通常分様式!I444,―!$E$2:$F$19,2,FALSE)),0)</f>
        <v>0</v>
      </c>
      <c r="J444">
        <f>IFERROR(VLOOKUP(通常分様式!J444,―!$G$2:$H$2,2,FALSE),0)</f>
        <v>0</v>
      </c>
      <c r="K444">
        <f>IFERROR(VLOOKUP(通常分様式!K444,―!$AH$2:$AI$12,2,FALSE),0)</f>
        <v>0</v>
      </c>
      <c r="V444">
        <f>IFERROR(IF(通常分様式!C444="単",VLOOKUP(通常分様式!V444,―!$I$2:$J$3,2,FALSE),VLOOKUP(通常分様式!V444,―!$I$4:$J$5,2,FALSE)),0)</f>
        <v>0</v>
      </c>
      <c r="W444">
        <f>IFERROR(VLOOKUP(通常分様式!W444,―!$K$2:$L$3,2,FALSE),0)</f>
        <v>0</v>
      </c>
      <c r="X444">
        <f>IFERROR(VLOOKUP(通常分様式!X444,―!$M$2:$N$3,2,FALSE),0)</f>
        <v>0</v>
      </c>
      <c r="Y444">
        <f>IFERROR(VLOOKUP(通常分様式!Y444,―!$O$2:$P$3,2,FALSE),0)</f>
        <v>0</v>
      </c>
      <c r="Z444">
        <f>IFERROR(VLOOKUP(通常分様式!Z444,―!$X$2:$Y$31,2,FALSE),0)</f>
        <v>0</v>
      </c>
      <c r="AA444">
        <f>IFERROR(VLOOKUP(通常分様式!AA444,―!$X$2:$Y$31,2,FALSE),0)</f>
        <v>0</v>
      </c>
      <c r="AF444">
        <f>IFERROR(VLOOKUP(通常分様式!AG444,―!$AA$2:$AB$14,2,FALSE),0)</f>
        <v>0</v>
      </c>
      <c r="AG444">
        <f t="shared" si="42"/>
        <v>0</v>
      </c>
      <c r="AH444" s="513">
        <f t="shared" si="43"/>
        <v>0</v>
      </c>
      <c r="AI444" s="513">
        <f t="shared" si="44"/>
        <v>0</v>
      </c>
      <c r="AJ444" s="513">
        <f>IF(通常分様式!C444="",0,IF(B444=1,IF(フラグ管理用!C444=1,"事業終期_通常",IF(C444=2,IF(Y444=2,"事業終期_R3基金・R4","事業終期_通常"),0)),IF(B444=2,"事業終期_R3基金・R4",0)))</f>
        <v>0</v>
      </c>
      <c r="AK444" s="513">
        <f t="shared" si="45"/>
        <v>0</v>
      </c>
      <c r="AL444" s="513">
        <f t="shared" si="46"/>
        <v>0</v>
      </c>
      <c r="AM444" s="513">
        <f t="shared" si="47"/>
        <v>0</v>
      </c>
      <c r="AN444" s="513">
        <f t="shared" si="48"/>
        <v>0</v>
      </c>
      <c r="AO444" t="str">
        <f>IF(通常分様式!C444="","",IF(PRODUCT(B444:G444,H444:AA444,AF444)=0,"error",""))</f>
        <v/>
      </c>
      <c r="AP444">
        <f>IF(通常分様式!E444="妊娠出産子育て支援交付金",1,0)</f>
        <v>0</v>
      </c>
    </row>
    <row r="445" spans="1:42">
      <c r="A445">
        <v>424</v>
      </c>
      <c r="B445">
        <f>IFERROR(VLOOKUP(通常分様式!B445,―!$AJ$2:$AK$3,2,FALSE),0)</f>
        <v>0</v>
      </c>
      <c r="C445">
        <f>IFERROR(VLOOKUP(通常分様式!C445,―!$A$2:$B$3,2,FALSE),0)</f>
        <v>0</v>
      </c>
      <c r="D445">
        <f>IFERROR(VLOOKUP(通常分様式!D445,―!$AD$2:$AE$3,2,FALSE),0)</f>
        <v>0</v>
      </c>
      <c r="G445">
        <f>IFERROR(VLOOKUP(通常分様式!G445,―!$AF$2:$AG$3,2,FALSE),0)</f>
        <v>0</v>
      </c>
      <c r="H445">
        <f>IFERROR(VLOOKUP(通常分様式!H445,―!$C$2:$D$2,2,FALSE),0)</f>
        <v>0</v>
      </c>
      <c r="I445">
        <f>IFERROR(IF(B445=2,VLOOKUP(通常分様式!I445,―!$E$21:$F$25,2,FALSE),VLOOKUP(通常分様式!I445,―!$E$2:$F$19,2,FALSE)),0)</f>
        <v>0</v>
      </c>
      <c r="J445">
        <f>IFERROR(VLOOKUP(通常分様式!J445,―!$G$2:$H$2,2,FALSE),0)</f>
        <v>0</v>
      </c>
      <c r="K445">
        <f>IFERROR(VLOOKUP(通常分様式!K445,―!$AH$2:$AI$12,2,FALSE),0)</f>
        <v>0</v>
      </c>
      <c r="V445">
        <f>IFERROR(IF(通常分様式!C445="単",VLOOKUP(通常分様式!V445,―!$I$2:$J$3,2,FALSE),VLOOKUP(通常分様式!V445,―!$I$4:$J$5,2,FALSE)),0)</f>
        <v>0</v>
      </c>
      <c r="W445">
        <f>IFERROR(VLOOKUP(通常分様式!W445,―!$K$2:$L$3,2,FALSE),0)</f>
        <v>0</v>
      </c>
      <c r="X445">
        <f>IFERROR(VLOOKUP(通常分様式!X445,―!$M$2:$N$3,2,FALSE),0)</f>
        <v>0</v>
      </c>
      <c r="Y445">
        <f>IFERROR(VLOOKUP(通常分様式!Y445,―!$O$2:$P$3,2,FALSE),0)</f>
        <v>0</v>
      </c>
      <c r="Z445">
        <f>IFERROR(VLOOKUP(通常分様式!Z445,―!$X$2:$Y$31,2,FALSE),0)</f>
        <v>0</v>
      </c>
      <c r="AA445">
        <f>IFERROR(VLOOKUP(通常分様式!AA445,―!$X$2:$Y$31,2,FALSE),0)</f>
        <v>0</v>
      </c>
      <c r="AF445">
        <f>IFERROR(VLOOKUP(通常分様式!AG445,―!$AA$2:$AB$14,2,FALSE),0)</f>
        <v>0</v>
      </c>
      <c r="AG445">
        <f t="shared" si="42"/>
        <v>0</v>
      </c>
      <c r="AH445" s="513">
        <f t="shared" si="43"/>
        <v>0</v>
      </c>
      <c r="AI445" s="513">
        <f t="shared" si="44"/>
        <v>0</v>
      </c>
      <c r="AJ445" s="513">
        <f>IF(通常分様式!C445="",0,IF(B445=1,IF(フラグ管理用!C445=1,"事業終期_通常",IF(C445=2,IF(Y445=2,"事業終期_R3基金・R4","事業終期_通常"),0)),IF(B445=2,"事業終期_R3基金・R4",0)))</f>
        <v>0</v>
      </c>
      <c r="AK445" s="513">
        <f t="shared" si="45"/>
        <v>0</v>
      </c>
      <c r="AL445" s="513">
        <f t="shared" si="46"/>
        <v>0</v>
      </c>
      <c r="AM445" s="513">
        <f t="shared" si="47"/>
        <v>0</v>
      </c>
      <c r="AN445" s="513">
        <f t="shared" si="48"/>
        <v>0</v>
      </c>
      <c r="AO445" t="str">
        <f>IF(通常分様式!C445="","",IF(PRODUCT(B445:G445,H445:AA445,AF445)=0,"error",""))</f>
        <v/>
      </c>
      <c r="AP445">
        <f>IF(通常分様式!E445="妊娠出産子育て支援交付金",1,0)</f>
        <v>0</v>
      </c>
    </row>
    <row r="446" spans="1:42">
      <c r="A446">
        <v>425</v>
      </c>
      <c r="B446">
        <f>IFERROR(VLOOKUP(通常分様式!B446,―!$AJ$2:$AK$3,2,FALSE),0)</f>
        <v>0</v>
      </c>
      <c r="C446">
        <f>IFERROR(VLOOKUP(通常分様式!C446,―!$A$2:$B$3,2,FALSE),0)</f>
        <v>0</v>
      </c>
      <c r="D446">
        <f>IFERROR(VLOOKUP(通常分様式!D446,―!$AD$2:$AE$3,2,FALSE),0)</f>
        <v>0</v>
      </c>
      <c r="G446">
        <f>IFERROR(VLOOKUP(通常分様式!G446,―!$AF$2:$AG$3,2,FALSE),0)</f>
        <v>0</v>
      </c>
      <c r="H446">
        <f>IFERROR(VLOOKUP(通常分様式!H446,―!$C$2:$D$2,2,FALSE),0)</f>
        <v>0</v>
      </c>
      <c r="I446">
        <f>IFERROR(IF(B446=2,VLOOKUP(通常分様式!I446,―!$E$21:$F$25,2,FALSE),VLOOKUP(通常分様式!I446,―!$E$2:$F$19,2,FALSE)),0)</f>
        <v>0</v>
      </c>
      <c r="J446">
        <f>IFERROR(VLOOKUP(通常分様式!J446,―!$G$2:$H$2,2,FALSE),0)</f>
        <v>0</v>
      </c>
      <c r="K446">
        <f>IFERROR(VLOOKUP(通常分様式!K446,―!$AH$2:$AI$12,2,FALSE),0)</f>
        <v>0</v>
      </c>
      <c r="V446">
        <f>IFERROR(IF(通常分様式!C446="単",VLOOKUP(通常分様式!V446,―!$I$2:$J$3,2,FALSE),VLOOKUP(通常分様式!V446,―!$I$4:$J$5,2,FALSE)),0)</f>
        <v>0</v>
      </c>
      <c r="W446">
        <f>IFERROR(VLOOKUP(通常分様式!W446,―!$K$2:$L$3,2,FALSE),0)</f>
        <v>0</v>
      </c>
      <c r="X446">
        <f>IFERROR(VLOOKUP(通常分様式!X446,―!$M$2:$N$3,2,FALSE),0)</f>
        <v>0</v>
      </c>
      <c r="Y446">
        <f>IFERROR(VLOOKUP(通常分様式!Y446,―!$O$2:$P$3,2,FALSE),0)</f>
        <v>0</v>
      </c>
      <c r="Z446">
        <f>IFERROR(VLOOKUP(通常分様式!Z446,―!$X$2:$Y$31,2,FALSE),0)</f>
        <v>0</v>
      </c>
      <c r="AA446">
        <f>IFERROR(VLOOKUP(通常分様式!AA446,―!$X$2:$Y$31,2,FALSE),0)</f>
        <v>0</v>
      </c>
      <c r="AF446">
        <f>IFERROR(VLOOKUP(通常分様式!AG446,―!$AA$2:$AB$14,2,FALSE),0)</f>
        <v>0</v>
      </c>
      <c r="AG446">
        <f t="shared" si="42"/>
        <v>0</v>
      </c>
      <c r="AH446" s="513">
        <f t="shared" si="43"/>
        <v>0</v>
      </c>
      <c r="AI446" s="513">
        <f t="shared" si="44"/>
        <v>0</v>
      </c>
      <c r="AJ446" s="513">
        <f>IF(通常分様式!C446="",0,IF(B446=1,IF(フラグ管理用!C446=1,"事業終期_通常",IF(C446=2,IF(Y446=2,"事業終期_R3基金・R4","事業終期_通常"),0)),IF(B446=2,"事業終期_R3基金・R4",0)))</f>
        <v>0</v>
      </c>
      <c r="AK446" s="513">
        <f t="shared" si="45"/>
        <v>0</v>
      </c>
      <c r="AL446" s="513">
        <f t="shared" si="46"/>
        <v>0</v>
      </c>
      <c r="AM446" s="513">
        <f t="shared" si="47"/>
        <v>0</v>
      </c>
      <c r="AN446" s="513">
        <f t="shared" si="48"/>
        <v>0</v>
      </c>
      <c r="AO446" t="str">
        <f>IF(通常分様式!C446="","",IF(PRODUCT(B446:G446,H446:AA446,AF446)=0,"error",""))</f>
        <v/>
      </c>
      <c r="AP446">
        <f>IF(通常分様式!E446="妊娠出産子育て支援交付金",1,0)</f>
        <v>0</v>
      </c>
    </row>
    <row r="447" spans="1:42">
      <c r="A447">
        <v>426</v>
      </c>
      <c r="B447">
        <f>IFERROR(VLOOKUP(通常分様式!B447,―!$AJ$2:$AK$3,2,FALSE),0)</f>
        <v>0</v>
      </c>
      <c r="C447">
        <f>IFERROR(VLOOKUP(通常分様式!C447,―!$A$2:$B$3,2,FALSE),0)</f>
        <v>0</v>
      </c>
      <c r="D447">
        <f>IFERROR(VLOOKUP(通常分様式!D447,―!$AD$2:$AE$3,2,FALSE),0)</f>
        <v>0</v>
      </c>
      <c r="G447">
        <f>IFERROR(VLOOKUP(通常分様式!G447,―!$AF$2:$AG$3,2,FALSE),0)</f>
        <v>0</v>
      </c>
      <c r="H447">
        <f>IFERROR(VLOOKUP(通常分様式!H447,―!$C$2:$D$2,2,FALSE),0)</f>
        <v>0</v>
      </c>
      <c r="I447">
        <f>IFERROR(IF(B447=2,VLOOKUP(通常分様式!I447,―!$E$21:$F$25,2,FALSE),VLOOKUP(通常分様式!I447,―!$E$2:$F$19,2,FALSE)),0)</f>
        <v>0</v>
      </c>
      <c r="J447">
        <f>IFERROR(VLOOKUP(通常分様式!J447,―!$G$2:$H$2,2,FALSE),0)</f>
        <v>0</v>
      </c>
      <c r="K447">
        <f>IFERROR(VLOOKUP(通常分様式!K447,―!$AH$2:$AI$12,2,FALSE),0)</f>
        <v>0</v>
      </c>
      <c r="V447">
        <f>IFERROR(IF(通常分様式!C447="単",VLOOKUP(通常分様式!V447,―!$I$2:$J$3,2,FALSE),VLOOKUP(通常分様式!V447,―!$I$4:$J$5,2,FALSE)),0)</f>
        <v>0</v>
      </c>
      <c r="W447">
        <f>IFERROR(VLOOKUP(通常分様式!W447,―!$K$2:$L$3,2,FALSE),0)</f>
        <v>0</v>
      </c>
      <c r="X447">
        <f>IFERROR(VLOOKUP(通常分様式!X447,―!$M$2:$N$3,2,FALSE),0)</f>
        <v>0</v>
      </c>
      <c r="Y447">
        <f>IFERROR(VLOOKUP(通常分様式!Y447,―!$O$2:$P$3,2,FALSE),0)</f>
        <v>0</v>
      </c>
      <c r="Z447">
        <f>IFERROR(VLOOKUP(通常分様式!Z447,―!$X$2:$Y$31,2,FALSE),0)</f>
        <v>0</v>
      </c>
      <c r="AA447">
        <f>IFERROR(VLOOKUP(通常分様式!AA447,―!$X$2:$Y$31,2,FALSE),0)</f>
        <v>0</v>
      </c>
      <c r="AF447">
        <f>IFERROR(VLOOKUP(通常分様式!AG447,―!$AA$2:$AB$14,2,FALSE),0)</f>
        <v>0</v>
      </c>
      <c r="AG447">
        <f t="shared" si="42"/>
        <v>0</v>
      </c>
      <c r="AH447" s="513">
        <f t="shared" si="43"/>
        <v>0</v>
      </c>
      <c r="AI447" s="513">
        <f t="shared" si="44"/>
        <v>0</v>
      </c>
      <c r="AJ447" s="513">
        <f>IF(通常分様式!C447="",0,IF(B447=1,IF(フラグ管理用!C447=1,"事業終期_通常",IF(C447=2,IF(Y447=2,"事業終期_R3基金・R4","事業終期_通常"),0)),IF(B447=2,"事業終期_R3基金・R4",0)))</f>
        <v>0</v>
      </c>
      <c r="AK447" s="513">
        <f t="shared" si="45"/>
        <v>0</v>
      </c>
      <c r="AL447" s="513">
        <f t="shared" si="46"/>
        <v>0</v>
      </c>
      <c r="AM447" s="513">
        <f t="shared" si="47"/>
        <v>0</v>
      </c>
      <c r="AN447" s="513">
        <f t="shared" si="48"/>
        <v>0</v>
      </c>
      <c r="AO447" t="str">
        <f>IF(通常分様式!C447="","",IF(PRODUCT(B447:G447,H447:AA447,AF447)=0,"error",""))</f>
        <v/>
      </c>
      <c r="AP447">
        <f>IF(通常分様式!E447="妊娠出産子育て支援交付金",1,0)</f>
        <v>0</v>
      </c>
    </row>
    <row r="448" spans="1:42">
      <c r="A448">
        <v>427</v>
      </c>
      <c r="B448">
        <f>IFERROR(VLOOKUP(通常分様式!B448,―!$AJ$2:$AK$3,2,FALSE),0)</f>
        <v>0</v>
      </c>
      <c r="C448">
        <f>IFERROR(VLOOKUP(通常分様式!C448,―!$A$2:$B$3,2,FALSE),0)</f>
        <v>0</v>
      </c>
      <c r="D448">
        <f>IFERROR(VLOOKUP(通常分様式!D448,―!$AD$2:$AE$3,2,FALSE),0)</f>
        <v>0</v>
      </c>
      <c r="G448">
        <f>IFERROR(VLOOKUP(通常分様式!G448,―!$AF$2:$AG$3,2,FALSE),0)</f>
        <v>0</v>
      </c>
      <c r="H448">
        <f>IFERROR(VLOOKUP(通常分様式!H448,―!$C$2:$D$2,2,FALSE),0)</f>
        <v>0</v>
      </c>
      <c r="I448">
        <f>IFERROR(IF(B448=2,VLOOKUP(通常分様式!I448,―!$E$21:$F$25,2,FALSE),VLOOKUP(通常分様式!I448,―!$E$2:$F$19,2,FALSE)),0)</f>
        <v>0</v>
      </c>
      <c r="J448">
        <f>IFERROR(VLOOKUP(通常分様式!J448,―!$G$2:$H$2,2,FALSE),0)</f>
        <v>0</v>
      </c>
      <c r="K448">
        <f>IFERROR(VLOOKUP(通常分様式!K448,―!$AH$2:$AI$12,2,FALSE),0)</f>
        <v>0</v>
      </c>
      <c r="V448">
        <f>IFERROR(IF(通常分様式!C448="単",VLOOKUP(通常分様式!V448,―!$I$2:$J$3,2,FALSE),VLOOKUP(通常分様式!V448,―!$I$4:$J$5,2,FALSE)),0)</f>
        <v>0</v>
      </c>
      <c r="W448">
        <f>IFERROR(VLOOKUP(通常分様式!W448,―!$K$2:$L$3,2,FALSE),0)</f>
        <v>0</v>
      </c>
      <c r="X448">
        <f>IFERROR(VLOOKUP(通常分様式!X448,―!$M$2:$N$3,2,FALSE),0)</f>
        <v>0</v>
      </c>
      <c r="Y448">
        <f>IFERROR(VLOOKUP(通常分様式!Y448,―!$O$2:$P$3,2,FALSE),0)</f>
        <v>0</v>
      </c>
      <c r="Z448">
        <f>IFERROR(VLOOKUP(通常分様式!Z448,―!$X$2:$Y$31,2,FALSE),0)</f>
        <v>0</v>
      </c>
      <c r="AA448">
        <f>IFERROR(VLOOKUP(通常分様式!AA448,―!$X$2:$Y$31,2,FALSE),0)</f>
        <v>0</v>
      </c>
      <c r="AF448">
        <f>IFERROR(VLOOKUP(通常分様式!AG448,―!$AA$2:$AB$14,2,FALSE),0)</f>
        <v>0</v>
      </c>
      <c r="AG448">
        <f t="shared" si="42"/>
        <v>0</v>
      </c>
      <c r="AH448" s="513">
        <f t="shared" si="43"/>
        <v>0</v>
      </c>
      <c r="AI448" s="513">
        <f t="shared" si="44"/>
        <v>0</v>
      </c>
      <c r="AJ448" s="513">
        <f>IF(通常分様式!C448="",0,IF(B448=1,IF(フラグ管理用!C448=1,"事業終期_通常",IF(C448=2,IF(Y448=2,"事業終期_R3基金・R4","事業終期_通常"),0)),IF(B448=2,"事業終期_R3基金・R4",0)))</f>
        <v>0</v>
      </c>
      <c r="AK448" s="513">
        <f t="shared" si="45"/>
        <v>0</v>
      </c>
      <c r="AL448" s="513">
        <f t="shared" si="46"/>
        <v>0</v>
      </c>
      <c r="AM448" s="513">
        <f t="shared" si="47"/>
        <v>0</v>
      </c>
      <c r="AN448" s="513">
        <f t="shared" si="48"/>
        <v>0</v>
      </c>
      <c r="AO448" t="str">
        <f>IF(通常分様式!C448="","",IF(PRODUCT(B448:G448,H448:AA448,AF448)=0,"error",""))</f>
        <v/>
      </c>
      <c r="AP448">
        <f>IF(通常分様式!E448="妊娠出産子育て支援交付金",1,0)</f>
        <v>0</v>
      </c>
    </row>
    <row r="449" spans="1:42">
      <c r="A449">
        <v>428</v>
      </c>
      <c r="B449">
        <f>IFERROR(VLOOKUP(通常分様式!B449,―!$AJ$2:$AK$3,2,FALSE),0)</f>
        <v>0</v>
      </c>
      <c r="C449">
        <f>IFERROR(VLOOKUP(通常分様式!C449,―!$A$2:$B$3,2,FALSE),0)</f>
        <v>0</v>
      </c>
      <c r="D449">
        <f>IFERROR(VLOOKUP(通常分様式!D449,―!$AD$2:$AE$3,2,FALSE),0)</f>
        <v>0</v>
      </c>
      <c r="G449">
        <f>IFERROR(VLOOKUP(通常分様式!G449,―!$AF$2:$AG$3,2,FALSE),0)</f>
        <v>0</v>
      </c>
      <c r="H449">
        <f>IFERROR(VLOOKUP(通常分様式!H449,―!$C$2:$D$2,2,FALSE),0)</f>
        <v>0</v>
      </c>
      <c r="I449">
        <f>IFERROR(IF(B449=2,VLOOKUP(通常分様式!I449,―!$E$21:$F$25,2,FALSE),VLOOKUP(通常分様式!I449,―!$E$2:$F$19,2,FALSE)),0)</f>
        <v>0</v>
      </c>
      <c r="J449">
        <f>IFERROR(VLOOKUP(通常分様式!J449,―!$G$2:$H$2,2,FALSE),0)</f>
        <v>0</v>
      </c>
      <c r="K449">
        <f>IFERROR(VLOOKUP(通常分様式!K449,―!$AH$2:$AI$12,2,FALSE),0)</f>
        <v>0</v>
      </c>
      <c r="V449">
        <f>IFERROR(IF(通常分様式!C449="単",VLOOKUP(通常分様式!V449,―!$I$2:$J$3,2,FALSE),VLOOKUP(通常分様式!V449,―!$I$4:$J$5,2,FALSE)),0)</f>
        <v>0</v>
      </c>
      <c r="W449">
        <f>IFERROR(VLOOKUP(通常分様式!W449,―!$K$2:$L$3,2,FALSE),0)</f>
        <v>0</v>
      </c>
      <c r="X449">
        <f>IFERROR(VLOOKUP(通常分様式!X449,―!$M$2:$N$3,2,FALSE),0)</f>
        <v>0</v>
      </c>
      <c r="Y449">
        <f>IFERROR(VLOOKUP(通常分様式!Y449,―!$O$2:$P$3,2,FALSE),0)</f>
        <v>0</v>
      </c>
      <c r="Z449">
        <f>IFERROR(VLOOKUP(通常分様式!Z449,―!$X$2:$Y$31,2,FALSE),0)</f>
        <v>0</v>
      </c>
      <c r="AA449">
        <f>IFERROR(VLOOKUP(通常分様式!AA449,―!$X$2:$Y$31,2,FALSE),0)</f>
        <v>0</v>
      </c>
      <c r="AF449">
        <f>IFERROR(VLOOKUP(通常分様式!AG449,―!$AA$2:$AB$14,2,FALSE),0)</f>
        <v>0</v>
      </c>
      <c r="AG449">
        <f t="shared" si="42"/>
        <v>0</v>
      </c>
      <c r="AH449" s="513">
        <f t="shared" si="43"/>
        <v>0</v>
      </c>
      <c r="AI449" s="513">
        <f t="shared" si="44"/>
        <v>0</v>
      </c>
      <c r="AJ449" s="513">
        <f>IF(通常分様式!C449="",0,IF(B449=1,IF(フラグ管理用!C449=1,"事業終期_通常",IF(C449=2,IF(Y449=2,"事業終期_R3基金・R4","事業終期_通常"),0)),IF(B449=2,"事業終期_R3基金・R4",0)))</f>
        <v>0</v>
      </c>
      <c r="AK449" s="513">
        <f t="shared" si="45"/>
        <v>0</v>
      </c>
      <c r="AL449" s="513">
        <f t="shared" si="46"/>
        <v>0</v>
      </c>
      <c r="AM449" s="513">
        <f t="shared" si="47"/>
        <v>0</v>
      </c>
      <c r="AN449" s="513">
        <f t="shared" si="48"/>
        <v>0</v>
      </c>
      <c r="AO449" t="str">
        <f>IF(通常分様式!C449="","",IF(PRODUCT(B449:G449,H449:AA449,AF449)=0,"error",""))</f>
        <v/>
      </c>
      <c r="AP449">
        <f>IF(通常分様式!E449="妊娠出産子育て支援交付金",1,0)</f>
        <v>0</v>
      </c>
    </row>
    <row r="450" spans="1:42">
      <c r="A450">
        <v>429</v>
      </c>
      <c r="B450">
        <f>IFERROR(VLOOKUP(通常分様式!B450,―!$AJ$2:$AK$3,2,FALSE),0)</f>
        <v>0</v>
      </c>
      <c r="C450">
        <f>IFERROR(VLOOKUP(通常分様式!C450,―!$A$2:$B$3,2,FALSE),0)</f>
        <v>0</v>
      </c>
      <c r="D450">
        <f>IFERROR(VLOOKUP(通常分様式!D450,―!$AD$2:$AE$3,2,FALSE),0)</f>
        <v>0</v>
      </c>
      <c r="G450">
        <f>IFERROR(VLOOKUP(通常分様式!G450,―!$AF$2:$AG$3,2,FALSE),0)</f>
        <v>0</v>
      </c>
      <c r="H450">
        <f>IFERROR(VLOOKUP(通常分様式!H450,―!$C$2:$D$2,2,FALSE),0)</f>
        <v>0</v>
      </c>
      <c r="I450">
        <f>IFERROR(IF(B450=2,VLOOKUP(通常分様式!I450,―!$E$21:$F$25,2,FALSE),VLOOKUP(通常分様式!I450,―!$E$2:$F$19,2,FALSE)),0)</f>
        <v>0</v>
      </c>
      <c r="J450">
        <f>IFERROR(VLOOKUP(通常分様式!J450,―!$G$2:$H$2,2,FALSE),0)</f>
        <v>0</v>
      </c>
      <c r="K450">
        <f>IFERROR(VLOOKUP(通常分様式!K450,―!$AH$2:$AI$12,2,FALSE),0)</f>
        <v>0</v>
      </c>
      <c r="V450">
        <f>IFERROR(IF(通常分様式!C450="単",VLOOKUP(通常分様式!V450,―!$I$2:$J$3,2,FALSE),VLOOKUP(通常分様式!V450,―!$I$4:$J$5,2,FALSE)),0)</f>
        <v>0</v>
      </c>
      <c r="W450">
        <f>IFERROR(VLOOKUP(通常分様式!W450,―!$K$2:$L$3,2,FALSE),0)</f>
        <v>0</v>
      </c>
      <c r="X450">
        <f>IFERROR(VLOOKUP(通常分様式!X450,―!$M$2:$N$3,2,FALSE),0)</f>
        <v>0</v>
      </c>
      <c r="Y450">
        <f>IFERROR(VLOOKUP(通常分様式!Y450,―!$O$2:$P$3,2,FALSE),0)</f>
        <v>0</v>
      </c>
      <c r="Z450">
        <f>IFERROR(VLOOKUP(通常分様式!Z450,―!$X$2:$Y$31,2,FALSE),0)</f>
        <v>0</v>
      </c>
      <c r="AA450">
        <f>IFERROR(VLOOKUP(通常分様式!AA450,―!$X$2:$Y$31,2,FALSE),0)</f>
        <v>0</v>
      </c>
      <c r="AF450">
        <f>IFERROR(VLOOKUP(通常分様式!AG450,―!$AA$2:$AB$14,2,FALSE),0)</f>
        <v>0</v>
      </c>
      <c r="AG450">
        <f t="shared" si="42"/>
        <v>0</v>
      </c>
      <c r="AH450" s="513">
        <f t="shared" si="43"/>
        <v>0</v>
      </c>
      <c r="AI450" s="513">
        <f t="shared" si="44"/>
        <v>0</v>
      </c>
      <c r="AJ450" s="513">
        <f>IF(通常分様式!C450="",0,IF(B450=1,IF(フラグ管理用!C450=1,"事業終期_通常",IF(C450=2,IF(Y450=2,"事業終期_R3基金・R4","事業終期_通常"),0)),IF(B450=2,"事業終期_R3基金・R4",0)))</f>
        <v>0</v>
      </c>
      <c r="AK450" s="513">
        <f t="shared" si="45"/>
        <v>0</v>
      </c>
      <c r="AL450" s="513">
        <f t="shared" si="46"/>
        <v>0</v>
      </c>
      <c r="AM450" s="513">
        <f t="shared" si="47"/>
        <v>0</v>
      </c>
      <c r="AN450" s="513">
        <f t="shared" si="48"/>
        <v>0</v>
      </c>
      <c r="AO450" t="str">
        <f>IF(通常分様式!C450="","",IF(PRODUCT(B450:G450,H450:AA450,AF450)=0,"error",""))</f>
        <v/>
      </c>
      <c r="AP450">
        <f>IF(通常分様式!E450="妊娠出産子育て支援交付金",1,0)</f>
        <v>0</v>
      </c>
    </row>
    <row r="451" spans="1:42">
      <c r="A451">
        <v>430</v>
      </c>
      <c r="B451">
        <f>IFERROR(VLOOKUP(通常分様式!B451,―!$AJ$2:$AK$3,2,FALSE),0)</f>
        <v>0</v>
      </c>
      <c r="C451">
        <f>IFERROR(VLOOKUP(通常分様式!C451,―!$A$2:$B$3,2,FALSE),0)</f>
        <v>0</v>
      </c>
      <c r="D451">
        <f>IFERROR(VLOOKUP(通常分様式!D451,―!$AD$2:$AE$3,2,FALSE),0)</f>
        <v>0</v>
      </c>
      <c r="G451">
        <f>IFERROR(VLOOKUP(通常分様式!G451,―!$AF$2:$AG$3,2,FALSE),0)</f>
        <v>0</v>
      </c>
      <c r="H451">
        <f>IFERROR(VLOOKUP(通常分様式!H451,―!$C$2:$D$2,2,FALSE),0)</f>
        <v>0</v>
      </c>
      <c r="I451">
        <f>IFERROR(IF(B451=2,VLOOKUP(通常分様式!I451,―!$E$21:$F$25,2,FALSE),VLOOKUP(通常分様式!I451,―!$E$2:$F$19,2,FALSE)),0)</f>
        <v>0</v>
      </c>
      <c r="J451">
        <f>IFERROR(VLOOKUP(通常分様式!J451,―!$G$2:$H$2,2,FALSE),0)</f>
        <v>0</v>
      </c>
      <c r="K451">
        <f>IFERROR(VLOOKUP(通常分様式!K451,―!$AH$2:$AI$12,2,FALSE),0)</f>
        <v>0</v>
      </c>
      <c r="V451">
        <f>IFERROR(IF(通常分様式!C451="単",VLOOKUP(通常分様式!V451,―!$I$2:$J$3,2,FALSE),VLOOKUP(通常分様式!V451,―!$I$4:$J$5,2,FALSE)),0)</f>
        <v>0</v>
      </c>
      <c r="W451">
        <f>IFERROR(VLOOKUP(通常分様式!W451,―!$K$2:$L$3,2,FALSE),0)</f>
        <v>0</v>
      </c>
      <c r="X451">
        <f>IFERROR(VLOOKUP(通常分様式!X451,―!$M$2:$N$3,2,FALSE),0)</f>
        <v>0</v>
      </c>
      <c r="Y451">
        <f>IFERROR(VLOOKUP(通常分様式!Y451,―!$O$2:$P$3,2,FALSE),0)</f>
        <v>0</v>
      </c>
      <c r="Z451">
        <f>IFERROR(VLOOKUP(通常分様式!Z451,―!$X$2:$Y$31,2,FALSE),0)</f>
        <v>0</v>
      </c>
      <c r="AA451">
        <f>IFERROR(VLOOKUP(通常分様式!AA451,―!$X$2:$Y$31,2,FALSE),0)</f>
        <v>0</v>
      </c>
      <c r="AF451">
        <f>IFERROR(VLOOKUP(通常分様式!AG451,―!$AA$2:$AB$14,2,FALSE),0)</f>
        <v>0</v>
      </c>
      <c r="AG451">
        <f t="shared" si="42"/>
        <v>0</v>
      </c>
      <c r="AH451" s="513">
        <f t="shared" si="43"/>
        <v>0</v>
      </c>
      <c r="AI451" s="513">
        <f t="shared" si="44"/>
        <v>0</v>
      </c>
      <c r="AJ451" s="513">
        <f>IF(通常分様式!C451="",0,IF(B451=1,IF(フラグ管理用!C451=1,"事業終期_通常",IF(C451=2,IF(Y451=2,"事業終期_R3基金・R4","事業終期_通常"),0)),IF(B451=2,"事業終期_R3基金・R4",0)))</f>
        <v>0</v>
      </c>
      <c r="AK451" s="513">
        <f t="shared" si="45"/>
        <v>0</v>
      </c>
      <c r="AL451" s="513">
        <f t="shared" si="46"/>
        <v>0</v>
      </c>
      <c r="AM451" s="513">
        <f t="shared" si="47"/>
        <v>0</v>
      </c>
      <c r="AN451" s="513">
        <f t="shared" si="48"/>
        <v>0</v>
      </c>
      <c r="AO451" t="str">
        <f>IF(通常分様式!C451="","",IF(PRODUCT(B451:G451,H451:AA451,AF451)=0,"error",""))</f>
        <v/>
      </c>
      <c r="AP451">
        <f>IF(通常分様式!E451="妊娠出産子育て支援交付金",1,0)</f>
        <v>0</v>
      </c>
    </row>
    <row r="452" spans="1:42">
      <c r="A452">
        <v>431</v>
      </c>
      <c r="B452">
        <f>IFERROR(VLOOKUP(通常分様式!B452,―!$AJ$2:$AK$3,2,FALSE),0)</f>
        <v>0</v>
      </c>
      <c r="C452">
        <f>IFERROR(VLOOKUP(通常分様式!C452,―!$A$2:$B$3,2,FALSE),0)</f>
        <v>0</v>
      </c>
      <c r="D452">
        <f>IFERROR(VLOOKUP(通常分様式!D452,―!$AD$2:$AE$3,2,FALSE),0)</f>
        <v>0</v>
      </c>
      <c r="G452">
        <f>IFERROR(VLOOKUP(通常分様式!G452,―!$AF$2:$AG$3,2,FALSE),0)</f>
        <v>0</v>
      </c>
      <c r="H452">
        <f>IFERROR(VLOOKUP(通常分様式!H452,―!$C$2:$D$2,2,FALSE),0)</f>
        <v>0</v>
      </c>
      <c r="I452">
        <f>IFERROR(IF(B452=2,VLOOKUP(通常分様式!I452,―!$E$21:$F$25,2,FALSE),VLOOKUP(通常分様式!I452,―!$E$2:$F$19,2,FALSE)),0)</f>
        <v>0</v>
      </c>
      <c r="J452">
        <f>IFERROR(VLOOKUP(通常分様式!J452,―!$G$2:$H$2,2,FALSE),0)</f>
        <v>0</v>
      </c>
      <c r="K452">
        <f>IFERROR(VLOOKUP(通常分様式!K452,―!$AH$2:$AI$12,2,FALSE),0)</f>
        <v>0</v>
      </c>
      <c r="V452">
        <f>IFERROR(IF(通常分様式!C452="単",VLOOKUP(通常分様式!V452,―!$I$2:$J$3,2,FALSE),VLOOKUP(通常分様式!V452,―!$I$4:$J$5,2,FALSE)),0)</f>
        <v>0</v>
      </c>
      <c r="W452">
        <f>IFERROR(VLOOKUP(通常分様式!W452,―!$K$2:$L$3,2,FALSE),0)</f>
        <v>0</v>
      </c>
      <c r="X452">
        <f>IFERROR(VLOOKUP(通常分様式!X452,―!$M$2:$N$3,2,FALSE),0)</f>
        <v>0</v>
      </c>
      <c r="Y452">
        <f>IFERROR(VLOOKUP(通常分様式!Y452,―!$O$2:$P$3,2,FALSE),0)</f>
        <v>0</v>
      </c>
      <c r="Z452">
        <f>IFERROR(VLOOKUP(通常分様式!Z452,―!$X$2:$Y$31,2,FALSE),0)</f>
        <v>0</v>
      </c>
      <c r="AA452">
        <f>IFERROR(VLOOKUP(通常分様式!AA452,―!$X$2:$Y$31,2,FALSE),0)</f>
        <v>0</v>
      </c>
      <c r="AF452">
        <f>IFERROR(VLOOKUP(通常分様式!AG452,―!$AA$2:$AB$14,2,FALSE),0)</f>
        <v>0</v>
      </c>
      <c r="AG452">
        <f t="shared" si="42"/>
        <v>0</v>
      </c>
      <c r="AH452" s="513">
        <f t="shared" si="43"/>
        <v>0</v>
      </c>
      <c r="AI452" s="513">
        <f t="shared" si="44"/>
        <v>0</v>
      </c>
      <c r="AJ452" s="513">
        <f>IF(通常分様式!C452="",0,IF(B452=1,IF(フラグ管理用!C452=1,"事業終期_通常",IF(C452=2,IF(Y452=2,"事業終期_R3基金・R4","事業終期_通常"),0)),IF(B452=2,"事業終期_R3基金・R4",0)))</f>
        <v>0</v>
      </c>
      <c r="AK452" s="513">
        <f t="shared" si="45"/>
        <v>0</v>
      </c>
      <c r="AL452" s="513">
        <f t="shared" si="46"/>
        <v>0</v>
      </c>
      <c r="AM452" s="513">
        <f t="shared" si="47"/>
        <v>0</v>
      </c>
      <c r="AN452" s="513">
        <f t="shared" si="48"/>
        <v>0</v>
      </c>
      <c r="AO452" t="str">
        <f>IF(通常分様式!C452="","",IF(PRODUCT(B452:G452,H452:AA452,AF452)=0,"error",""))</f>
        <v/>
      </c>
      <c r="AP452">
        <f>IF(通常分様式!E452="妊娠出産子育て支援交付金",1,0)</f>
        <v>0</v>
      </c>
    </row>
    <row r="453" spans="1:42">
      <c r="A453">
        <v>432</v>
      </c>
      <c r="B453">
        <f>IFERROR(VLOOKUP(通常分様式!B453,―!$AJ$2:$AK$3,2,FALSE),0)</f>
        <v>0</v>
      </c>
      <c r="C453">
        <f>IFERROR(VLOOKUP(通常分様式!C453,―!$A$2:$B$3,2,FALSE),0)</f>
        <v>0</v>
      </c>
      <c r="D453">
        <f>IFERROR(VLOOKUP(通常分様式!D453,―!$AD$2:$AE$3,2,FALSE),0)</f>
        <v>0</v>
      </c>
      <c r="G453">
        <f>IFERROR(VLOOKUP(通常分様式!G453,―!$AF$2:$AG$3,2,FALSE),0)</f>
        <v>0</v>
      </c>
      <c r="H453">
        <f>IFERROR(VLOOKUP(通常分様式!H453,―!$C$2:$D$2,2,FALSE),0)</f>
        <v>0</v>
      </c>
      <c r="I453">
        <f>IFERROR(IF(B453=2,VLOOKUP(通常分様式!I453,―!$E$21:$F$25,2,FALSE),VLOOKUP(通常分様式!I453,―!$E$2:$F$19,2,FALSE)),0)</f>
        <v>0</v>
      </c>
      <c r="J453">
        <f>IFERROR(VLOOKUP(通常分様式!J453,―!$G$2:$H$2,2,FALSE),0)</f>
        <v>0</v>
      </c>
      <c r="K453">
        <f>IFERROR(VLOOKUP(通常分様式!K453,―!$AH$2:$AI$12,2,FALSE),0)</f>
        <v>0</v>
      </c>
      <c r="V453">
        <f>IFERROR(IF(通常分様式!C453="単",VLOOKUP(通常分様式!V453,―!$I$2:$J$3,2,FALSE),VLOOKUP(通常分様式!V453,―!$I$4:$J$5,2,FALSE)),0)</f>
        <v>0</v>
      </c>
      <c r="W453">
        <f>IFERROR(VLOOKUP(通常分様式!W453,―!$K$2:$L$3,2,FALSE),0)</f>
        <v>0</v>
      </c>
      <c r="X453">
        <f>IFERROR(VLOOKUP(通常分様式!X453,―!$M$2:$N$3,2,FALSE),0)</f>
        <v>0</v>
      </c>
      <c r="Y453">
        <f>IFERROR(VLOOKUP(通常分様式!Y453,―!$O$2:$P$3,2,FALSE),0)</f>
        <v>0</v>
      </c>
      <c r="Z453">
        <f>IFERROR(VLOOKUP(通常分様式!Z453,―!$X$2:$Y$31,2,FALSE),0)</f>
        <v>0</v>
      </c>
      <c r="AA453">
        <f>IFERROR(VLOOKUP(通常分様式!AA453,―!$X$2:$Y$31,2,FALSE),0)</f>
        <v>0</v>
      </c>
      <c r="AF453">
        <f>IFERROR(VLOOKUP(通常分様式!AG453,―!$AA$2:$AB$14,2,FALSE),0)</f>
        <v>0</v>
      </c>
      <c r="AG453">
        <f t="shared" si="42"/>
        <v>0</v>
      </c>
      <c r="AH453" s="513">
        <f t="shared" si="43"/>
        <v>0</v>
      </c>
      <c r="AI453" s="513">
        <f t="shared" si="44"/>
        <v>0</v>
      </c>
      <c r="AJ453" s="513">
        <f>IF(通常分様式!C453="",0,IF(B453=1,IF(フラグ管理用!C453=1,"事業終期_通常",IF(C453=2,IF(Y453=2,"事業終期_R3基金・R4","事業終期_通常"),0)),IF(B453=2,"事業終期_R3基金・R4",0)))</f>
        <v>0</v>
      </c>
      <c r="AK453" s="513">
        <f t="shared" si="45"/>
        <v>0</v>
      </c>
      <c r="AL453" s="513">
        <f t="shared" si="46"/>
        <v>0</v>
      </c>
      <c r="AM453" s="513">
        <f t="shared" si="47"/>
        <v>0</v>
      </c>
      <c r="AN453" s="513">
        <f t="shared" si="48"/>
        <v>0</v>
      </c>
      <c r="AO453" t="str">
        <f>IF(通常分様式!C453="","",IF(PRODUCT(B453:G453,H453:AA453,AF453)=0,"error",""))</f>
        <v/>
      </c>
      <c r="AP453">
        <f>IF(通常分様式!E453="妊娠出産子育て支援交付金",1,0)</f>
        <v>0</v>
      </c>
    </row>
    <row r="454" spans="1:42">
      <c r="A454">
        <v>433</v>
      </c>
      <c r="B454">
        <f>IFERROR(VLOOKUP(通常分様式!B454,―!$AJ$2:$AK$3,2,FALSE),0)</f>
        <v>0</v>
      </c>
      <c r="C454">
        <f>IFERROR(VLOOKUP(通常分様式!C454,―!$A$2:$B$3,2,FALSE),0)</f>
        <v>0</v>
      </c>
      <c r="D454">
        <f>IFERROR(VLOOKUP(通常分様式!D454,―!$AD$2:$AE$3,2,FALSE),0)</f>
        <v>0</v>
      </c>
      <c r="G454">
        <f>IFERROR(VLOOKUP(通常分様式!G454,―!$AF$2:$AG$3,2,FALSE),0)</f>
        <v>0</v>
      </c>
      <c r="H454">
        <f>IFERROR(VLOOKUP(通常分様式!H454,―!$C$2:$D$2,2,FALSE),0)</f>
        <v>0</v>
      </c>
      <c r="I454">
        <f>IFERROR(IF(B454=2,VLOOKUP(通常分様式!I454,―!$E$21:$F$25,2,FALSE),VLOOKUP(通常分様式!I454,―!$E$2:$F$19,2,FALSE)),0)</f>
        <v>0</v>
      </c>
      <c r="J454">
        <f>IFERROR(VLOOKUP(通常分様式!J454,―!$G$2:$H$2,2,FALSE),0)</f>
        <v>0</v>
      </c>
      <c r="K454">
        <f>IFERROR(VLOOKUP(通常分様式!K454,―!$AH$2:$AI$12,2,FALSE),0)</f>
        <v>0</v>
      </c>
      <c r="V454">
        <f>IFERROR(IF(通常分様式!C454="単",VLOOKUP(通常分様式!V454,―!$I$2:$J$3,2,FALSE),VLOOKUP(通常分様式!V454,―!$I$4:$J$5,2,FALSE)),0)</f>
        <v>0</v>
      </c>
      <c r="W454">
        <f>IFERROR(VLOOKUP(通常分様式!W454,―!$K$2:$L$3,2,FALSE),0)</f>
        <v>0</v>
      </c>
      <c r="X454">
        <f>IFERROR(VLOOKUP(通常分様式!X454,―!$M$2:$N$3,2,FALSE),0)</f>
        <v>0</v>
      </c>
      <c r="Y454">
        <f>IFERROR(VLOOKUP(通常分様式!Y454,―!$O$2:$P$3,2,FALSE),0)</f>
        <v>0</v>
      </c>
      <c r="Z454">
        <f>IFERROR(VLOOKUP(通常分様式!Z454,―!$X$2:$Y$31,2,FALSE),0)</f>
        <v>0</v>
      </c>
      <c r="AA454">
        <f>IFERROR(VLOOKUP(通常分様式!AA454,―!$X$2:$Y$31,2,FALSE),0)</f>
        <v>0</v>
      </c>
      <c r="AF454">
        <f>IFERROR(VLOOKUP(通常分様式!AG454,―!$AA$2:$AB$14,2,FALSE),0)</f>
        <v>0</v>
      </c>
      <c r="AG454">
        <f t="shared" si="42"/>
        <v>0</v>
      </c>
      <c r="AH454" s="513">
        <f t="shared" si="43"/>
        <v>0</v>
      </c>
      <c r="AI454" s="513">
        <f t="shared" si="44"/>
        <v>0</v>
      </c>
      <c r="AJ454" s="513">
        <f>IF(通常分様式!C454="",0,IF(B454=1,IF(フラグ管理用!C454=1,"事業終期_通常",IF(C454=2,IF(Y454=2,"事業終期_R3基金・R4","事業終期_通常"),0)),IF(B454=2,"事業終期_R3基金・R4",0)))</f>
        <v>0</v>
      </c>
      <c r="AK454" s="513">
        <f t="shared" si="45"/>
        <v>0</v>
      </c>
      <c r="AL454" s="513">
        <f t="shared" si="46"/>
        <v>0</v>
      </c>
      <c r="AM454" s="513">
        <f t="shared" si="47"/>
        <v>0</v>
      </c>
      <c r="AN454" s="513">
        <f t="shared" si="48"/>
        <v>0</v>
      </c>
      <c r="AO454" t="str">
        <f>IF(通常分様式!C454="","",IF(PRODUCT(B454:G454,H454:AA454,AF454)=0,"error",""))</f>
        <v/>
      </c>
      <c r="AP454">
        <f>IF(通常分様式!E454="妊娠出産子育て支援交付金",1,0)</f>
        <v>0</v>
      </c>
    </row>
    <row r="455" spans="1:42">
      <c r="A455">
        <v>434</v>
      </c>
      <c r="B455">
        <f>IFERROR(VLOOKUP(通常分様式!B455,―!$AJ$2:$AK$3,2,FALSE),0)</f>
        <v>0</v>
      </c>
      <c r="C455">
        <f>IFERROR(VLOOKUP(通常分様式!C455,―!$A$2:$B$3,2,FALSE),0)</f>
        <v>0</v>
      </c>
      <c r="D455">
        <f>IFERROR(VLOOKUP(通常分様式!D455,―!$AD$2:$AE$3,2,FALSE),0)</f>
        <v>0</v>
      </c>
      <c r="G455">
        <f>IFERROR(VLOOKUP(通常分様式!G455,―!$AF$2:$AG$3,2,FALSE),0)</f>
        <v>0</v>
      </c>
      <c r="H455">
        <f>IFERROR(VLOOKUP(通常分様式!H455,―!$C$2:$D$2,2,FALSE),0)</f>
        <v>0</v>
      </c>
      <c r="I455">
        <f>IFERROR(IF(B455=2,VLOOKUP(通常分様式!I455,―!$E$21:$F$25,2,FALSE),VLOOKUP(通常分様式!I455,―!$E$2:$F$19,2,FALSE)),0)</f>
        <v>0</v>
      </c>
      <c r="J455">
        <f>IFERROR(VLOOKUP(通常分様式!J455,―!$G$2:$H$2,2,FALSE),0)</f>
        <v>0</v>
      </c>
      <c r="K455">
        <f>IFERROR(VLOOKUP(通常分様式!K455,―!$AH$2:$AI$12,2,FALSE),0)</f>
        <v>0</v>
      </c>
      <c r="V455">
        <f>IFERROR(IF(通常分様式!C455="単",VLOOKUP(通常分様式!V455,―!$I$2:$J$3,2,FALSE),VLOOKUP(通常分様式!V455,―!$I$4:$J$5,2,FALSE)),0)</f>
        <v>0</v>
      </c>
      <c r="W455">
        <f>IFERROR(VLOOKUP(通常分様式!W455,―!$K$2:$L$3,2,FALSE),0)</f>
        <v>0</v>
      </c>
      <c r="X455">
        <f>IFERROR(VLOOKUP(通常分様式!X455,―!$M$2:$N$3,2,FALSE),0)</f>
        <v>0</v>
      </c>
      <c r="Y455">
        <f>IFERROR(VLOOKUP(通常分様式!Y455,―!$O$2:$P$3,2,FALSE),0)</f>
        <v>0</v>
      </c>
      <c r="Z455">
        <f>IFERROR(VLOOKUP(通常分様式!Z455,―!$X$2:$Y$31,2,FALSE),0)</f>
        <v>0</v>
      </c>
      <c r="AA455">
        <f>IFERROR(VLOOKUP(通常分様式!AA455,―!$X$2:$Y$31,2,FALSE),0)</f>
        <v>0</v>
      </c>
      <c r="AF455">
        <f>IFERROR(VLOOKUP(通常分様式!AG455,―!$AA$2:$AB$14,2,FALSE),0)</f>
        <v>0</v>
      </c>
      <c r="AG455">
        <f t="shared" si="42"/>
        <v>0</v>
      </c>
      <c r="AH455" s="513">
        <f t="shared" si="43"/>
        <v>0</v>
      </c>
      <c r="AI455" s="513">
        <f t="shared" si="44"/>
        <v>0</v>
      </c>
      <c r="AJ455" s="513">
        <f>IF(通常分様式!C455="",0,IF(B455=1,IF(フラグ管理用!C455=1,"事業終期_通常",IF(C455=2,IF(Y455=2,"事業終期_R3基金・R4","事業終期_通常"),0)),IF(B455=2,"事業終期_R3基金・R4",0)))</f>
        <v>0</v>
      </c>
      <c r="AK455" s="513">
        <f t="shared" si="45"/>
        <v>0</v>
      </c>
      <c r="AL455" s="513">
        <f t="shared" si="46"/>
        <v>0</v>
      </c>
      <c r="AM455" s="513">
        <f t="shared" si="47"/>
        <v>0</v>
      </c>
      <c r="AN455" s="513">
        <f t="shared" si="48"/>
        <v>0</v>
      </c>
      <c r="AO455" t="str">
        <f>IF(通常分様式!C455="","",IF(PRODUCT(B455:G455,H455:AA455,AF455)=0,"error",""))</f>
        <v/>
      </c>
      <c r="AP455">
        <f>IF(通常分様式!E455="妊娠出産子育て支援交付金",1,0)</f>
        <v>0</v>
      </c>
    </row>
    <row r="456" spans="1:42">
      <c r="A456">
        <v>435</v>
      </c>
      <c r="B456">
        <f>IFERROR(VLOOKUP(通常分様式!B456,―!$AJ$2:$AK$3,2,FALSE),0)</f>
        <v>0</v>
      </c>
      <c r="C456">
        <f>IFERROR(VLOOKUP(通常分様式!C456,―!$A$2:$B$3,2,FALSE),0)</f>
        <v>0</v>
      </c>
      <c r="D456">
        <f>IFERROR(VLOOKUP(通常分様式!D456,―!$AD$2:$AE$3,2,FALSE),0)</f>
        <v>0</v>
      </c>
      <c r="G456">
        <f>IFERROR(VLOOKUP(通常分様式!G456,―!$AF$2:$AG$3,2,FALSE),0)</f>
        <v>0</v>
      </c>
      <c r="H456">
        <f>IFERROR(VLOOKUP(通常分様式!H456,―!$C$2:$D$2,2,FALSE),0)</f>
        <v>0</v>
      </c>
      <c r="I456">
        <f>IFERROR(IF(B456=2,VLOOKUP(通常分様式!I456,―!$E$21:$F$25,2,FALSE),VLOOKUP(通常分様式!I456,―!$E$2:$F$19,2,FALSE)),0)</f>
        <v>0</v>
      </c>
      <c r="J456">
        <f>IFERROR(VLOOKUP(通常分様式!J456,―!$G$2:$H$2,2,FALSE),0)</f>
        <v>0</v>
      </c>
      <c r="K456">
        <f>IFERROR(VLOOKUP(通常分様式!K456,―!$AH$2:$AI$12,2,FALSE),0)</f>
        <v>0</v>
      </c>
      <c r="V456">
        <f>IFERROR(IF(通常分様式!C456="単",VLOOKUP(通常分様式!V456,―!$I$2:$J$3,2,FALSE),VLOOKUP(通常分様式!V456,―!$I$4:$J$5,2,FALSE)),0)</f>
        <v>0</v>
      </c>
      <c r="W456">
        <f>IFERROR(VLOOKUP(通常分様式!W456,―!$K$2:$L$3,2,FALSE),0)</f>
        <v>0</v>
      </c>
      <c r="X456">
        <f>IFERROR(VLOOKUP(通常分様式!X456,―!$M$2:$N$3,2,FALSE),0)</f>
        <v>0</v>
      </c>
      <c r="Y456">
        <f>IFERROR(VLOOKUP(通常分様式!Y456,―!$O$2:$P$3,2,FALSE),0)</f>
        <v>0</v>
      </c>
      <c r="Z456">
        <f>IFERROR(VLOOKUP(通常分様式!Z456,―!$X$2:$Y$31,2,FALSE),0)</f>
        <v>0</v>
      </c>
      <c r="AA456">
        <f>IFERROR(VLOOKUP(通常分様式!AA456,―!$X$2:$Y$31,2,FALSE),0)</f>
        <v>0</v>
      </c>
      <c r="AF456">
        <f>IFERROR(VLOOKUP(通常分様式!AG456,―!$AA$2:$AB$14,2,FALSE),0)</f>
        <v>0</v>
      </c>
      <c r="AG456">
        <f t="shared" si="42"/>
        <v>0</v>
      </c>
      <c r="AH456" s="513">
        <f t="shared" si="43"/>
        <v>0</v>
      </c>
      <c r="AI456" s="513">
        <f t="shared" si="44"/>
        <v>0</v>
      </c>
      <c r="AJ456" s="513">
        <f>IF(通常分様式!C456="",0,IF(B456=1,IF(フラグ管理用!C456=1,"事業終期_通常",IF(C456=2,IF(Y456=2,"事業終期_R3基金・R4","事業終期_通常"),0)),IF(B456=2,"事業終期_R3基金・R4",0)))</f>
        <v>0</v>
      </c>
      <c r="AK456" s="513">
        <f t="shared" si="45"/>
        <v>0</v>
      </c>
      <c r="AL456" s="513">
        <f t="shared" si="46"/>
        <v>0</v>
      </c>
      <c r="AM456" s="513">
        <f t="shared" si="47"/>
        <v>0</v>
      </c>
      <c r="AN456" s="513">
        <f t="shared" si="48"/>
        <v>0</v>
      </c>
      <c r="AO456" t="str">
        <f>IF(通常分様式!C456="","",IF(PRODUCT(B456:G456,H456:AA456,AF456)=0,"error",""))</f>
        <v/>
      </c>
      <c r="AP456">
        <f>IF(通常分様式!E456="妊娠出産子育て支援交付金",1,0)</f>
        <v>0</v>
      </c>
    </row>
    <row r="457" spans="1:42">
      <c r="A457">
        <v>436</v>
      </c>
      <c r="B457">
        <f>IFERROR(VLOOKUP(通常分様式!B457,―!$AJ$2:$AK$3,2,FALSE),0)</f>
        <v>0</v>
      </c>
      <c r="C457">
        <f>IFERROR(VLOOKUP(通常分様式!C457,―!$A$2:$B$3,2,FALSE),0)</f>
        <v>0</v>
      </c>
      <c r="D457">
        <f>IFERROR(VLOOKUP(通常分様式!D457,―!$AD$2:$AE$3,2,FALSE),0)</f>
        <v>0</v>
      </c>
      <c r="G457">
        <f>IFERROR(VLOOKUP(通常分様式!G457,―!$AF$2:$AG$3,2,FALSE),0)</f>
        <v>0</v>
      </c>
      <c r="H457">
        <f>IFERROR(VLOOKUP(通常分様式!H457,―!$C$2:$D$2,2,FALSE),0)</f>
        <v>0</v>
      </c>
      <c r="I457">
        <f>IFERROR(IF(B457=2,VLOOKUP(通常分様式!I457,―!$E$21:$F$25,2,FALSE),VLOOKUP(通常分様式!I457,―!$E$2:$F$19,2,FALSE)),0)</f>
        <v>0</v>
      </c>
      <c r="J457">
        <f>IFERROR(VLOOKUP(通常分様式!J457,―!$G$2:$H$2,2,FALSE),0)</f>
        <v>0</v>
      </c>
      <c r="K457">
        <f>IFERROR(VLOOKUP(通常分様式!K457,―!$AH$2:$AI$12,2,FALSE),0)</f>
        <v>0</v>
      </c>
      <c r="V457">
        <f>IFERROR(IF(通常分様式!C457="単",VLOOKUP(通常分様式!V457,―!$I$2:$J$3,2,FALSE),VLOOKUP(通常分様式!V457,―!$I$4:$J$5,2,FALSE)),0)</f>
        <v>0</v>
      </c>
      <c r="W457">
        <f>IFERROR(VLOOKUP(通常分様式!W457,―!$K$2:$L$3,2,FALSE),0)</f>
        <v>0</v>
      </c>
      <c r="X457">
        <f>IFERROR(VLOOKUP(通常分様式!X457,―!$M$2:$N$3,2,FALSE),0)</f>
        <v>0</v>
      </c>
      <c r="Y457">
        <f>IFERROR(VLOOKUP(通常分様式!Y457,―!$O$2:$P$3,2,FALSE),0)</f>
        <v>0</v>
      </c>
      <c r="Z457">
        <f>IFERROR(VLOOKUP(通常分様式!Z457,―!$X$2:$Y$31,2,FALSE),0)</f>
        <v>0</v>
      </c>
      <c r="AA457">
        <f>IFERROR(VLOOKUP(通常分様式!AA457,―!$X$2:$Y$31,2,FALSE),0)</f>
        <v>0</v>
      </c>
      <c r="AF457">
        <f>IFERROR(VLOOKUP(通常分様式!AG457,―!$AA$2:$AB$14,2,FALSE),0)</f>
        <v>0</v>
      </c>
      <c r="AG457">
        <f t="shared" si="42"/>
        <v>0</v>
      </c>
      <c r="AH457" s="513">
        <f t="shared" si="43"/>
        <v>0</v>
      </c>
      <c r="AI457" s="513">
        <f t="shared" si="44"/>
        <v>0</v>
      </c>
      <c r="AJ457" s="513">
        <f>IF(通常分様式!C457="",0,IF(B457=1,IF(フラグ管理用!C457=1,"事業終期_通常",IF(C457=2,IF(Y457=2,"事業終期_R3基金・R4","事業終期_通常"),0)),IF(B457=2,"事業終期_R3基金・R4",0)))</f>
        <v>0</v>
      </c>
      <c r="AK457" s="513">
        <f t="shared" si="45"/>
        <v>0</v>
      </c>
      <c r="AL457" s="513">
        <f t="shared" si="46"/>
        <v>0</v>
      </c>
      <c r="AM457" s="513">
        <f t="shared" si="47"/>
        <v>0</v>
      </c>
      <c r="AN457" s="513">
        <f t="shared" si="48"/>
        <v>0</v>
      </c>
      <c r="AO457" t="str">
        <f>IF(通常分様式!C457="","",IF(PRODUCT(B457:G457,H457:AA457,AF457)=0,"error",""))</f>
        <v/>
      </c>
      <c r="AP457">
        <f>IF(通常分様式!E457="妊娠出産子育て支援交付金",1,0)</f>
        <v>0</v>
      </c>
    </row>
    <row r="458" spans="1:42">
      <c r="A458">
        <v>437</v>
      </c>
      <c r="B458">
        <f>IFERROR(VLOOKUP(通常分様式!B458,―!$AJ$2:$AK$3,2,FALSE),0)</f>
        <v>0</v>
      </c>
      <c r="C458">
        <f>IFERROR(VLOOKUP(通常分様式!C458,―!$A$2:$B$3,2,FALSE),0)</f>
        <v>0</v>
      </c>
      <c r="D458">
        <f>IFERROR(VLOOKUP(通常分様式!D458,―!$AD$2:$AE$3,2,FALSE),0)</f>
        <v>0</v>
      </c>
      <c r="G458">
        <f>IFERROR(VLOOKUP(通常分様式!G458,―!$AF$2:$AG$3,2,FALSE),0)</f>
        <v>0</v>
      </c>
      <c r="H458">
        <f>IFERROR(VLOOKUP(通常分様式!H458,―!$C$2:$D$2,2,FALSE),0)</f>
        <v>0</v>
      </c>
      <c r="I458">
        <f>IFERROR(IF(B458=2,VLOOKUP(通常分様式!I458,―!$E$21:$F$25,2,FALSE),VLOOKUP(通常分様式!I458,―!$E$2:$F$19,2,FALSE)),0)</f>
        <v>0</v>
      </c>
      <c r="J458">
        <f>IFERROR(VLOOKUP(通常分様式!J458,―!$G$2:$H$2,2,FALSE),0)</f>
        <v>0</v>
      </c>
      <c r="K458">
        <f>IFERROR(VLOOKUP(通常分様式!K458,―!$AH$2:$AI$12,2,FALSE),0)</f>
        <v>0</v>
      </c>
      <c r="V458">
        <f>IFERROR(IF(通常分様式!C458="単",VLOOKUP(通常分様式!V458,―!$I$2:$J$3,2,FALSE),VLOOKUP(通常分様式!V458,―!$I$4:$J$5,2,FALSE)),0)</f>
        <v>0</v>
      </c>
      <c r="W458">
        <f>IFERROR(VLOOKUP(通常分様式!W458,―!$K$2:$L$3,2,FALSE),0)</f>
        <v>0</v>
      </c>
      <c r="X458">
        <f>IFERROR(VLOOKUP(通常分様式!X458,―!$M$2:$N$3,2,FALSE),0)</f>
        <v>0</v>
      </c>
      <c r="Y458">
        <f>IFERROR(VLOOKUP(通常分様式!Y458,―!$O$2:$P$3,2,FALSE),0)</f>
        <v>0</v>
      </c>
      <c r="Z458">
        <f>IFERROR(VLOOKUP(通常分様式!Z458,―!$X$2:$Y$31,2,FALSE),0)</f>
        <v>0</v>
      </c>
      <c r="AA458">
        <f>IFERROR(VLOOKUP(通常分様式!AA458,―!$X$2:$Y$31,2,FALSE),0)</f>
        <v>0</v>
      </c>
      <c r="AF458">
        <f>IFERROR(VLOOKUP(通常分様式!AG458,―!$AA$2:$AB$14,2,FALSE),0)</f>
        <v>0</v>
      </c>
      <c r="AG458">
        <f t="shared" si="42"/>
        <v>0</v>
      </c>
      <c r="AH458" s="513">
        <f t="shared" si="43"/>
        <v>0</v>
      </c>
      <c r="AI458" s="513">
        <f t="shared" si="44"/>
        <v>0</v>
      </c>
      <c r="AJ458" s="513">
        <f>IF(通常分様式!C458="",0,IF(B458=1,IF(フラグ管理用!C458=1,"事業終期_通常",IF(C458=2,IF(Y458=2,"事業終期_R3基金・R4","事業終期_通常"),0)),IF(B458=2,"事業終期_R3基金・R4",0)))</f>
        <v>0</v>
      </c>
      <c r="AK458" s="513">
        <f t="shared" si="45"/>
        <v>0</v>
      </c>
      <c r="AL458" s="513">
        <f t="shared" si="46"/>
        <v>0</v>
      </c>
      <c r="AM458" s="513">
        <f t="shared" si="47"/>
        <v>0</v>
      </c>
      <c r="AN458" s="513">
        <f t="shared" si="48"/>
        <v>0</v>
      </c>
      <c r="AO458" t="str">
        <f>IF(通常分様式!C458="","",IF(PRODUCT(B458:G458,H458:AA458,AF458)=0,"error",""))</f>
        <v/>
      </c>
      <c r="AP458">
        <f>IF(通常分様式!E458="妊娠出産子育て支援交付金",1,0)</f>
        <v>0</v>
      </c>
    </row>
    <row r="459" spans="1:42">
      <c r="A459">
        <v>438</v>
      </c>
      <c r="B459">
        <f>IFERROR(VLOOKUP(通常分様式!B459,―!$AJ$2:$AK$3,2,FALSE),0)</f>
        <v>0</v>
      </c>
      <c r="C459">
        <f>IFERROR(VLOOKUP(通常分様式!C459,―!$A$2:$B$3,2,FALSE),0)</f>
        <v>0</v>
      </c>
      <c r="D459">
        <f>IFERROR(VLOOKUP(通常分様式!D459,―!$AD$2:$AE$3,2,FALSE),0)</f>
        <v>0</v>
      </c>
      <c r="G459">
        <f>IFERROR(VLOOKUP(通常分様式!G459,―!$AF$2:$AG$3,2,FALSE),0)</f>
        <v>0</v>
      </c>
      <c r="H459">
        <f>IFERROR(VLOOKUP(通常分様式!H459,―!$C$2:$D$2,2,FALSE),0)</f>
        <v>0</v>
      </c>
      <c r="I459">
        <f>IFERROR(IF(B459=2,VLOOKUP(通常分様式!I459,―!$E$21:$F$25,2,FALSE),VLOOKUP(通常分様式!I459,―!$E$2:$F$19,2,FALSE)),0)</f>
        <v>0</v>
      </c>
      <c r="J459">
        <f>IFERROR(VLOOKUP(通常分様式!J459,―!$G$2:$H$2,2,FALSE),0)</f>
        <v>0</v>
      </c>
      <c r="K459">
        <f>IFERROR(VLOOKUP(通常分様式!K459,―!$AH$2:$AI$12,2,FALSE),0)</f>
        <v>0</v>
      </c>
      <c r="V459">
        <f>IFERROR(IF(通常分様式!C459="単",VLOOKUP(通常分様式!V459,―!$I$2:$J$3,2,FALSE),VLOOKUP(通常分様式!V459,―!$I$4:$J$5,2,FALSE)),0)</f>
        <v>0</v>
      </c>
      <c r="W459">
        <f>IFERROR(VLOOKUP(通常分様式!W459,―!$K$2:$L$3,2,FALSE),0)</f>
        <v>0</v>
      </c>
      <c r="X459">
        <f>IFERROR(VLOOKUP(通常分様式!X459,―!$M$2:$N$3,2,FALSE),0)</f>
        <v>0</v>
      </c>
      <c r="Y459">
        <f>IFERROR(VLOOKUP(通常分様式!Y459,―!$O$2:$P$3,2,FALSE),0)</f>
        <v>0</v>
      </c>
      <c r="Z459">
        <f>IFERROR(VLOOKUP(通常分様式!Z459,―!$X$2:$Y$31,2,FALSE),0)</f>
        <v>0</v>
      </c>
      <c r="AA459">
        <f>IFERROR(VLOOKUP(通常分様式!AA459,―!$X$2:$Y$31,2,FALSE),0)</f>
        <v>0</v>
      </c>
      <c r="AF459">
        <f>IFERROR(VLOOKUP(通常分様式!AG459,―!$AA$2:$AB$14,2,FALSE),0)</f>
        <v>0</v>
      </c>
      <c r="AG459">
        <f t="shared" si="42"/>
        <v>0</v>
      </c>
      <c r="AH459" s="513">
        <f t="shared" si="43"/>
        <v>0</v>
      </c>
      <c r="AI459" s="513">
        <f t="shared" si="44"/>
        <v>0</v>
      </c>
      <c r="AJ459" s="513">
        <f>IF(通常分様式!C459="",0,IF(B459=1,IF(フラグ管理用!C459=1,"事業終期_通常",IF(C459=2,IF(Y459=2,"事業終期_R3基金・R4","事業終期_通常"),0)),IF(B459=2,"事業終期_R3基金・R4",0)))</f>
        <v>0</v>
      </c>
      <c r="AK459" s="513">
        <f t="shared" si="45"/>
        <v>0</v>
      </c>
      <c r="AL459" s="513">
        <f t="shared" si="46"/>
        <v>0</v>
      </c>
      <c r="AM459" s="513">
        <f t="shared" si="47"/>
        <v>0</v>
      </c>
      <c r="AN459" s="513">
        <f t="shared" si="48"/>
        <v>0</v>
      </c>
      <c r="AO459" t="str">
        <f>IF(通常分様式!C459="","",IF(PRODUCT(B459:G459,H459:AA459,AF459)=0,"error",""))</f>
        <v/>
      </c>
      <c r="AP459">
        <f>IF(通常分様式!E459="妊娠出産子育て支援交付金",1,0)</f>
        <v>0</v>
      </c>
    </row>
    <row r="460" spans="1:42">
      <c r="A460">
        <v>439</v>
      </c>
      <c r="B460">
        <f>IFERROR(VLOOKUP(通常分様式!B460,―!$AJ$2:$AK$3,2,FALSE),0)</f>
        <v>0</v>
      </c>
      <c r="C460">
        <f>IFERROR(VLOOKUP(通常分様式!C460,―!$A$2:$B$3,2,FALSE),0)</f>
        <v>0</v>
      </c>
      <c r="D460">
        <f>IFERROR(VLOOKUP(通常分様式!D460,―!$AD$2:$AE$3,2,FALSE),0)</f>
        <v>0</v>
      </c>
      <c r="G460">
        <f>IFERROR(VLOOKUP(通常分様式!G460,―!$AF$2:$AG$3,2,FALSE),0)</f>
        <v>0</v>
      </c>
      <c r="H460">
        <f>IFERROR(VLOOKUP(通常分様式!H460,―!$C$2:$D$2,2,FALSE),0)</f>
        <v>0</v>
      </c>
      <c r="I460">
        <f>IFERROR(IF(B460=2,VLOOKUP(通常分様式!I460,―!$E$21:$F$25,2,FALSE),VLOOKUP(通常分様式!I460,―!$E$2:$F$19,2,FALSE)),0)</f>
        <v>0</v>
      </c>
      <c r="J460">
        <f>IFERROR(VLOOKUP(通常分様式!J460,―!$G$2:$H$2,2,FALSE),0)</f>
        <v>0</v>
      </c>
      <c r="K460">
        <f>IFERROR(VLOOKUP(通常分様式!K460,―!$AH$2:$AI$12,2,FALSE),0)</f>
        <v>0</v>
      </c>
      <c r="V460">
        <f>IFERROR(IF(通常分様式!C460="単",VLOOKUP(通常分様式!V460,―!$I$2:$J$3,2,FALSE),VLOOKUP(通常分様式!V460,―!$I$4:$J$5,2,FALSE)),0)</f>
        <v>0</v>
      </c>
      <c r="W460">
        <f>IFERROR(VLOOKUP(通常分様式!W460,―!$K$2:$L$3,2,FALSE),0)</f>
        <v>0</v>
      </c>
      <c r="X460">
        <f>IFERROR(VLOOKUP(通常分様式!X460,―!$M$2:$N$3,2,FALSE),0)</f>
        <v>0</v>
      </c>
      <c r="Y460">
        <f>IFERROR(VLOOKUP(通常分様式!Y460,―!$O$2:$P$3,2,FALSE),0)</f>
        <v>0</v>
      </c>
      <c r="Z460">
        <f>IFERROR(VLOOKUP(通常分様式!Z460,―!$X$2:$Y$31,2,FALSE),0)</f>
        <v>0</v>
      </c>
      <c r="AA460">
        <f>IFERROR(VLOOKUP(通常分様式!AA460,―!$X$2:$Y$31,2,FALSE),0)</f>
        <v>0</v>
      </c>
      <c r="AF460">
        <f>IFERROR(VLOOKUP(通常分様式!AG460,―!$AA$2:$AB$14,2,FALSE),0)</f>
        <v>0</v>
      </c>
      <c r="AG460">
        <f t="shared" si="42"/>
        <v>0</v>
      </c>
      <c r="AH460" s="513">
        <f t="shared" si="43"/>
        <v>0</v>
      </c>
      <c r="AI460" s="513">
        <f t="shared" si="44"/>
        <v>0</v>
      </c>
      <c r="AJ460" s="513">
        <f>IF(通常分様式!C460="",0,IF(B460=1,IF(フラグ管理用!C460=1,"事業終期_通常",IF(C460=2,IF(Y460=2,"事業終期_R3基金・R4","事業終期_通常"),0)),IF(B460=2,"事業終期_R3基金・R4",0)))</f>
        <v>0</v>
      </c>
      <c r="AK460" s="513">
        <f t="shared" si="45"/>
        <v>0</v>
      </c>
      <c r="AL460" s="513">
        <f t="shared" si="46"/>
        <v>0</v>
      </c>
      <c r="AM460" s="513">
        <f t="shared" si="47"/>
        <v>0</v>
      </c>
      <c r="AN460" s="513">
        <f t="shared" si="48"/>
        <v>0</v>
      </c>
      <c r="AO460" t="str">
        <f>IF(通常分様式!C460="","",IF(PRODUCT(B460:G460,H460:AA460,AF460)=0,"error",""))</f>
        <v/>
      </c>
      <c r="AP460">
        <f>IF(通常分様式!E460="妊娠出産子育て支援交付金",1,0)</f>
        <v>0</v>
      </c>
    </row>
    <row r="461" spans="1:42">
      <c r="A461">
        <v>440</v>
      </c>
      <c r="B461">
        <f>IFERROR(VLOOKUP(通常分様式!B461,―!$AJ$2:$AK$3,2,FALSE),0)</f>
        <v>0</v>
      </c>
      <c r="C461">
        <f>IFERROR(VLOOKUP(通常分様式!C461,―!$A$2:$B$3,2,FALSE),0)</f>
        <v>0</v>
      </c>
      <c r="D461">
        <f>IFERROR(VLOOKUP(通常分様式!D461,―!$AD$2:$AE$3,2,FALSE),0)</f>
        <v>0</v>
      </c>
      <c r="G461">
        <f>IFERROR(VLOOKUP(通常分様式!G461,―!$AF$2:$AG$3,2,FALSE),0)</f>
        <v>0</v>
      </c>
      <c r="H461">
        <f>IFERROR(VLOOKUP(通常分様式!H461,―!$C$2:$D$2,2,FALSE),0)</f>
        <v>0</v>
      </c>
      <c r="I461">
        <f>IFERROR(IF(B461=2,VLOOKUP(通常分様式!I461,―!$E$21:$F$25,2,FALSE),VLOOKUP(通常分様式!I461,―!$E$2:$F$19,2,FALSE)),0)</f>
        <v>0</v>
      </c>
      <c r="J461">
        <f>IFERROR(VLOOKUP(通常分様式!J461,―!$G$2:$H$2,2,FALSE),0)</f>
        <v>0</v>
      </c>
      <c r="K461">
        <f>IFERROR(VLOOKUP(通常分様式!K461,―!$AH$2:$AI$12,2,FALSE),0)</f>
        <v>0</v>
      </c>
      <c r="V461">
        <f>IFERROR(IF(通常分様式!C461="単",VLOOKUP(通常分様式!V461,―!$I$2:$J$3,2,FALSE),VLOOKUP(通常分様式!V461,―!$I$4:$J$5,2,FALSE)),0)</f>
        <v>0</v>
      </c>
      <c r="W461">
        <f>IFERROR(VLOOKUP(通常分様式!W461,―!$K$2:$L$3,2,FALSE),0)</f>
        <v>0</v>
      </c>
      <c r="X461">
        <f>IFERROR(VLOOKUP(通常分様式!X461,―!$M$2:$N$3,2,FALSE),0)</f>
        <v>0</v>
      </c>
      <c r="Y461">
        <f>IFERROR(VLOOKUP(通常分様式!Y461,―!$O$2:$P$3,2,FALSE),0)</f>
        <v>0</v>
      </c>
      <c r="Z461">
        <f>IFERROR(VLOOKUP(通常分様式!Z461,―!$X$2:$Y$31,2,FALSE),0)</f>
        <v>0</v>
      </c>
      <c r="AA461">
        <f>IFERROR(VLOOKUP(通常分様式!AA461,―!$X$2:$Y$31,2,FALSE),0)</f>
        <v>0</v>
      </c>
      <c r="AF461">
        <f>IFERROR(VLOOKUP(通常分様式!AG461,―!$AA$2:$AB$14,2,FALSE),0)</f>
        <v>0</v>
      </c>
      <c r="AG461">
        <f t="shared" si="42"/>
        <v>0</v>
      </c>
      <c r="AH461" s="513">
        <f t="shared" si="43"/>
        <v>0</v>
      </c>
      <c r="AI461" s="513">
        <f t="shared" si="44"/>
        <v>0</v>
      </c>
      <c r="AJ461" s="513">
        <f>IF(通常分様式!C461="",0,IF(B461=1,IF(フラグ管理用!C461=1,"事業終期_通常",IF(C461=2,IF(Y461=2,"事業終期_R3基金・R4","事業終期_通常"),0)),IF(B461=2,"事業終期_R3基金・R4",0)))</f>
        <v>0</v>
      </c>
      <c r="AK461" s="513">
        <f t="shared" si="45"/>
        <v>0</v>
      </c>
      <c r="AL461" s="513">
        <f t="shared" si="46"/>
        <v>0</v>
      </c>
      <c r="AM461" s="513">
        <f t="shared" si="47"/>
        <v>0</v>
      </c>
      <c r="AN461" s="513">
        <f t="shared" si="48"/>
        <v>0</v>
      </c>
      <c r="AO461" t="str">
        <f>IF(通常分様式!C461="","",IF(PRODUCT(B461:G461,H461:AA461,AF461)=0,"error",""))</f>
        <v/>
      </c>
      <c r="AP461">
        <f>IF(通常分様式!E461="妊娠出産子育て支援交付金",1,0)</f>
        <v>0</v>
      </c>
    </row>
    <row r="462" spans="1:42">
      <c r="A462">
        <v>441</v>
      </c>
      <c r="B462">
        <f>IFERROR(VLOOKUP(通常分様式!B462,―!$AJ$2:$AK$3,2,FALSE),0)</f>
        <v>0</v>
      </c>
      <c r="C462">
        <f>IFERROR(VLOOKUP(通常分様式!C462,―!$A$2:$B$3,2,FALSE),0)</f>
        <v>0</v>
      </c>
      <c r="D462">
        <f>IFERROR(VLOOKUP(通常分様式!D462,―!$AD$2:$AE$3,2,FALSE),0)</f>
        <v>0</v>
      </c>
      <c r="G462">
        <f>IFERROR(VLOOKUP(通常分様式!G462,―!$AF$2:$AG$3,2,FALSE),0)</f>
        <v>0</v>
      </c>
      <c r="H462">
        <f>IFERROR(VLOOKUP(通常分様式!H462,―!$C$2:$D$2,2,FALSE),0)</f>
        <v>0</v>
      </c>
      <c r="I462">
        <f>IFERROR(IF(B462=2,VLOOKUP(通常分様式!I462,―!$E$21:$F$25,2,FALSE),VLOOKUP(通常分様式!I462,―!$E$2:$F$19,2,FALSE)),0)</f>
        <v>0</v>
      </c>
      <c r="J462">
        <f>IFERROR(VLOOKUP(通常分様式!J462,―!$G$2:$H$2,2,FALSE),0)</f>
        <v>0</v>
      </c>
      <c r="K462">
        <f>IFERROR(VLOOKUP(通常分様式!K462,―!$AH$2:$AI$12,2,FALSE),0)</f>
        <v>0</v>
      </c>
      <c r="V462">
        <f>IFERROR(IF(通常分様式!C462="単",VLOOKUP(通常分様式!V462,―!$I$2:$J$3,2,FALSE),VLOOKUP(通常分様式!V462,―!$I$4:$J$5,2,FALSE)),0)</f>
        <v>0</v>
      </c>
      <c r="W462">
        <f>IFERROR(VLOOKUP(通常分様式!W462,―!$K$2:$L$3,2,FALSE),0)</f>
        <v>0</v>
      </c>
      <c r="X462">
        <f>IFERROR(VLOOKUP(通常分様式!X462,―!$M$2:$N$3,2,FALSE),0)</f>
        <v>0</v>
      </c>
      <c r="Y462">
        <f>IFERROR(VLOOKUP(通常分様式!Y462,―!$O$2:$P$3,2,FALSE),0)</f>
        <v>0</v>
      </c>
      <c r="Z462">
        <f>IFERROR(VLOOKUP(通常分様式!Z462,―!$X$2:$Y$31,2,FALSE),0)</f>
        <v>0</v>
      </c>
      <c r="AA462">
        <f>IFERROR(VLOOKUP(通常分様式!AA462,―!$X$2:$Y$31,2,FALSE),0)</f>
        <v>0</v>
      </c>
      <c r="AF462">
        <f>IFERROR(VLOOKUP(通常分様式!AG462,―!$AA$2:$AB$14,2,FALSE),0)</f>
        <v>0</v>
      </c>
      <c r="AG462">
        <f t="shared" si="42"/>
        <v>0</v>
      </c>
      <c r="AH462" s="513">
        <f t="shared" si="43"/>
        <v>0</v>
      </c>
      <c r="AI462" s="513">
        <f t="shared" si="44"/>
        <v>0</v>
      </c>
      <c r="AJ462" s="513">
        <f>IF(通常分様式!C462="",0,IF(B462=1,IF(フラグ管理用!C462=1,"事業終期_通常",IF(C462=2,IF(Y462=2,"事業終期_R3基金・R4","事業終期_通常"),0)),IF(B462=2,"事業終期_R3基金・R4",0)))</f>
        <v>0</v>
      </c>
      <c r="AK462" s="513">
        <f t="shared" si="45"/>
        <v>0</v>
      </c>
      <c r="AL462" s="513">
        <f t="shared" si="46"/>
        <v>0</v>
      </c>
      <c r="AM462" s="513">
        <f t="shared" si="47"/>
        <v>0</v>
      </c>
      <c r="AN462" s="513">
        <f t="shared" si="48"/>
        <v>0</v>
      </c>
      <c r="AO462" t="str">
        <f>IF(通常分様式!C462="","",IF(PRODUCT(B462:G462,H462:AA462,AF462)=0,"error",""))</f>
        <v/>
      </c>
      <c r="AP462">
        <f>IF(通常分様式!E462="妊娠出産子育て支援交付金",1,0)</f>
        <v>0</v>
      </c>
    </row>
    <row r="463" spans="1:42">
      <c r="A463">
        <v>442</v>
      </c>
      <c r="B463">
        <f>IFERROR(VLOOKUP(通常分様式!B463,―!$AJ$2:$AK$3,2,FALSE),0)</f>
        <v>0</v>
      </c>
      <c r="C463">
        <f>IFERROR(VLOOKUP(通常分様式!C463,―!$A$2:$B$3,2,FALSE),0)</f>
        <v>0</v>
      </c>
      <c r="D463">
        <f>IFERROR(VLOOKUP(通常分様式!D463,―!$AD$2:$AE$3,2,FALSE),0)</f>
        <v>0</v>
      </c>
      <c r="G463">
        <f>IFERROR(VLOOKUP(通常分様式!G463,―!$AF$2:$AG$3,2,FALSE),0)</f>
        <v>0</v>
      </c>
      <c r="H463">
        <f>IFERROR(VLOOKUP(通常分様式!H463,―!$C$2:$D$2,2,FALSE),0)</f>
        <v>0</v>
      </c>
      <c r="I463">
        <f>IFERROR(IF(B463=2,VLOOKUP(通常分様式!I463,―!$E$21:$F$25,2,FALSE),VLOOKUP(通常分様式!I463,―!$E$2:$F$19,2,FALSE)),0)</f>
        <v>0</v>
      </c>
      <c r="J463">
        <f>IFERROR(VLOOKUP(通常分様式!J463,―!$G$2:$H$2,2,FALSE),0)</f>
        <v>0</v>
      </c>
      <c r="K463">
        <f>IFERROR(VLOOKUP(通常分様式!K463,―!$AH$2:$AI$12,2,FALSE),0)</f>
        <v>0</v>
      </c>
      <c r="V463">
        <f>IFERROR(IF(通常分様式!C463="単",VLOOKUP(通常分様式!V463,―!$I$2:$J$3,2,FALSE),VLOOKUP(通常分様式!V463,―!$I$4:$J$5,2,FALSE)),0)</f>
        <v>0</v>
      </c>
      <c r="W463">
        <f>IFERROR(VLOOKUP(通常分様式!W463,―!$K$2:$L$3,2,FALSE),0)</f>
        <v>0</v>
      </c>
      <c r="X463">
        <f>IFERROR(VLOOKUP(通常分様式!X463,―!$M$2:$N$3,2,FALSE),0)</f>
        <v>0</v>
      </c>
      <c r="Y463">
        <f>IFERROR(VLOOKUP(通常分様式!Y463,―!$O$2:$P$3,2,FALSE),0)</f>
        <v>0</v>
      </c>
      <c r="Z463">
        <f>IFERROR(VLOOKUP(通常分様式!Z463,―!$X$2:$Y$31,2,FALSE),0)</f>
        <v>0</v>
      </c>
      <c r="AA463">
        <f>IFERROR(VLOOKUP(通常分様式!AA463,―!$X$2:$Y$31,2,FALSE),0)</f>
        <v>0</v>
      </c>
      <c r="AF463">
        <f>IFERROR(VLOOKUP(通常分様式!AG463,―!$AA$2:$AB$14,2,FALSE),0)</f>
        <v>0</v>
      </c>
      <c r="AG463">
        <f t="shared" si="42"/>
        <v>0</v>
      </c>
      <c r="AH463" s="513">
        <f t="shared" si="43"/>
        <v>0</v>
      </c>
      <c r="AI463" s="513">
        <f t="shared" si="44"/>
        <v>0</v>
      </c>
      <c r="AJ463" s="513">
        <f>IF(通常分様式!C463="",0,IF(B463=1,IF(フラグ管理用!C463=1,"事業終期_通常",IF(C463=2,IF(Y463=2,"事業終期_R3基金・R4","事業終期_通常"),0)),IF(B463=2,"事業終期_R3基金・R4",0)))</f>
        <v>0</v>
      </c>
      <c r="AK463" s="513">
        <f t="shared" si="45"/>
        <v>0</v>
      </c>
      <c r="AL463" s="513">
        <f t="shared" si="46"/>
        <v>0</v>
      </c>
      <c r="AM463" s="513">
        <f t="shared" si="47"/>
        <v>0</v>
      </c>
      <c r="AN463" s="513">
        <f t="shared" si="48"/>
        <v>0</v>
      </c>
      <c r="AO463" t="str">
        <f>IF(通常分様式!C463="","",IF(PRODUCT(B463:G463,H463:AA463,AF463)=0,"error",""))</f>
        <v/>
      </c>
      <c r="AP463">
        <f>IF(通常分様式!E463="妊娠出産子育て支援交付金",1,0)</f>
        <v>0</v>
      </c>
    </row>
    <row r="464" spans="1:42">
      <c r="A464">
        <v>443</v>
      </c>
      <c r="B464">
        <f>IFERROR(VLOOKUP(通常分様式!B464,―!$AJ$2:$AK$3,2,FALSE),0)</f>
        <v>0</v>
      </c>
      <c r="C464">
        <f>IFERROR(VLOOKUP(通常分様式!C464,―!$A$2:$B$3,2,FALSE),0)</f>
        <v>0</v>
      </c>
      <c r="D464">
        <f>IFERROR(VLOOKUP(通常分様式!D464,―!$AD$2:$AE$3,2,FALSE),0)</f>
        <v>0</v>
      </c>
      <c r="G464">
        <f>IFERROR(VLOOKUP(通常分様式!G464,―!$AF$2:$AG$3,2,FALSE),0)</f>
        <v>0</v>
      </c>
      <c r="H464">
        <f>IFERROR(VLOOKUP(通常分様式!H464,―!$C$2:$D$2,2,FALSE),0)</f>
        <v>0</v>
      </c>
      <c r="I464">
        <f>IFERROR(IF(B464=2,VLOOKUP(通常分様式!I464,―!$E$21:$F$25,2,FALSE),VLOOKUP(通常分様式!I464,―!$E$2:$F$19,2,FALSE)),0)</f>
        <v>0</v>
      </c>
      <c r="J464">
        <f>IFERROR(VLOOKUP(通常分様式!J464,―!$G$2:$H$2,2,FALSE),0)</f>
        <v>0</v>
      </c>
      <c r="K464">
        <f>IFERROR(VLOOKUP(通常分様式!K464,―!$AH$2:$AI$12,2,FALSE),0)</f>
        <v>0</v>
      </c>
      <c r="V464">
        <f>IFERROR(IF(通常分様式!C464="単",VLOOKUP(通常分様式!V464,―!$I$2:$J$3,2,FALSE),VLOOKUP(通常分様式!V464,―!$I$4:$J$5,2,FALSE)),0)</f>
        <v>0</v>
      </c>
      <c r="W464">
        <f>IFERROR(VLOOKUP(通常分様式!W464,―!$K$2:$L$3,2,FALSE),0)</f>
        <v>0</v>
      </c>
      <c r="X464">
        <f>IFERROR(VLOOKUP(通常分様式!X464,―!$M$2:$N$3,2,FALSE),0)</f>
        <v>0</v>
      </c>
      <c r="Y464">
        <f>IFERROR(VLOOKUP(通常分様式!Y464,―!$O$2:$P$3,2,FALSE),0)</f>
        <v>0</v>
      </c>
      <c r="Z464">
        <f>IFERROR(VLOOKUP(通常分様式!Z464,―!$X$2:$Y$31,2,FALSE),0)</f>
        <v>0</v>
      </c>
      <c r="AA464">
        <f>IFERROR(VLOOKUP(通常分様式!AA464,―!$X$2:$Y$31,2,FALSE),0)</f>
        <v>0</v>
      </c>
      <c r="AF464">
        <f>IFERROR(VLOOKUP(通常分様式!AG464,―!$AA$2:$AB$14,2,FALSE),0)</f>
        <v>0</v>
      </c>
      <c r="AG464">
        <f t="shared" si="42"/>
        <v>0</v>
      </c>
      <c r="AH464" s="513">
        <f t="shared" si="43"/>
        <v>0</v>
      </c>
      <c r="AI464" s="513">
        <f t="shared" si="44"/>
        <v>0</v>
      </c>
      <c r="AJ464" s="513">
        <f>IF(通常分様式!C464="",0,IF(B464=1,IF(フラグ管理用!C464=1,"事業終期_通常",IF(C464=2,IF(Y464=2,"事業終期_R3基金・R4","事業終期_通常"),0)),IF(B464=2,"事業終期_R3基金・R4",0)))</f>
        <v>0</v>
      </c>
      <c r="AK464" s="513">
        <f t="shared" si="45"/>
        <v>0</v>
      </c>
      <c r="AL464" s="513">
        <f t="shared" si="46"/>
        <v>0</v>
      </c>
      <c r="AM464" s="513">
        <f t="shared" si="47"/>
        <v>0</v>
      </c>
      <c r="AN464" s="513">
        <f t="shared" si="48"/>
        <v>0</v>
      </c>
      <c r="AO464" t="str">
        <f>IF(通常分様式!C464="","",IF(PRODUCT(B464:G464,H464:AA464,AF464)=0,"error",""))</f>
        <v/>
      </c>
      <c r="AP464">
        <f>IF(通常分様式!E464="妊娠出産子育て支援交付金",1,0)</f>
        <v>0</v>
      </c>
    </row>
    <row r="465" spans="1:42">
      <c r="A465">
        <v>444</v>
      </c>
      <c r="B465">
        <f>IFERROR(VLOOKUP(通常分様式!B465,―!$AJ$2:$AK$3,2,FALSE),0)</f>
        <v>0</v>
      </c>
      <c r="C465">
        <f>IFERROR(VLOOKUP(通常分様式!C465,―!$A$2:$B$3,2,FALSE),0)</f>
        <v>0</v>
      </c>
      <c r="D465">
        <f>IFERROR(VLOOKUP(通常分様式!D465,―!$AD$2:$AE$3,2,FALSE),0)</f>
        <v>0</v>
      </c>
      <c r="G465">
        <f>IFERROR(VLOOKUP(通常分様式!G465,―!$AF$2:$AG$3,2,FALSE),0)</f>
        <v>0</v>
      </c>
      <c r="H465">
        <f>IFERROR(VLOOKUP(通常分様式!H465,―!$C$2:$D$2,2,FALSE),0)</f>
        <v>0</v>
      </c>
      <c r="I465">
        <f>IFERROR(IF(B465=2,VLOOKUP(通常分様式!I465,―!$E$21:$F$25,2,FALSE),VLOOKUP(通常分様式!I465,―!$E$2:$F$19,2,FALSE)),0)</f>
        <v>0</v>
      </c>
      <c r="J465">
        <f>IFERROR(VLOOKUP(通常分様式!J465,―!$G$2:$H$2,2,FALSE),0)</f>
        <v>0</v>
      </c>
      <c r="K465">
        <f>IFERROR(VLOOKUP(通常分様式!K465,―!$AH$2:$AI$12,2,FALSE),0)</f>
        <v>0</v>
      </c>
      <c r="V465">
        <f>IFERROR(IF(通常分様式!C465="単",VLOOKUP(通常分様式!V465,―!$I$2:$J$3,2,FALSE),VLOOKUP(通常分様式!V465,―!$I$4:$J$5,2,FALSE)),0)</f>
        <v>0</v>
      </c>
      <c r="W465">
        <f>IFERROR(VLOOKUP(通常分様式!W465,―!$K$2:$L$3,2,FALSE),0)</f>
        <v>0</v>
      </c>
      <c r="X465">
        <f>IFERROR(VLOOKUP(通常分様式!X465,―!$M$2:$N$3,2,FALSE),0)</f>
        <v>0</v>
      </c>
      <c r="Y465">
        <f>IFERROR(VLOOKUP(通常分様式!Y465,―!$O$2:$P$3,2,FALSE),0)</f>
        <v>0</v>
      </c>
      <c r="Z465">
        <f>IFERROR(VLOOKUP(通常分様式!Z465,―!$X$2:$Y$31,2,FALSE),0)</f>
        <v>0</v>
      </c>
      <c r="AA465">
        <f>IFERROR(VLOOKUP(通常分様式!AA465,―!$X$2:$Y$31,2,FALSE),0)</f>
        <v>0</v>
      </c>
      <c r="AF465">
        <f>IFERROR(VLOOKUP(通常分様式!AG465,―!$AA$2:$AB$14,2,FALSE),0)</f>
        <v>0</v>
      </c>
      <c r="AG465">
        <f t="shared" si="42"/>
        <v>0</v>
      </c>
      <c r="AH465" s="513">
        <f t="shared" si="43"/>
        <v>0</v>
      </c>
      <c r="AI465" s="513">
        <f t="shared" si="44"/>
        <v>0</v>
      </c>
      <c r="AJ465" s="513">
        <f>IF(通常分様式!C465="",0,IF(B465=1,IF(フラグ管理用!C465=1,"事業終期_通常",IF(C465=2,IF(Y465=2,"事業終期_R3基金・R4","事業終期_通常"),0)),IF(B465=2,"事業終期_R3基金・R4",0)))</f>
        <v>0</v>
      </c>
      <c r="AK465" s="513">
        <f t="shared" si="45"/>
        <v>0</v>
      </c>
      <c r="AL465" s="513">
        <f t="shared" si="46"/>
        <v>0</v>
      </c>
      <c r="AM465" s="513">
        <f t="shared" si="47"/>
        <v>0</v>
      </c>
      <c r="AN465" s="513">
        <f t="shared" si="48"/>
        <v>0</v>
      </c>
      <c r="AO465" t="str">
        <f>IF(通常分様式!C465="","",IF(PRODUCT(B465:G465,H465:AA465,AF465)=0,"error",""))</f>
        <v/>
      </c>
      <c r="AP465">
        <f>IF(通常分様式!E465="妊娠出産子育て支援交付金",1,0)</f>
        <v>0</v>
      </c>
    </row>
    <row r="466" spans="1:42">
      <c r="A466">
        <v>445</v>
      </c>
      <c r="B466">
        <f>IFERROR(VLOOKUP(通常分様式!B466,―!$AJ$2:$AK$3,2,FALSE),0)</f>
        <v>0</v>
      </c>
      <c r="C466">
        <f>IFERROR(VLOOKUP(通常分様式!C466,―!$A$2:$B$3,2,FALSE),0)</f>
        <v>0</v>
      </c>
      <c r="D466">
        <f>IFERROR(VLOOKUP(通常分様式!D466,―!$AD$2:$AE$3,2,FALSE),0)</f>
        <v>0</v>
      </c>
      <c r="G466">
        <f>IFERROR(VLOOKUP(通常分様式!G466,―!$AF$2:$AG$3,2,FALSE),0)</f>
        <v>0</v>
      </c>
      <c r="H466">
        <f>IFERROR(VLOOKUP(通常分様式!H466,―!$C$2:$D$2,2,FALSE),0)</f>
        <v>0</v>
      </c>
      <c r="I466">
        <f>IFERROR(IF(B466=2,VLOOKUP(通常分様式!I466,―!$E$21:$F$25,2,FALSE),VLOOKUP(通常分様式!I466,―!$E$2:$F$19,2,FALSE)),0)</f>
        <v>0</v>
      </c>
      <c r="J466">
        <f>IFERROR(VLOOKUP(通常分様式!J466,―!$G$2:$H$2,2,FALSE),0)</f>
        <v>0</v>
      </c>
      <c r="K466">
        <f>IFERROR(VLOOKUP(通常分様式!K466,―!$AH$2:$AI$12,2,FALSE),0)</f>
        <v>0</v>
      </c>
      <c r="V466">
        <f>IFERROR(IF(通常分様式!C466="単",VLOOKUP(通常分様式!V466,―!$I$2:$J$3,2,FALSE),VLOOKUP(通常分様式!V466,―!$I$4:$J$5,2,FALSE)),0)</f>
        <v>0</v>
      </c>
      <c r="W466">
        <f>IFERROR(VLOOKUP(通常分様式!W466,―!$K$2:$L$3,2,FALSE),0)</f>
        <v>0</v>
      </c>
      <c r="X466">
        <f>IFERROR(VLOOKUP(通常分様式!X466,―!$M$2:$N$3,2,FALSE),0)</f>
        <v>0</v>
      </c>
      <c r="Y466">
        <f>IFERROR(VLOOKUP(通常分様式!Y466,―!$O$2:$P$3,2,FALSE),0)</f>
        <v>0</v>
      </c>
      <c r="Z466">
        <f>IFERROR(VLOOKUP(通常分様式!Z466,―!$X$2:$Y$31,2,FALSE),0)</f>
        <v>0</v>
      </c>
      <c r="AA466">
        <f>IFERROR(VLOOKUP(通常分様式!AA466,―!$X$2:$Y$31,2,FALSE),0)</f>
        <v>0</v>
      </c>
      <c r="AF466">
        <f>IFERROR(VLOOKUP(通常分様式!AG466,―!$AA$2:$AB$14,2,FALSE),0)</f>
        <v>0</v>
      </c>
      <c r="AG466">
        <f t="shared" si="42"/>
        <v>0</v>
      </c>
      <c r="AH466" s="513">
        <f t="shared" si="43"/>
        <v>0</v>
      </c>
      <c r="AI466" s="513">
        <f t="shared" si="44"/>
        <v>0</v>
      </c>
      <c r="AJ466" s="513">
        <f>IF(通常分様式!C466="",0,IF(B466=1,IF(フラグ管理用!C466=1,"事業終期_通常",IF(C466=2,IF(Y466=2,"事業終期_R3基金・R4","事業終期_通常"),0)),IF(B466=2,"事業終期_R3基金・R4",0)))</f>
        <v>0</v>
      </c>
      <c r="AK466" s="513">
        <f t="shared" si="45"/>
        <v>0</v>
      </c>
      <c r="AL466" s="513">
        <f t="shared" si="46"/>
        <v>0</v>
      </c>
      <c r="AM466" s="513">
        <f t="shared" si="47"/>
        <v>0</v>
      </c>
      <c r="AN466" s="513">
        <f t="shared" si="48"/>
        <v>0</v>
      </c>
      <c r="AO466" t="str">
        <f>IF(通常分様式!C466="","",IF(PRODUCT(B466:G466,H466:AA466,AF466)=0,"error",""))</f>
        <v/>
      </c>
      <c r="AP466">
        <f>IF(通常分様式!E466="妊娠出産子育て支援交付金",1,0)</f>
        <v>0</v>
      </c>
    </row>
    <row r="467" spans="1:42">
      <c r="A467">
        <v>446</v>
      </c>
      <c r="B467">
        <f>IFERROR(VLOOKUP(通常分様式!B467,―!$AJ$2:$AK$3,2,FALSE),0)</f>
        <v>0</v>
      </c>
      <c r="C467">
        <f>IFERROR(VLOOKUP(通常分様式!C467,―!$A$2:$B$3,2,FALSE),0)</f>
        <v>0</v>
      </c>
      <c r="D467">
        <f>IFERROR(VLOOKUP(通常分様式!D467,―!$AD$2:$AE$3,2,FALSE),0)</f>
        <v>0</v>
      </c>
      <c r="G467">
        <f>IFERROR(VLOOKUP(通常分様式!G467,―!$AF$2:$AG$3,2,FALSE),0)</f>
        <v>0</v>
      </c>
      <c r="H467">
        <f>IFERROR(VLOOKUP(通常分様式!H467,―!$C$2:$D$2,2,FALSE),0)</f>
        <v>0</v>
      </c>
      <c r="I467">
        <f>IFERROR(IF(B467=2,VLOOKUP(通常分様式!I467,―!$E$21:$F$25,2,FALSE),VLOOKUP(通常分様式!I467,―!$E$2:$F$19,2,FALSE)),0)</f>
        <v>0</v>
      </c>
      <c r="J467">
        <f>IFERROR(VLOOKUP(通常分様式!J467,―!$G$2:$H$2,2,FALSE),0)</f>
        <v>0</v>
      </c>
      <c r="K467">
        <f>IFERROR(VLOOKUP(通常分様式!K467,―!$AH$2:$AI$12,2,FALSE),0)</f>
        <v>0</v>
      </c>
      <c r="V467">
        <f>IFERROR(IF(通常分様式!C467="単",VLOOKUP(通常分様式!V467,―!$I$2:$J$3,2,FALSE),VLOOKUP(通常分様式!V467,―!$I$4:$J$5,2,FALSE)),0)</f>
        <v>0</v>
      </c>
      <c r="W467">
        <f>IFERROR(VLOOKUP(通常分様式!W467,―!$K$2:$L$3,2,FALSE),0)</f>
        <v>0</v>
      </c>
      <c r="X467">
        <f>IFERROR(VLOOKUP(通常分様式!X467,―!$M$2:$N$3,2,FALSE),0)</f>
        <v>0</v>
      </c>
      <c r="Y467">
        <f>IFERROR(VLOOKUP(通常分様式!Y467,―!$O$2:$P$3,2,FALSE),0)</f>
        <v>0</v>
      </c>
      <c r="Z467">
        <f>IFERROR(VLOOKUP(通常分様式!Z467,―!$X$2:$Y$31,2,FALSE),0)</f>
        <v>0</v>
      </c>
      <c r="AA467">
        <f>IFERROR(VLOOKUP(通常分様式!AA467,―!$X$2:$Y$31,2,FALSE),0)</f>
        <v>0</v>
      </c>
      <c r="AF467">
        <f>IFERROR(VLOOKUP(通常分様式!AG467,―!$AA$2:$AB$14,2,FALSE),0)</f>
        <v>0</v>
      </c>
      <c r="AG467">
        <f t="shared" si="42"/>
        <v>0</v>
      </c>
      <c r="AH467" s="513">
        <f t="shared" si="43"/>
        <v>0</v>
      </c>
      <c r="AI467" s="513">
        <f t="shared" si="44"/>
        <v>0</v>
      </c>
      <c r="AJ467" s="513">
        <f>IF(通常分様式!C467="",0,IF(B467=1,IF(フラグ管理用!C467=1,"事業終期_通常",IF(C467=2,IF(Y467=2,"事業終期_R3基金・R4","事業終期_通常"),0)),IF(B467=2,"事業終期_R3基金・R4",0)))</f>
        <v>0</v>
      </c>
      <c r="AK467" s="513">
        <f t="shared" si="45"/>
        <v>0</v>
      </c>
      <c r="AL467" s="513">
        <f t="shared" si="46"/>
        <v>0</v>
      </c>
      <c r="AM467" s="513">
        <f t="shared" si="47"/>
        <v>0</v>
      </c>
      <c r="AN467" s="513">
        <f t="shared" si="48"/>
        <v>0</v>
      </c>
      <c r="AO467" t="str">
        <f>IF(通常分様式!C467="","",IF(PRODUCT(B467:G467,H467:AA467,AF467)=0,"error",""))</f>
        <v/>
      </c>
      <c r="AP467">
        <f>IF(通常分様式!E467="妊娠出産子育て支援交付金",1,0)</f>
        <v>0</v>
      </c>
    </row>
    <row r="468" spans="1:42">
      <c r="A468">
        <v>447</v>
      </c>
      <c r="B468">
        <f>IFERROR(VLOOKUP(通常分様式!B468,―!$AJ$2:$AK$3,2,FALSE),0)</f>
        <v>0</v>
      </c>
      <c r="C468">
        <f>IFERROR(VLOOKUP(通常分様式!C468,―!$A$2:$B$3,2,FALSE),0)</f>
        <v>0</v>
      </c>
      <c r="D468">
        <f>IFERROR(VLOOKUP(通常分様式!D468,―!$AD$2:$AE$3,2,FALSE),0)</f>
        <v>0</v>
      </c>
      <c r="G468">
        <f>IFERROR(VLOOKUP(通常分様式!G468,―!$AF$2:$AG$3,2,FALSE),0)</f>
        <v>0</v>
      </c>
      <c r="H468">
        <f>IFERROR(VLOOKUP(通常分様式!H468,―!$C$2:$D$2,2,FALSE),0)</f>
        <v>0</v>
      </c>
      <c r="I468">
        <f>IFERROR(IF(B468=2,VLOOKUP(通常分様式!I468,―!$E$21:$F$25,2,FALSE),VLOOKUP(通常分様式!I468,―!$E$2:$F$19,2,FALSE)),0)</f>
        <v>0</v>
      </c>
      <c r="J468">
        <f>IFERROR(VLOOKUP(通常分様式!J468,―!$G$2:$H$2,2,FALSE),0)</f>
        <v>0</v>
      </c>
      <c r="K468">
        <f>IFERROR(VLOOKUP(通常分様式!K468,―!$AH$2:$AI$12,2,FALSE),0)</f>
        <v>0</v>
      </c>
      <c r="V468">
        <f>IFERROR(IF(通常分様式!C468="単",VLOOKUP(通常分様式!V468,―!$I$2:$J$3,2,FALSE),VLOOKUP(通常分様式!V468,―!$I$4:$J$5,2,FALSE)),0)</f>
        <v>0</v>
      </c>
      <c r="W468">
        <f>IFERROR(VLOOKUP(通常分様式!W468,―!$K$2:$L$3,2,FALSE),0)</f>
        <v>0</v>
      </c>
      <c r="X468">
        <f>IFERROR(VLOOKUP(通常分様式!X468,―!$M$2:$N$3,2,FALSE),0)</f>
        <v>0</v>
      </c>
      <c r="Y468">
        <f>IFERROR(VLOOKUP(通常分様式!Y468,―!$O$2:$P$3,2,FALSE),0)</f>
        <v>0</v>
      </c>
      <c r="Z468">
        <f>IFERROR(VLOOKUP(通常分様式!Z468,―!$X$2:$Y$31,2,FALSE),0)</f>
        <v>0</v>
      </c>
      <c r="AA468">
        <f>IFERROR(VLOOKUP(通常分様式!AA468,―!$X$2:$Y$31,2,FALSE),0)</f>
        <v>0</v>
      </c>
      <c r="AF468">
        <f>IFERROR(VLOOKUP(通常分様式!AG468,―!$AA$2:$AB$14,2,FALSE),0)</f>
        <v>0</v>
      </c>
      <c r="AG468">
        <f t="shared" si="42"/>
        <v>0</v>
      </c>
      <c r="AH468" s="513">
        <f t="shared" si="43"/>
        <v>0</v>
      </c>
      <c r="AI468" s="513">
        <f t="shared" si="44"/>
        <v>0</v>
      </c>
      <c r="AJ468" s="513">
        <f>IF(通常分様式!C468="",0,IF(B468=1,IF(フラグ管理用!C468=1,"事業終期_通常",IF(C468=2,IF(Y468=2,"事業終期_R3基金・R4","事業終期_通常"),0)),IF(B468=2,"事業終期_R3基金・R4",0)))</f>
        <v>0</v>
      </c>
      <c r="AK468" s="513">
        <f t="shared" si="45"/>
        <v>0</v>
      </c>
      <c r="AL468" s="513">
        <f t="shared" si="46"/>
        <v>0</v>
      </c>
      <c r="AM468" s="513">
        <f t="shared" si="47"/>
        <v>0</v>
      </c>
      <c r="AN468" s="513">
        <f t="shared" si="48"/>
        <v>0</v>
      </c>
      <c r="AO468" t="str">
        <f>IF(通常分様式!C468="","",IF(PRODUCT(B468:G468,H468:AA468,AF468)=0,"error",""))</f>
        <v/>
      </c>
      <c r="AP468">
        <f>IF(通常分様式!E468="妊娠出産子育て支援交付金",1,0)</f>
        <v>0</v>
      </c>
    </row>
    <row r="469" spans="1:42">
      <c r="A469">
        <v>448</v>
      </c>
      <c r="B469">
        <f>IFERROR(VLOOKUP(通常分様式!B469,―!$AJ$2:$AK$3,2,FALSE),0)</f>
        <v>0</v>
      </c>
      <c r="C469">
        <f>IFERROR(VLOOKUP(通常分様式!C469,―!$A$2:$B$3,2,FALSE),0)</f>
        <v>0</v>
      </c>
      <c r="D469">
        <f>IFERROR(VLOOKUP(通常分様式!D469,―!$AD$2:$AE$3,2,FALSE),0)</f>
        <v>0</v>
      </c>
      <c r="G469">
        <f>IFERROR(VLOOKUP(通常分様式!G469,―!$AF$2:$AG$3,2,FALSE),0)</f>
        <v>0</v>
      </c>
      <c r="H469">
        <f>IFERROR(VLOOKUP(通常分様式!H469,―!$C$2:$D$2,2,FALSE),0)</f>
        <v>0</v>
      </c>
      <c r="I469">
        <f>IFERROR(IF(B469=2,VLOOKUP(通常分様式!I469,―!$E$21:$F$25,2,FALSE),VLOOKUP(通常分様式!I469,―!$E$2:$F$19,2,FALSE)),0)</f>
        <v>0</v>
      </c>
      <c r="J469">
        <f>IFERROR(VLOOKUP(通常分様式!J469,―!$G$2:$H$2,2,FALSE),0)</f>
        <v>0</v>
      </c>
      <c r="K469">
        <f>IFERROR(VLOOKUP(通常分様式!K469,―!$AH$2:$AI$12,2,FALSE),0)</f>
        <v>0</v>
      </c>
      <c r="V469">
        <f>IFERROR(IF(通常分様式!C469="単",VLOOKUP(通常分様式!V469,―!$I$2:$J$3,2,FALSE),VLOOKUP(通常分様式!V469,―!$I$4:$J$5,2,FALSE)),0)</f>
        <v>0</v>
      </c>
      <c r="W469">
        <f>IFERROR(VLOOKUP(通常分様式!W469,―!$K$2:$L$3,2,FALSE),0)</f>
        <v>0</v>
      </c>
      <c r="X469">
        <f>IFERROR(VLOOKUP(通常分様式!X469,―!$M$2:$N$3,2,FALSE),0)</f>
        <v>0</v>
      </c>
      <c r="Y469">
        <f>IFERROR(VLOOKUP(通常分様式!Y469,―!$O$2:$P$3,2,FALSE),0)</f>
        <v>0</v>
      </c>
      <c r="Z469">
        <f>IFERROR(VLOOKUP(通常分様式!Z469,―!$X$2:$Y$31,2,FALSE),0)</f>
        <v>0</v>
      </c>
      <c r="AA469">
        <f>IFERROR(VLOOKUP(通常分様式!AA469,―!$X$2:$Y$31,2,FALSE),0)</f>
        <v>0</v>
      </c>
      <c r="AF469">
        <f>IFERROR(VLOOKUP(通常分様式!AG469,―!$AA$2:$AB$14,2,FALSE),0)</f>
        <v>0</v>
      </c>
      <c r="AG469">
        <f t="shared" si="42"/>
        <v>0</v>
      </c>
      <c r="AH469" s="513">
        <f t="shared" si="43"/>
        <v>0</v>
      </c>
      <c r="AI469" s="513">
        <f t="shared" si="44"/>
        <v>0</v>
      </c>
      <c r="AJ469" s="513">
        <f>IF(通常分様式!C469="",0,IF(B469=1,IF(フラグ管理用!C469=1,"事業終期_通常",IF(C469=2,IF(Y469=2,"事業終期_R3基金・R4","事業終期_通常"),0)),IF(B469=2,"事業終期_R3基金・R4",0)))</f>
        <v>0</v>
      </c>
      <c r="AK469" s="513">
        <f t="shared" si="45"/>
        <v>0</v>
      </c>
      <c r="AL469" s="513">
        <f t="shared" si="46"/>
        <v>0</v>
      </c>
      <c r="AM469" s="513">
        <f t="shared" si="47"/>
        <v>0</v>
      </c>
      <c r="AN469" s="513">
        <f t="shared" si="48"/>
        <v>0</v>
      </c>
      <c r="AO469" t="str">
        <f>IF(通常分様式!C469="","",IF(PRODUCT(B469:G469,H469:AA469,AF469)=0,"error",""))</f>
        <v/>
      </c>
      <c r="AP469">
        <f>IF(通常分様式!E469="妊娠出産子育て支援交付金",1,0)</f>
        <v>0</v>
      </c>
    </row>
    <row r="470" spans="1:42">
      <c r="A470">
        <v>449</v>
      </c>
      <c r="B470">
        <f>IFERROR(VLOOKUP(通常分様式!B470,―!$AJ$2:$AK$3,2,FALSE),0)</f>
        <v>0</v>
      </c>
      <c r="C470">
        <f>IFERROR(VLOOKUP(通常分様式!C470,―!$A$2:$B$3,2,FALSE),0)</f>
        <v>0</v>
      </c>
      <c r="D470">
        <f>IFERROR(VLOOKUP(通常分様式!D470,―!$AD$2:$AE$3,2,FALSE),0)</f>
        <v>0</v>
      </c>
      <c r="G470">
        <f>IFERROR(VLOOKUP(通常分様式!G470,―!$AF$2:$AG$3,2,FALSE),0)</f>
        <v>0</v>
      </c>
      <c r="H470">
        <f>IFERROR(VLOOKUP(通常分様式!H470,―!$C$2:$D$2,2,FALSE),0)</f>
        <v>0</v>
      </c>
      <c r="I470">
        <f>IFERROR(IF(B470=2,VLOOKUP(通常分様式!I470,―!$E$21:$F$25,2,FALSE),VLOOKUP(通常分様式!I470,―!$E$2:$F$19,2,FALSE)),0)</f>
        <v>0</v>
      </c>
      <c r="J470">
        <f>IFERROR(VLOOKUP(通常分様式!J470,―!$G$2:$H$2,2,FALSE),0)</f>
        <v>0</v>
      </c>
      <c r="K470">
        <f>IFERROR(VLOOKUP(通常分様式!K470,―!$AH$2:$AI$12,2,FALSE),0)</f>
        <v>0</v>
      </c>
      <c r="V470">
        <f>IFERROR(IF(通常分様式!C470="単",VLOOKUP(通常分様式!V470,―!$I$2:$J$3,2,FALSE),VLOOKUP(通常分様式!V470,―!$I$4:$J$5,2,FALSE)),0)</f>
        <v>0</v>
      </c>
      <c r="W470">
        <f>IFERROR(VLOOKUP(通常分様式!W470,―!$K$2:$L$3,2,FALSE),0)</f>
        <v>0</v>
      </c>
      <c r="X470">
        <f>IFERROR(VLOOKUP(通常分様式!X470,―!$M$2:$N$3,2,FALSE),0)</f>
        <v>0</v>
      </c>
      <c r="Y470">
        <f>IFERROR(VLOOKUP(通常分様式!Y470,―!$O$2:$P$3,2,FALSE),0)</f>
        <v>0</v>
      </c>
      <c r="Z470">
        <f>IFERROR(VLOOKUP(通常分様式!Z470,―!$X$2:$Y$31,2,FALSE),0)</f>
        <v>0</v>
      </c>
      <c r="AA470">
        <f>IFERROR(VLOOKUP(通常分様式!AA470,―!$X$2:$Y$31,2,FALSE),0)</f>
        <v>0</v>
      </c>
      <c r="AF470">
        <f>IFERROR(VLOOKUP(通常分様式!AG470,―!$AA$2:$AB$14,2,FALSE),0)</f>
        <v>0</v>
      </c>
      <c r="AG470">
        <f t="shared" ref="AG470:AG533" si="49">IF(C470=1,"協力要請推進枠又は検査促進枠の地方負担分に充当_補助",IF(C470=2,"協力要請推進枠又は検査促進枠の地方負担分に充当_地単",0))</f>
        <v>0</v>
      </c>
      <c r="AH470" s="513">
        <f t="shared" ref="AH470:AH533" si="50">IF(C470=1,"基金_補助",IF(C470=2,IF(V470=2,"基金_地単_協力金等","基金_地単_通常"),0))</f>
        <v>0</v>
      </c>
      <c r="AI470" s="513">
        <f t="shared" ref="AI470:AI533" si="51">IF(C470=1,"事業始期_補助",IF(C470=2,IF(V470=2,"事業始期_協力金等","事業始期_通常"),0))</f>
        <v>0</v>
      </c>
      <c r="AJ470" s="513">
        <f>IF(通常分様式!C470="",0,IF(B470=1,IF(フラグ管理用!C470=1,"事業終期_通常",IF(C470=2,IF(Y470=2,"事業終期_R3基金・R4","事業終期_通常"),0)),IF(B470=2,"事業終期_R3基金・R4",0)))</f>
        <v>0</v>
      </c>
      <c r="AK470" s="513">
        <f t="shared" ref="AK470:AK533" si="52">IF(C470=1,"予算区分_補助",IF(C470=2,IF(V470=2,"予算区分_地単_協力金等","予算区分_地単_通常"),0))</f>
        <v>0</v>
      </c>
      <c r="AL470" s="513">
        <f t="shared" ref="AL470:AL533" si="53">IF(B470=1,"経済対策との関係_通常",IF(B470=2,"経済対策との関係_原油",0))</f>
        <v>0</v>
      </c>
      <c r="AM470" s="513">
        <f t="shared" ref="AM470:AM533" si="54">IF(AP470=1,"交付金の区分_高騰",IF(C470=1,"交付金の区分_その他",IF(C470=2,IF(AND(B470=2,D470=2),"交付金の区分_高騰","交付金の区分_その他"),0)))</f>
        <v>0</v>
      </c>
      <c r="AN470" s="513">
        <f t="shared" ref="AN470:AN533" si="55">IF(G470=1,"種類_通常",IF(G470=2,"種類_重点",0))</f>
        <v>0</v>
      </c>
      <c r="AO470" t="str">
        <f>IF(通常分様式!C470="","",IF(PRODUCT(B470:G470,H470:AA470,AF470)=0,"error",""))</f>
        <v/>
      </c>
      <c r="AP470">
        <f>IF(通常分様式!E470="妊娠出産子育て支援交付金",1,0)</f>
        <v>0</v>
      </c>
    </row>
    <row r="471" spans="1:42">
      <c r="A471">
        <v>450</v>
      </c>
      <c r="B471">
        <f>IFERROR(VLOOKUP(通常分様式!B471,―!$AJ$2:$AK$3,2,FALSE),0)</f>
        <v>0</v>
      </c>
      <c r="C471">
        <f>IFERROR(VLOOKUP(通常分様式!C471,―!$A$2:$B$3,2,FALSE),0)</f>
        <v>0</v>
      </c>
      <c r="D471">
        <f>IFERROR(VLOOKUP(通常分様式!D471,―!$AD$2:$AE$3,2,FALSE),0)</f>
        <v>0</v>
      </c>
      <c r="G471">
        <f>IFERROR(VLOOKUP(通常分様式!G471,―!$AF$2:$AG$3,2,FALSE),0)</f>
        <v>0</v>
      </c>
      <c r="H471">
        <f>IFERROR(VLOOKUP(通常分様式!H471,―!$C$2:$D$2,2,FALSE),0)</f>
        <v>0</v>
      </c>
      <c r="I471">
        <f>IFERROR(IF(B471=2,VLOOKUP(通常分様式!I471,―!$E$21:$F$25,2,FALSE),VLOOKUP(通常分様式!I471,―!$E$2:$F$19,2,FALSE)),0)</f>
        <v>0</v>
      </c>
      <c r="J471">
        <f>IFERROR(VLOOKUP(通常分様式!J471,―!$G$2:$H$2,2,FALSE),0)</f>
        <v>0</v>
      </c>
      <c r="K471">
        <f>IFERROR(VLOOKUP(通常分様式!K471,―!$AH$2:$AI$12,2,FALSE),0)</f>
        <v>0</v>
      </c>
      <c r="V471">
        <f>IFERROR(IF(通常分様式!C471="単",VLOOKUP(通常分様式!V471,―!$I$2:$J$3,2,FALSE),VLOOKUP(通常分様式!V471,―!$I$4:$J$5,2,FALSE)),0)</f>
        <v>0</v>
      </c>
      <c r="W471">
        <f>IFERROR(VLOOKUP(通常分様式!W471,―!$K$2:$L$3,2,FALSE),0)</f>
        <v>0</v>
      </c>
      <c r="X471">
        <f>IFERROR(VLOOKUP(通常分様式!X471,―!$M$2:$N$3,2,FALSE),0)</f>
        <v>0</v>
      </c>
      <c r="Y471">
        <f>IFERROR(VLOOKUP(通常分様式!Y471,―!$O$2:$P$3,2,FALSE),0)</f>
        <v>0</v>
      </c>
      <c r="Z471">
        <f>IFERROR(VLOOKUP(通常分様式!Z471,―!$X$2:$Y$31,2,FALSE),0)</f>
        <v>0</v>
      </c>
      <c r="AA471">
        <f>IFERROR(VLOOKUP(通常分様式!AA471,―!$X$2:$Y$31,2,FALSE),0)</f>
        <v>0</v>
      </c>
      <c r="AF471">
        <f>IFERROR(VLOOKUP(通常分様式!AG471,―!$AA$2:$AB$14,2,FALSE),0)</f>
        <v>0</v>
      </c>
      <c r="AG471">
        <f t="shared" si="49"/>
        <v>0</v>
      </c>
      <c r="AH471" s="513">
        <f t="shared" si="50"/>
        <v>0</v>
      </c>
      <c r="AI471" s="513">
        <f t="shared" si="51"/>
        <v>0</v>
      </c>
      <c r="AJ471" s="513">
        <f>IF(通常分様式!C471="",0,IF(B471=1,IF(フラグ管理用!C471=1,"事業終期_通常",IF(C471=2,IF(Y471=2,"事業終期_R3基金・R4","事業終期_通常"),0)),IF(B471=2,"事業終期_R3基金・R4",0)))</f>
        <v>0</v>
      </c>
      <c r="AK471" s="513">
        <f t="shared" si="52"/>
        <v>0</v>
      </c>
      <c r="AL471" s="513">
        <f t="shared" si="53"/>
        <v>0</v>
      </c>
      <c r="AM471" s="513">
        <f t="shared" si="54"/>
        <v>0</v>
      </c>
      <c r="AN471" s="513">
        <f t="shared" si="55"/>
        <v>0</v>
      </c>
      <c r="AO471" t="str">
        <f>IF(通常分様式!C471="","",IF(PRODUCT(B471:G471,H471:AA471,AF471)=0,"error",""))</f>
        <v/>
      </c>
      <c r="AP471">
        <f>IF(通常分様式!E471="妊娠出産子育て支援交付金",1,0)</f>
        <v>0</v>
      </c>
    </row>
    <row r="472" spans="1:42">
      <c r="A472">
        <v>451</v>
      </c>
      <c r="B472">
        <f>IFERROR(VLOOKUP(通常分様式!B472,―!$AJ$2:$AK$3,2,FALSE),0)</f>
        <v>0</v>
      </c>
      <c r="C472">
        <f>IFERROR(VLOOKUP(通常分様式!C472,―!$A$2:$B$3,2,FALSE),0)</f>
        <v>0</v>
      </c>
      <c r="D472">
        <f>IFERROR(VLOOKUP(通常分様式!D472,―!$AD$2:$AE$3,2,FALSE),0)</f>
        <v>0</v>
      </c>
      <c r="G472">
        <f>IFERROR(VLOOKUP(通常分様式!G472,―!$AF$2:$AG$3,2,FALSE),0)</f>
        <v>0</v>
      </c>
      <c r="H472">
        <f>IFERROR(VLOOKUP(通常分様式!H472,―!$C$2:$D$2,2,FALSE),0)</f>
        <v>0</v>
      </c>
      <c r="I472">
        <f>IFERROR(IF(B472=2,VLOOKUP(通常分様式!I472,―!$E$21:$F$25,2,FALSE),VLOOKUP(通常分様式!I472,―!$E$2:$F$19,2,FALSE)),0)</f>
        <v>0</v>
      </c>
      <c r="J472">
        <f>IFERROR(VLOOKUP(通常分様式!J472,―!$G$2:$H$2,2,FALSE),0)</f>
        <v>0</v>
      </c>
      <c r="K472">
        <f>IFERROR(VLOOKUP(通常分様式!K472,―!$AH$2:$AI$12,2,FALSE),0)</f>
        <v>0</v>
      </c>
      <c r="V472">
        <f>IFERROR(IF(通常分様式!C472="単",VLOOKUP(通常分様式!V472,―!$I$2:$J$3,2,FALSE),VLOOKUP(通常分様式!V472,―!$I$4:$J$5,2,FALSE)),0)</f>
        <v>0</v>
      </c>
      <c r="W472">
        <f>IFERROR(VLOOKUP(通常分様式!W472,―!$K$2:$L$3,2,FALSE),0)</f>
        <v>0</v>
      </c>
      <c r="X472">
        <f>IFERROR(VLOOKUP(通常分様式!X472,―!$M$2:$N$3,2,FALSE),0)</f>
        <v>0</v>
      </c>
      <c r="Y472">
        <f>IFERROR(VLOOKUP(通常分様式!Y472,―!$O$2:$P$3,2,FALSE),0)</f>
        <v>0</v>
      </c>
      <c r="Z472">
        <f>IFERROR(VLOOKUP(通常分様式!Z472,―!$X$2:$Y$31,2,FALSE),0)</f>
        <v>0</v>
      </c>
      <c r="AA472">
        <f>IFERROR(VLOOKUP(通常分様式!AA472,―!$X$2:$Y$31,2,FALSE),0)</f>
        <v>0</v>
      </c>
      <c r="AF472">
        <f>IFERROR(VLOOKUP(通常分様式!AG472,―!$AA$2:$AB$14,2,FALSE),0)</f>
        <v>0</v>
      </c>
      <c r="AG472">
        <f t="shared" si="49"/>
        <v>0</v>
      </c>
      <c r="AH472" s="513">
        <f t="shared" si="50"/>
        <v>0</v>
      </c>
      <c r="AI472" s="513">
        <f t="shared" si="51"/>
        <v>0</v>
      </c>
      <c r="AJ472" s="513">
        <f>IF(通常分様式!C472="",0,IF(B472=1,IF(フラグ管理用!C472=1,"事業終期_通常",IF(C472=2,IF(Y472=2,"事業終期_R3基金・R4","事業終期_通常"),0)),IF(B472=2,"事業終期_R3基金・R4",0)))</f>
        <v>0</v>
      </c>
      <c r="AK472" s="513">
        <f t="shared" si="52"/>
        <v>0</v>
      </c>
      <c r="AL472" s="513">
        <f t="shared" si="53"/>
        <v>0</v>
      </c>
      <c r="AM472" s="513">
        <f t="shared" si="54"/>
        <v>0</v>
      </c>
      <c r="AN472" s="513">
        <f t="shared" si="55"/>
        <v>0</v>
      </c>
      <c r="AO472" t="str">
        <f>IF(通常分様式!C472="","",IF(PRODUCT(B472:G472,H472:AA472,AF472)=0,"error",""))</f>
        <v/>
      </c>
      <c r="AP472">
        <f>IF(通常分様式!E472="妊娠出産子育て支援交付金",1,0)</f>
        <v>0</v>
      </c>
    </row>
    <row r="473" spans="1:42">
      <c r="A473">
        <v>452</v>
      </c>
      <c r="B473">
        <f>IFERROR(VLOOKUP(通常分様式!B473,―!$AJ$2:$AK$3,2,FALSE),0)</f>
        <v>0</v>
      </c>
      <c r="C473">
        <f>IFERROR(VLOOKUP(通常分様式!C473,―!$A$2:$B$3,2,FALSE),0)</f>
        <v>0</v>
      </c>
      <c r="D473">
        <f>IFERROR(VLOOKUP(通常分様式!D473,―!$AD$2:$AE$3,2,FALSE),0)</f>
        <v>0</v>
      </c>
      <c r="G473">
        <f>IFERROR(VLOOKUP(通常分様式!G473,―!$AF$2:$AG$3,2,FALSE),0)</f>
        <v>0</v>
      </c>
      <c r="H473">
        <f>IFERROR(VLOOKUP(通常分様式!H473,―!$C$2:$D$2,2,FALSE),0)</f>
        <v>0</v>
      </c>
      <c r="I473">
        <f>IFERROR(IF(B473=2,VLOOKUP(通常分様式!I473,―!$E$21:$F$25,2,FALSE),VLOOKUP(通常分様式!I473,―!$E$2:$F$19,2,FALSE)),0)</f>
        <v>0</v>
      </c>
      <c r="J473">
        <f>IFERROR(VLOOKUP(通常分様式!J473,―!$G$2:$H$2,2,FALSE),0)</f>
        <v>0</v>
      </c>
      <c r="K473">
        <f>IFERROR(VLOOKUP(通常分様式!K473,―!$AH$2:$AI$12,2,FALSE),0)</f>
        <v>0</v>
      </c>
      <c r="V473">
        <f>IFERROR(IF(通常分様式!C473="単",VLOOKUP(通常分様式!V473,―!$I$2:$J$3,2,FALSE),VLOOKUP(通常分様式!V473,―!$I$4:$J$5,2,FALSE)),0)</f>
        <v>0</v>
      </c>
      <c r="W473">
        <f>IFERROR(VLOOKUP(通常分様式!W473,―!$K$2:$L$3,2,FALSE),0)</f>
        <v>0</v>
      </c>
      <c r="X473">
        <f>IFERROR(VLOOKUP(通常分様式!X473,―!$M$2:$N$3,2,FALSE),0)</f>
        <v>0</v>
      </c>
      <c r="Y473">
        <f>IFERROR(VLOOKUP(通常分様式!Y473,―!$O$2:$P$3,2,FALSE),0)</f>
        <v>0</v>
      </c>
      <c r="Z473">
        <f>IFERROR(VLOOKUP(通常分様式!Z473,―!$X$2:$Y$31,2,FALSE),0)</f>
        <v>0</v>
      </c>
      <c r="AA473">
        <f>IFERROR(VLOOKUP(通常分様式!AA473,―!$X$2:$Y$31,2,FALSE),0)</f>
        <v>0</v>
      </c>
      <c r="AF473">
        <f>IFERROR(VLOOKUP(通常分様式!AG473,―!$AA$2:$AB$14,2,FALSE),0)</f>
        <v>0</v>
      </c>
      <c r="AG473">
        <f t="shared" si="49"/>
        <v>0</v>
      </c>
      <c r="AH473" s="513">
        <f t="shared" si="50"/>
        <v>0</v>
      </c>
      <c r="AI473" s="513">
        <f t="shared" si="51"/>
        <v>0</v>
      </c>
      <c r="AJ473" s="513">
        <f>IF(通常分様式!C473="",0,IF(B473=1,IF(フラグ管理用!C473=1,"事業終期_通常",IF(C473=2,IF(Y473=2,"事業終期_R3基金・R4","事業終期_通常"),0)),IF(B473=2,"事業終期_R3基金・R4",0)))</f>
        <v>0</v>
      </c>
      <c r="AK473" s="513">
        <f t="shared" si="52"/>
        <v>0</v>
      </c>
      <c r="AL473" s="513">
        <f t="shared" si="53"/>
        <v>0</v>
      </c>
      <c r="AM473" s="513">
        <f t="shared" si="54"/>
        <v>0</v>
      </c>
      <c r="AN473" s="513">
        <f t="shared" si="55"/>
        <v>0</v>
      </c>
      <c r="AO473" t="str">
        <f>IF(通常分様式!C473="","",IF(PRODUCT(B473:G473,H473:AA473,AF473)=0,"error",""))</f>
        <v/>
      </c>
      <c r="AP473">
        <f>IF(通常分様式!E473="妊娠出産子育て支援交付金",1,0)</f>
        <v>0</v>
      </c>
    </row>
    <row r="474" spans="1:42">
      <c r="A474">
        <v>453</v>
      </c>
      <c r="B474">
        <f>IFERROR(VLOOKUP(通常分様式!B474,―!$AJ$2:$AK$3,2,FALSE),0)</f>
        <v>0</v>
      </c>
      <c r="C474">
        <f>IFERROR(VLOOKUP(通常分様式!C474,―!$A$2:$B$3,2,FALSE),0)</f>
        <v>0</v>
      </c>
      <c r="D474">
        <f>IFERROR(VLOOKUP(通常分様式!D474,―!$AD$2:$AE$3,2,FALSE),0)</f>
        <v>0</v>
      </c>
      <c r="G474">
        <f>IFERROR(VLOOKUP(通常分様式!G474,―!$AF$2:$AG$3,2,FALSE),0)</f>
        <v>0</v>
      </c>
      <c r="H474">
        <f>IFERROR(VLOOKUP(通常分様式!H474,―!$C$2:$D$2,2,FALSE),0)</f>
        <v>0</v>
      </c>
      <c r="I474">
        <f>IFERROR(IF(B474=2,VLOOKUP(通常分様式!I474,―!$E$21:$F$25,2,FALSE),VLOOKUP(通常分様式!I474,―!$E$2:$F$19,2,FALSE)),0)</f>
        <v>0</v>
      </c>
      <c r="J474">
        <f>IFERROR(VLOOKUP(通常分様式!J474,―!$G$2:$H$2,2,FALSE),0)</f>
        <v>0</v>
      </c>
      <c r="K474">
        <f>IFERROR(VLOOKUP(通常分様式!K474,―!$AH$2:$AI$12,2,FALSE),0)</f>
        <v>0</v>
      </c>
      <c r="V474">
        <f>IFERROR(IF(通常分様式!C474="単",VLOOKUP(通常分様式!V474,―!$I$2:$J$3,2,FALSE),VLOOKUP(通常分様式!V474,―!$I$4:$J$5,2,FALSE)),0)</f>
        <v>0</v>
      </c>
      <c r="W474">
        <f>IFERROR(VLOOKUP(通常分様式!W474,―!$K$2:$L$3,2,FALSE),0)</f>
        <v>0</v>
      </c>
      <c r="X474">
        <f>IFERROR(VLOOKUP(通常分様式!X474,―!$M$2:$N$3,2,FALSE),0)</f>
        <v>0</v>
      </c>
      <c r="Y474">
        <f>IFERROR(VLOOKUP(通常分様式!Y474,―!$O$2:$P$3,2,FALSE),0)</f>
        <v>0</v>
      </c>
      <c r="Z474">
        <f>IFERROR(VLOOKUP(通常分様式!Z474,―!$X$2:$Y$31,2,FALSE),0)</f>
        <v>0</v>
      </c>
      <c r="AA474">
        <f>IFERROR(VLOOKUP(通常分様式!AA474,―!$X$2:$Y$31,2,FALSE),0)</f>
        <v>0</v>
      </c>
      <c r="AF474">
        <f>IFERROR(VLOOKUP(通常分様式!AG474,―!$AA$2:$AB$14,2,FALSE),0)</f>
        <v>0</v>
      </c>
      <c r="AG474">
        <f t="shared" si="49"/>
        <v>0</v>
      </c>
      <c r="AH474" s="513">
        <f t="shared" si="50"/>
        <v>0</v>
      </c>
      <c r="AI474" s="513">
        <f t="shared" si="51"/>
        <v>0</v>
      </c>
      <c r="AJ474" s="513">
        <f>IF(通常分様式!C474="",0,IF(B474=1,IF(フラグ管理用!C474=1,"事業終期_通常",IF(C474=2,IF(Y474=2,"事業終期_R3基金・R4","事業終期_通常"),0)),IF(B474=2,"事業終期_R3基金・R4",0)))</f>
        <v>0</v>
      </c>
      <c r="AK474" s="513">
        <f t="shared" si="52"/>
        <v>0</v>
      </c>
      <c r="AL474" s="513">
        <f t="shared" si="53"/>
        <v>0</v>
      </c>
      <c r="AM474" s="513">
        <f t="shared" si="54"/>
        <v>0</v>
      </c>
      <c r="AN474" s="513">
        <f t="shared" si="55"/>
        <v>0</v>
      </c>
      <c r="AO474" t="str">
        <f>IF(通常分様式!C474="","",IF(PRODUCT(B474:G474,H474:AA474,AF474)=0,"error",""))</f>
        <v/>
      </c>
      <c r="AP474">
        <f>IF(通常分様式!E474="妊娠出産子育て支援交付金",1,0)</f>
        <v>0</v>
      </c>
    </row>
    <row r="475" spans="1:42">
      <c r="A475">
        <v>454</v>
      </c>
      <c r="B475">
        <f>IFERROR(VLOOKUP(通常分様式!B475,―!$AJ$2:$AK$3,2,FALSE),0)</f>
        <v>0</v>
      </c>
      <c r="C475">
        <f>IFERROR(VLOOKUP(通常分様式!C475,―!$A$2:$B$3,2,FALSE),0)</f>
        <v>0</v>
      </c>
      <c r="D475">
        <f>IFERROR(VLOOKUP(通常分様式!D475,―!$AD$2:$AE$3,2,FALSE),0)</f>
        <v>0</v>
      </c>
      <c r="G475">
        <f>IFERROR(VLOOKUP(通常分様式!G475,―!$AF$2:$AG$3,2,FALSE),0)</f>
        <v>0</v>
      </c>
      <c r="H475">
        <f>IFERROR(VLOOKUP(通常分様式!H475,―!$C$2:$D$2,2,FALSE),0)</f>
        <v>0</v>
      </c>
      <c r="I475">
        <f>IFERROR(IF(B475=2,VLOOKUP(通常分様式!I475,―!$E$21:$F$25,2,FALSE),VLOOKUP(通常分様式!I475,―!$E$2:$F$19,2,FALSE)),0)</f>
        <v>0</v>
      </c>
      <c r="J475">
        <f>IFERROR(VLOOKUP(通常分様式!J475,―!$G$2:$H$2,2,FALSE),0)</f>
        <v>0</v>
      </c>
      <c r="K475">
        <f>IFERROR(VLOOKUP(通常分様式!K475,―!$AH$2:$AI$12,2,FALSE),0)</f>
        <v>0</v>
      </c>
      <c r="V475">
        <f>IFERROR(IF(通常分様式!C475="単",VLOOKUP(通常分様式!V475,―!$I$2:$J$3,2,FALSE),VLOOKUP(通常分様式!V475,―!$I$4:$J$5,2,FALSE)),0)</f>
        <v>0</v>
      </c>
      <c r="W475">
        <f>IFERROR(VLOOKUP(通常分様式!W475,―!$K$2:$L$3,2,FALSE),0)</f>
        <v>0</v>
      </c>
      <c r="X475">
        <f>IFERROR(VLOOKUP(通常分様式!X475,―!$M$2:$N$3,2,FALSE),0)</f>
        <v>0</v>
      </c>
      <c r="Y475">
        <f>IFERROR(VLOOKUP(通常分様式!Y475,―!$O$2:$P$3,2,FALSE),0)</f>
        <v>0</v>
      </c>
      <c r="Z475">
        <f>IFERROR(VLOOKUP(通常分様式!Z475,―!$X$2:$Y$31,2,FALSE),0)</f>
        <v>0</v>
      </c>
      <c r="AA475">
        <f>IFERROR(VLOOKUP(通常分様式!AA475,―!$X$2:$Y$31,2,FALSE),0)</f>
        <v>0</v>
      </c>
      <c r="AF475">
        <f>IFERROR(VLOOKUP(通常分様式!AG475,―!$AA$2:$AB$14,2,FALSE),0)</f>
        <v>0</v>
      </c>
      <c r="AG475">
        <f t="shared" si="49"/>
        <v>0</v>
      </c>
      <c r="AH475" s="513">
        <f t="shared" si="50"/>
        <v>0</v>
      </c>
      <c r="AI475" s="513">
        <f t="shared" si="51"/>
        <v>0</v>
      </c>
      <c r="AJ475" s="513">
        <f>IF(通常分様式!C475="",0,IF(B475=1,IF(フラグ管理用!C475=1,"事業終期_通常",IF(C475=2,IF(Y475=2,"事業終期_R3基金・R4","事業終期_通常"),0)),IF(B475=2,"事業終期_R3基金・R4",0)))</f>
        <v>0</v>
      </c>
      <c r="AK475" s="513">
        <f t="shared" si="52"/>
        <v>0</v>
      </c>
      <c r="AL475" s="513">
        <f t="shared" si="53"/>
        <v>0</v>
      </c>
      <c r="AM475" s="513">
        <f t="shared" si="54"/>
        <v>0</v>
      </c>
      <c r="AN475" s="513">
        <f t="shared" si="55"/>
        <v>0</v>
      </c>
      <c r="AO475" t="str">
        <f>IF(通常分様式!C475="","",IF(PRODUCT(B475:G475,H475:AA475,AF475)=0,"error",""))</f>
        <v/>
      </c>
      <c r="AP475">
        <f>IF(通常分様式!E475="妊娠出産子育て支援交付金",1,0)</f>
        <v>0</v>
      </c>
    </row>
    <row r="476" spans="1:42">
      <c r="A476">
        <v>455</v>
      </c>
      <c r="B476">
        <f>IFERROR(VLOOKUP(通常分様式!B476,―!$AJ$2:$AK$3,2,FALSE),0)</f>
        <v>0</v>
      </c>
      <c r="C476">
        <f>IFERROR(VLOOKUP(通常分様式!C476,―!$A$2:$B$3,2,FALSE),0)</f>
        <v>0</v>
      </c>
      <c r="D476">
        <f>IFERROR(VLOOKUP(通常分様式!D476,―!$AD$2:$AE$3,2,FALSE),0)</f>
        <v>0</v>
      </c>
      <c r="G476">
        <f>IFERROR(VLOOKUP(通常分様式!G476,―!$AF$2:$AG$3,2,FALSE),0)</f>
        <v>0</v>
      </c>
      <c r="H476">
        <f>IFERROR(VLOOKUP(通常分様式!H476,―!$C$2:$D$2,2,FALSE),0)</f>
        <v>0</v>
      </c>
      <c r="I476">
        <f>IFERROR(IF(B476=2,VLOOKUP(通常分様式!I476,―!$E$21:$F$25,2,FALSE),VLOOKUP(通常分様式!I476,―!$E$2:$F$19,2,FALSE)),0)</f>
        <v>0</v>
      </c>
      <c r="J476">
        <f>IFERROR(VLOOKUP(通常分様式!J476,―!$G$2:$H$2,2,FALSE),0)</f>
        <v>0</v>
      </c>
      <c r="K476">
        <f>IFERROR(VLOOKUP(通常分様式!K476,―!$AH$2:$AI$12,2,FALSE),0)</f>
        <v>0</v>
      </c>
      <c r="V476">
        <f>IFERROR(IF(通常分様式!C476="単",VLOOKUP(通常分様式!V476,―!$I$2:$J$3,2,FALSE),VLOOKUP(通常分様式!V476,―!$I$4:$J$5,2,FALSE)),0)</f>
        <v>0</v>
      </c>
      <c r="W476">
        <f>IFERROR(VLOOKUP(通常分様式!W476,―!$K$2:$L$3,2,FALSE),0)</f>
        <v>0</v>
      </c>
      <c r="X476">
        <f>IFERROR(VLOOKUP(通常分様式!X476,―!$M$2:$N$3,2,FALSE),0)</f>
        <v>0</v>
      </c>
      <c r="Y476">
        <f>IFERROR(VLOOKUP(通常分様式!Y476,―!$O$2:$P$3,2,FALSE),0)</f>
        <v>0</v>
      </c>
      <c r="Z476">
        <f>IFERROR(VLOOKUP(通常分様式!Z476,―!$X$2:$Y$31,2,FALSE),0)</f>
        <v>0</v>
      </c>
      <c r="AA476">
        <f>IFERROR(VLOOKUP(通常分様式!AA476,―!$X$2:$Y$31,2,FALSE),0)</f>
        <v>0</v>
      </c>
      <c r="AF476">
        <f>IFERROR(VLOOKUP(通常分様式!AG476,―!$AA$2:$AB$14,2,FALSE),0)</f>
        <v>0</v>
      </c>
      <c r="AG476">
        <f t="shared" si="49"/>
        <v>0</v>
      </c>
      <c r="AH476" s="513">
        <f t="shared" si="50"/>
        <v>0</v>
      </c>
      <c r="AI476" s="513">
        <f t="shared" si="51"/>
        <v>0</v>
      </c>
      <c r="AJ476" s="513">
        <f>IF(通常分様式!C476="",0,IF(B476=1,IF(フラグ管理用!C476=1,"事業終期_通常",IF(C476=2,IF(Y476=2,"事業終期_R3基金・R4","事業終期_通常"),0)),IF(B476=2,"事業終期_R3基金・R4",0)))</f>
        <v>0</v>
      </c>
      <c r="AK476" s="513">
        <f t="shared" si="52"/>
        <v>0</v>
      </c>
      <c r="AL476" s="513">
        <f t="shared" si="53"/>
        <v>0</v>
      </c>
      <c r="AM476" s="513">
        <f t="shared" si="54"/>
        <v>0</v>
      </c>
      <c r="AN476" s="513">
        <f t="shared" si="55"/>
        <v>0</v>
      </c>
      <c r="AO476" t="str">
        <f>IF(通常分様式!C476="","",IF(PRODUCT(B476:G476,H476:AA476,AF476)=0,"error",""))</f>
        <v/>
      </c>
      <c r="AP476">
        <f>IF(通常分様式!E476="妊娠出産子育て支援交付金",1,0)</f>
        <v>0</v>
      </c>
    </row>
    <row r="477" spans="1:42">
      <c r="A477">
        <v>456</v>
      </c>
      <c r="B477">
        <f>IFERROR(VLOOKUP(通常分様式!B477,―!$AJ$2:$AK$3,2,FALSE),0)</f>
        <v>0</v>
      </c>
      <c r="C477">
        <f>IFERROR(VLOOKUP(通常分様式!C477,―!$A$2:$B$3,2,FALSE),0)</f>
        <v>0</v>
      </c>
      <c r="D477">
        <f>IFERROR(VLOOKUP(通常分様式!D477,―!$AD$2:$AE$3,2,FALSE),0)</f>
        <v>0</v>
      </c>
      <c r="G477">
        <f>IFERROR(VLOOKUP(通常分様式!G477,―!$AF$2:$AG$3,2,FALSE),0)</f>
        <v>0</v>
      </c>
      <c r="H477">
        <f>IFERROR(VLOOKUP(通常分様式!H477,―!$C$2:$D$2,2,FALSE),0)</f>
        <v>0</v>
      </c>
      <c r="I477">
        <f>IFERROR(IF(B477=2,VLOOKUP(通常分様式!I477,―!$E$21:$F$25,2,FALSE),VLOOKUP(通常分様式!I477,―!$E$2:$F$19,2,FALSE)),0)</f>
        <v>0</v>
      </c>
      <c r="J477">
        <f>IFERROR(VLOOKUP(通常分様式!J477,―!$G$2:$H$2,2,FALSE),0)</f>
        <v>0</v>
      </c>
      <c r="K477">
        <f>IFERROR(VLOOKUP(通常分様式!K477,―!$AH$2:$AI$12,2,FALSE),0)</f>
        <v>0</v>
      </c>
      <c r="V477">
        <f>IFERROR(IF(通常分様式!C477="単",VLOOKUP(通常分様式!V477,―!$I$2:$J$3,2,FALSE),VLOOKUP(通常分様式!V477,―!$I$4:$J$5,2,FALSE)),0)</f>
        <v>0</v>
      </c>
      <c r="W477">
        <f>IFERROR(VLOOKUP(通常分様式!W477,―!$K$2:$L$3,2,FALSE),0)</f>
        <v>0</v>
      </c>
      <c r="X477">
        <f>IFERROR(VLOOKUP(通常分様式!X477,―!$M$2:$N$3,2,FALSE),0)</f>
        <v>0</v>
      </c>
      <c r="Y477">
        <f>IFERROR(VLOOKUP(通常分様式!Y477,―!$O$2:$P$3,2,FALSE),0)</f>
        <v>0</v>
      </c>
      <c r="Z477">
        <f>IFERROR(VLOOKUP(通常分様式!Z477,―!$X$2:$Y$31,2,FALSE),0)</f>
        <v>0</v>
      </c>
      <c r="AA477">
        <f>IFERROR(VLOOKUP(通常分様式!AA477,―!$X$2:$Y$31,2,FALSE),0)</f>
        <v>0</v>
      </c>
      <c r="AF477">
        <f>IFERROR(VLOOKUP(通常分様式!AG477,―!$AA$2:$AB$14,2,FALSE),0)</f>
        <v>0</v>
      </c>
      <c r="AG477">
        <f t="shared" si="49"/>
        <v>0</v>
      </c>
      <c r="AH477" s="513">
        <f t="shared" si="50"/>
        <v>0</v>
      </c>
      <c r="AI477" s="513">
        <f t="shared" si="51"/>
        <v>0</v>
      </c>
      <c r="AJ477" s="513">
        <f>IF(通常分様式!C477="",0,IF(B477=1,IF(フラグ管理用!C477=1,"事業終期_通常",IF(C477=2,IF(Y477=2,"事業終期_R3基金・R4","事業終期_通常"),0)),IF(B477=2,"事業終期_R3基金・R4",0)))</f>
        <v>0</v>
      </c>
      <c r="AK477" s="513">
        <f t="shared" si="52"/>
        <v>0</v>
      </c>
      <c r="AL477" s="513">
        <f t="shared" si="53"/>
        <v>0</v>
      </c>
      <c r="AM477" s="513">
        <f t="shared" si="54"/>
        <v>0</v>
      </c>
      <c r="AN477" s="513">
        <f t="shared" si="55"/>
        <v>0</v>
      </c>
      <c r="AO477" t="str">
        <f>IF(通常分様式!C477="","",IF(PRODUCT(B477:G477,H477:AA477,AF477)=0,"error",""))</f>
        <v/>
      </c>
      <c r="AP477">
        <f>IF(通常分様式!E477="妊娠出産子育て支援交付金",1,0)</f>
        <v>0</v>
      </c>
    </row>
    <row r="478" spans="1:42">
      <c r="A478">
        <v>457</v>
      </c>
      <c r="B478">
        <f>IFERROR(VLOOKUP(通常分様式!B478,―!$AJ$2:$AK$3,2,FALSE),0)</f>
        <v>0</v>
      </c>
      <c r="C478">
        <f>IFERROR(VLOOKUP(通常分様式!C478,―!$A$2:$B$3,2,FALSE),0)</f>
        <v>0</v>
      </c>
      <c r="D478">
        <f>IFERROR(VLOOKUP(通常分様式!D478,―!$AD$2:$AE$3,2,FALSE),0)</f>
        <v>0</v>
      </c>
      <c r="G478">
        <f>IFERROR(VLOOKUP(通常分様式!G478,―!$AF$2:$AG$3,2,FALSE),0)</f>
        <v>0</v>
      </c>
      <c r="H478">
        <f>IFERROR(VLOOKUP(通常分様式!H478,―!$C$2:$D$2,2,FALSE),0)</f>
        <v>0</v>
      </c>
      <c r="I478">
        <f>IFERROR(IF(B478=2,VLOOKUP(通常分様式!I478,―!$E$21:$F$25,2,FALSE),VLOOKUP(通常分様式!I478,―!$E$2:$F$19,2,FALSE)),0)</f>
        <v>0</v>
      </c>
      <c r="J478">
        <f>IFERROR(VLOOKUP(通常分様式!J478,―!$G$2:$H$2,2,FALSE),0)</f>
        <v>0</v>
      </c>
      <c r="K478">
        <f>IFERROR(VLOOKUP(通常分様式!K478,―!$AH$2:$AI$12,2,FALSE),0)</f>
        <v>0</v>
      </c>
      <c r="V478">
        <f>IFERROR(IF(通常分様式!C478="単",VLOOKUP(通常分様式!V478,―!$I$2:$J$3,2,FALSE),VLOOKUP(通常分様式!V478,―!$I$4:$J$5,2,FALSE)),0)</f>
        <v>0</v>
      </c>
      <c r="W478">
        <f>IFERROR(VLOOKUP(通常分様式!W478,―!$K$2:$L$3,2,FALSE),0)</f>
        <v>0</v>
      </c>
      <c r="X478">
        <f>IFERROR(VLOOKUP(通常分様式!X478,―!$M$2:$N$3,2,FALSE),0)</f>
        <v>0</v>
      </c>
      <c r="Y478">
        <f>IFERROR(VLOOKUP(通常分様式!Y478,―!$O$2:$P$3,2,FALSE),0)</f>
        <v>0</v>
      </c>
      <c r="Z478">
        <f>IFERROR(VLOOKUP(通常分様式!Z478,―!$X$2:$Y$31,2,FALSE),0)</f>
        <v>0</v>
      </c>
      <c r="AA478">
        <f>IFERROR(VLOOKUP(通常分様式!AA478,―!$X$2:$Y$31,2,FALSE),0)</f>
        <v>0</v>
      </c>
      <c r="AF478">
        <f>IFERROR(VLOOKUP(通常分様式!AG478,―!$AA$2:$AB$14,2,FALSE),0)</f>
        <v>0</v>
      </c>
      <c r="AG478">
        <f t="shared" si="49"/>
        <v>0</v>
      </c>
      <c r="AH478" s="513">
        <f t="shared" si="50"/>
        <v>0</v>
      </c>
      <c r="AI478" s="513">
        <f t="shared" si="51"/>
        <v>0</v>
      </c>
      <c r="AJ478" s="513">
        <f>IF(通常分様式!C478="",0,IF(B478=1,IF(フラグ管理用!C478=1,"事業終期_通常",IF(C478=2,IF(Y478=2,"事業終期_R3基金・R4","事業終期_通常"),0)),IF(B478=2,"事業終期_R3基金・R4",0)))</f>
        <v>0</v>
      </c>
      <c r="AK478" s="513">
        <f t="shared" si="52"/>
        <v>0</v>
      </c>
      <c r="AL478" s="513">
        <f t="shared" si="53"/>
        <v>0</v>
      </c>
      <c r="AM478" s="513">
        <f t="shared" si="54"/>
        <v>0</v>
      </c>
      <c r="AN478" s="513">
        <f t="shared" si="55"/>
        <v>0</v>
      </c>
      <c r="AO478" t="str">
        <f>IF(通常分様式!C478="","",IF(PRODUCT(B478:G478,H478:AA478,AF478)=0,"error",""))</f>
        <v/>
      </c>
      <c r="AP478">
        <f>IF(通常分様式!E478="妊娠出産子育て支援交付金",1,0)</f>
        <v>0</v>
      </c>
    </row>
    <row r="479" spans="1:42">
      <c r="A479">
        <v>458</v>
      </c>
      <c r="B479">
        <f>IFERROR(VLOOKUP(通常分様式!B479,―!$AJ$2:$AK$3,2,FALSE),0)</f>
        <v>0</v>
      </c>
      <c r="C479">
        <f>IFERROR(VLOOKUP(通常分様式!C479,―!$A$2:$B$3,2,FALSE),0)</f>
        <v>0</v>
      </c>
      <c r="D479">
        <f>IFERROR(VLOOKUP(通常分様式!D479,―!$AD$2:$AE$3,2,FALSE),0)</f>
        <v>0</v>
      </c>
      <c r="G479">
        <f>IFERROR(VLOOKUP(通常分様式!G479,―!$AF$2:$AG$3,2,FALSE),0)</f>
        <v>0</v>
      </c>
      <c r="H479">
        <f>IFERROR(VLOOKUP(通常分様式!H479,―!$C$2:$D$2,2,FALSE),0)</f>
        <v>0</v>
      </c>
      <c r="I479">
        <f>IFERROR(IF(B479=2,VLOOKUP(通常分様式!I479,―!$E$21:$F$25,2,FALSE),VLOOKUP(通常分様式!I479,―!$E$2:$F$19,2,FALSE)),0)</f>
        <v>0</v>
      </c>
      <c r="J479">
        <f>IFERROR(VLOOKUP(通常分様式!J479,―!$G$2:$H$2,2,FALSE),0)</f>
        <v>0</v>
      </c>
      <c r="K479">
        <f>IFERROR(VLOOKUP(通常分様式!K479,―!$AH$2:$AI$12,2,FALSE),0)</f>
        <v>0</v>
      </c>
      <c r="V479">
        <f>IFERROR(IF(通常分様式!C479="単",VLOOKUP(通常分様式!V479,―!$I$2:$J$3,2,FALSE),VLOOKUP(通常分様式!V479,―!$I$4:$J$5,2,FALSE)),0)</f>
        <v>0</v>
      </c>
      <c r="W479">
        <f>IFERROR(VLOOKUP(通常分様式!W479,―!$K$2:$L$3,2,FALSE),0)</f>
        <v>0</v>
      </c>
      <c r="X479">
        <f>IFERROR(VLOOKUP(通常分様式!X479,―!$M$2:$N$3,2,FALSE),0)</f>
        <v>0</v>
      </c>
      <c r="Y479">
        <f>IFERROR(VLOOKUP(通常分様式!Y479,―!$O$2:$P$3,2,FALSE),0)</f>
        <v>0</v>
      </c>
      <c r="Z479">
        <f>IFERROR(VLOOKUP(通常分様式!Z479,―!$X$2:$Y$31,2,FALSE),0)</f>
        <v>0</v>
      </c>
      <c r="AA479">
        <f>IFERROR(VLOOKUP(通常分様式!AA479,―!$X$2:$Y$31,2,FALSE),0)</f>
        <v>0</v>
      </c>
      <c r="AF479">
        <f>IFERROR(VLOOKUP(通常分様式!AG479,―!$AA$2:$AB$14,2,FALSE),0)</f>
        <v>0</v>
      </c>
      <c r="AG479">
        <f t="shared" si="49"/>
        <v>0</v>
      </c>
      <c r="AH479" s="513">
        <f t="shared" si="50"/>
        <v>0</v>
      </c>
      <c r="AI479" s="513">
        <f t="shared" si="51"/>
        <v>0</v>
      </c>
      <c r="AJ479" s="513">
        <f>IF(通常分様式!C479="",0,IF(B479=1,IF(フラグ管理用!C479=1,"事業終期_通常",IF(C479=2,IF(Y479=2,"事業終期_R3基金・R4","事業終期_通常"),0)),IF(B479=2,"事業終期_R3基金・R4",0)))</f>
        <v>0</v>
      </c>
      <c r="AK479" s="513">
        <f t="shared" si="52"/>
        <v>0</v>
      </c>
      <c r="AL479" s="513">
        <f t="shared" si="53"/>
        <v>0</v>
      </c>
      <c r="AM479" s="513">
        <f t="shared" si="54"/>
        <v>0</v>
      </c>
      <c r="AN479" s="513">
        <f t="shared" si="55"/>
        <v>0</v>
      </c>
      <c r="AO479" t="str">
        <f>IF(通常分様式!C479="","",IF(PRODUCT(B479:G479,H479:AA479,AF479)=0,"error",""))</f>
        <v/>
      </c>
      <c r="AP479">
        <f>IF(通常分様式!E479="妊娠出産子育て支援交付金",1,0)</f>
        <v>0</v>
      </c>
    </row>
    <row r="480" spans="1:42">
      <c r="A480">
        <v>459</v>
      </c>
      <c r="B480">
        <f>IFERROR(VLOOKUP(通常分様式!B480,―!$AJ$2:$AK$3,2,FALSE),0)</f>
        <v>0</v>
      </c>
      <c r="C480">
        <f>IFERROR(VLOOKUP(通常分様式!C480,―!$A$2:$B$3,2,FALSE),0)</f>
        <v>0</v>
      </c>
      <c r="D480">
        <f>IFERROR(VLOOKUP(通常分様式!D480,―!$AD$2:$AE$3,2,FALSE),0)</f>
        <v>0</v>
      </c>
      <c r="G480">
        <f>IFERROR(VLOOKUP(通常分様式!G480,―!$AF$2:$AG$3,2,FALSE),0)</f>
        <v>0</v>
      </c>
      <c r="H480">
        <f>IFERROR(VLOOKUP(通常分様式!H480,―!$C$2:$D$2,2,FALSE),0)</f>
        <v>0</v>
      </c>
      <c r="I480">
        <f>IFERROR(IF(B480=2,VLOOKUP(通常分様式!I480,―!$E$21:$F$25,2,FALSE),VLOOKUP(通常分様式!I480,―!$E$2:$F$19,2,FALSE)),0)</f>
        <v>0</v>
      </c>
      <c r="J480">
        <f>IFERROR(VLOOKUP(通常分様式!J480,―!$G$2:$H$2,2,FALSE),0)</f>
        <v>0</v>
      </c>
      <c r="K480">
        <f>IFERROR(VLOOKUP(通常分様式!K480,―!$AH$2:$AI$12,2,FALSE),0)</f>
        <v>0</v>
      </c>
      <c r="V480">
        <f>IFERROR(IF(通常分様式!C480="単",VLOOKUP(通常分様式!V480,―!$I$2:$J$3,2,FALSE),VLOOKUP(通常分様式!V480,―!$I$4:$J$5,2,FALSE)),0)</f>
        <v>0</v>
      </c>
      <c r="W480">
        <f>IFERROR(VLOOKUP(通常分様式!W480,―!$K$2:$L$3,2,FALSE),0)</f>
        <v>0</v>
      </c>
      <c r="X480">
        <f>IFERROR(VLOOKUP(通常分様式!X480,―!$M$2:$N$3,2,FALSE),0)</f>
        <v>0</v>
      </c>
      <c r="Y480">
        <f>IFERROR(VLOOKUP(通常分様式!Y480,―!$O$2:$P$3,2,FALSE),0)</f>
        <v>0</v>
      </c>
      <c r="Z480">
        <f>IFERROR(VLOOKUP(通常分様式!Z480,―!$X$2:$Y$31,2,FALSE),0)</f>
        <v>0</v>
      </c>
      <c r="AA480">
        <f>IFERROR(VLOOKUP(通常分様式!AA480,―!$X$2:$Y$31,2,FALSE),0)</f>
        <v>0</v>
      </c>
      <c r="AF480">
        <f>IFERROR(VLOOKUP(通常分様式!AG480,―!$AA$2:$AB$14,2,FALSE),0)</f>
        <v>0</v>
      </c>
      <c r="AG480">
        <f t="shared" si="49"/>
        <v>0</v>
      </c>
      <c r="AH480" s="513">
        <f t="shared" si="50"/>
        <v>0</v>
      </c>
      <c r="AI480" s="513">
        <f t="shared" si="51"/>
        <v>0</v>
      </c>
      <c r="AJ480" s="513">
        <f>IF(通常分様式!C480="",0,IF(B480=1,IF(フラグ管理用!C480=1,"事業終期_通常",IF(C480=2,IF(Y480=2,"事業終期_R3基金・R4","事業終期_通常"),0)),IF(B480=2,"事業終期_R3基金・R4",0)))</f>
        <v>0</v>
      </c>
      <c r="AK480" s="513">
        <f t="shared" si="52"/>
        <v>0</v>
      </c>
      <c r="AL480" s="513">
        <f t="shared" si="53"/>
        <v>0</v>
      </c>
      <c r="AM480" s="513">
        <f t="shared" si="54"/>
        <v>0</v>
      </c>
      <c r="AN480" s="513">
        <f t="shared" si="55"/>
        <v>0</v>
      </c>
      <c r="AO480" t="str">
        <f>IF(通常分様式!C480="","",IF(PRODUCT(B480:G480,H480:AA480,AF480)=0,"error",""))</f>
        <v/>
      </c>
      <c r="AP480">
        <f>IF(通常分様式!E480="妊娠出産子育て支援交付金",1,0)</f>
        <v>0</v>
      </c>
    </row>
    <row r="481" spans="1:42">
      <c r="A481">
        <v>460</v>
      </c>
      <c r="B481">
        <f>IFERROR(VLOOKUP(通常分様式!B481,―!$AJ$2:$AK$3,2,FALSE),0)</f>
        <v>0</v>
      </c>
      <c r="C481">
        <f>IFERROR(VLOOKUP(通常分様式!C481,―!$A$2:$B$3,2,FALSE),0)</f>
        <v>0</v>
      </c>
      <c r="D481">
        <f>IFERROR(VLOOKUP(通常分様式!D481,―!$AD$2:$AE$3,2,FALSE),0)</f>
        <v>0</v>
      </c>
      <c r="G481">
        <f>IFERROR(VLOOKUP(通常分様式!G481,―!$AF$2:$AG$3,2,FALSE),0)</f>
        <v>0</v>
      </c>
      <c r="H481">
        <f>IFERROR(VLOOKUP(通常分様式!H481,―!$C$2:$D$2,2,FALSE),0)</f>
        <v>0</v>
      </c>
      <c r="I481">
        <f>IFERROR(IF(B481=2,VLOOKUP(通常分様式!I481,―!$E$21:$F$25,2,FALSE),VLOOKUP(通常分様式!I481,―!$E$2:$F$19,2,FALSE)),0)</f>
        <v>0</v>
      </c>
      <c r="J481">
        <f>IFERROR(VLOOKUP(通常分様式!J481,―!$G$2:$H$2,2,FALSE),0)</f>
        <v>0</v>
      </c>
      <c r="K481">
        <f>IFERROR(VLOOKUP(通常分様式!K481,―!$AH$2:$AI$12,2,FALSE),0)</f>
        <v>0</v>
      </c>
      <c r="V481">
        <f>IFERROR(IF(通常分様式!C481="単",VLOOKUP(通常分様式!V481,―!$I$2:$J$3,2,FALSE),VLOOKUP(通常分様式!V481,―!$I$4:$J$5,2,FALSE)),0)</f>
        <v>0</v>
      </c>
      <c r="W481">
        <f>IFERROR(VLOOKUP(通常分様式!W481,―!$K$2:$L$3,2,FALSE),0)</f>
        <v>0</v>
      </c>
      <c r="X481">
        <f>IFERROR(VLOOKUP(通常分様式!X481,―!$M$2:$N$3,2,FALSE),0)</f>
        <v>0</v>
      </c>
      <c r="Y481">
        <f>IFERROR(VLOOKUP(通常分様式!Y481,―!$O$2:$P$3,2,FALSE),0)</f>
        <v>0</v>
      </c>
      <c r="Z481">
        <f>IFERROR(VLOOKUP(通常分様式!Z481,―!$X$2:$Y$31,2,FALSE),0)</f>
        <v>0</v>
      </c>
      <c r="AA481">
        <f>IFERROR(VLOOKUP(通常分様式!AA481,―!$X$2:$Y$31,2,FALSE),0)</f>
        <v>0</v>
      </c>
      <c r="AF481">
        <f>IFERROR(VLOOKUP(通常分様式!AG481,―!$AA$2:$AB$14,2,FALSE),0)</f>
        <v>0</v>
      </c>
      <c r="AG481">
        <f t="shared" si="49"/>
        <v>0</v>
      </c>
      <c r="AH481" s="513">
        <f t="shared" si="50"/>
        <v>0</v>
      </c>
      <c r="AI481" s="513">
        <f t="shared" si="51"/>
        <v>0</v>
      </c>
      <c r="AJ481" s="513">
        <f>IF(通常分様式!C481="",0,IF(B481=1,IF(フラグ管理用!C481=1,"事業終期_通常",IF(C481=2,IF(Y481=2,"事業終期_R3基金・R4","事業終期_通常"),0)),IF(B481=2,"事業終期_R3基金・R4",0)))</f>
        <v>0</v>
      </c>
      <c r="AK481" s="513">
        <f t="shared" si="52"/>
        <v>0</v>
      </c>
      <c r="AL481" s="513">
        <f t="shared" si="53"/>
        <v>0</v>
      </c>
      <c r="AM481" s="513">
        <f t="shared" si="54"/>
        <v>0</v>
      </c>
      <c r="AN481" s="513">
        <f t="shared" si="55"/>
        <v>0</v>
      </c>
      <c r="AO481" t="str">
        <f>IF(通常分様式!C481="","",IF(PRODUCT(B481:G481,H481:AA481,AF481)=0,"error",""))</f>
        <v/>
      </c>
      <c r="AP481">
        <f>IF(通常分様式!E481="妊娠出産子育て支援交付金",1,0)</f>
        <v>0</v>
      </c>
    </row>
    <row r="482" spans="1:42">
      <c r="A482">
        <v>461</v>
      </c>
      <c r="B482">
        <f>IFERROR(VLOOKUP(通常分様式!B482,―!$AJ$2:$AK$3,2,FALSE),0)</f>
        <v>0</v>
      </c>
      <c r="C482">
        <f>IFERROR(VLOOKUP(通常分様式!C482,―!$A$2:$B$3,2,FALSE),0)</f>
        <v>0</v>
      </c>
      <c r="D482">
        <f>IFERROR(VLOOKUP(通常分様式!D482,―!$AD$2:$AE$3,2,FALSE),0)</f>
        <v>0</v>
      </c>
      <c r="G482">
        <f>IFERROR(VLOOKUP(通常分様式!G482,―!$AF$2:$AG$3,2,FALSE),0)</f>
        <v>0</v>
      </c>
      <c r="H482">
        <f>IFERROR(VLOOKUP(通常分様式!H482,―!$C$2:$D$2,2,FALSE),0)</f>
        <v>0</v>
      </c>
      <c r="I482">
        <f>IFERROR(IF(B482=2,VLOOKUP(通常分様式!I482,―!$E$21:$F$25,2,FALSE),VLOOKUP(通常分様式!I482,―!$E$2:$F$19,2,FALSE)),0)</f>
        <v>0</v>
      </c>
      <c r="J482">
        <f>IFERROR(VLOOKUP(通常分様式!J482,―!$G$2:$H$2,2,FALSE),0)</f>
        <v>0</v>
      </c>
      <c r="K482">
        <f>IFERROR(VLOOKUP(通常分様式!K482,―!$AH$2:$AI$12,2,FALSE),0)</f>
        <v>0</v>
      </c>
      <c r="V482">
        <f>IFERROR(IF(通常分様式!C482="単",VLOOKUP(通常分様式!V482,―!$I$2:$J$3,2,FALSE),VLOOKUP(通常分様式!V482,―!$I$4:$J$5,2,FALSE)),0)</f>
        <v>0</v>
      </c>
      <c r="W482">
        <f>IFERROR(VLOOKUP(通常分様式!W482,―!$K$2:$L$3,2,FALSE),0)</f>
        <v>0</v>
      </c>
      <c r="X482">
        <f>IFERROR(VLOOKUP(通常分様式!X482,―!$M$2:$N$3,2,FALSE),0)</f>
        <v>0</v>
      </c>
      <c r="Y482">
        <f>IFERROR(VLOOKUP(通常分様式!Y482,―!$O$2:$P$3,2,FALSE),0)</f>
        <v>0</v>
      </c>
      <c r="Z482">
        <f>IFERROR(VLOOKUP(通常分様式!Z482,―!$X$2:$Y$31,2,FALSE),0)</f>
        <v>0</v>
      </c>
      <c r="AA482">
        <f>IFERROR(VLOOKUP(通常分様式!AA482,―!$X$2:$Y$31,2,FALSE),0)</f>
        <v>0</v>
      </c>
      <c r="AF482">
        <f>IFERROR(VLOOKUP(通常分様式!AG482,―!$AA$2:$AB$14,2,FALSE),0)</f>
        <v>0</v>
      </c>
      <c r="AG482">
        <f t="shared" si="49"/>
        <v>0</v>
      </c>
      <c r="AH482" s="513">
        <f t="shared" si="50"/>
        <v>0</v>
      </c>
      <c r="AI482" s="513">
        <f t="shared" si="51"/>
        <v>0</v>
      </c>
      <c r="AJ482" s="513">
        <f>IF(通常分様式!C482="",0,IF(B482=1,IF(フラグ管理用!C482=1,"事業終期_通常",IF(C482=2,IF(Y482=2,"事業終期_R3基金・R4","事業終期_通常"),0)),IF(B482=2,"事業終期_R3基金・R4",0)))</f>
        <v>0</v>
      </c>
      <c r="AK482" s="513">
        <f t="shared" si="52"/>
        <v>0</v>
      </c>
      <c r="AL482" s="513">
        <f t="shared" si="53"/>
        <v>0</v>
      </c>
      <c r="AM482" s="513">
        <f t="shared" si="54"/>
        <v>0</v>
      </c>
      <c r="AN482" s="513">
        <f t="shared" si="55"/>
        <v>0</v>
      </c>
      <c r="AO482" t="str">
        <f>IF(通常分様式!C482="","",IF(PRODUCT(B482:G482,H482:AA482,AF482)=0,"error",""))</f>
        <v/>
      </c>
      <c r="AP482">
        <f>IF(通常分様式!E482="妊娠出産子育て支援交付金",1,0)</f>
        <v>0</v>
      </c>
    </row>
    <row r="483" spans="1:42">
      <c r="A483">
        <v>462</v>
      </c>
      <c r="B483">
        <f>IFERROR(VLOOKUP(通常分様式!B483,―!$AJ$2:$AK$3,2,FALSE),0)</f>
        <v>0</v>
      </c>
      <c r="C483">
        <f>IFERROR(VLOOKUP(通常分様式!C483,―!$A$2:$B$3,2,FALSE),0)</f>
        <v>0</v>
      </c>
      <c r="D483">
        <f>IFERROR(VLOOKUP(通常分様式!D483,―!$AD$2:$AE$3,2,FALSE),0)</f>
        <v>0</v>
      </c>
      <c r="G483">
        <f>IFERROR(VLOOKUP(通常分様式!G483,―!$AF$2:$AG$3,2,FALSE),0)</f>
        <v>0</v>
      </c>
      <c r="H483">
        <f>IFERROR(VLOOKUP(通常分様式!H483,―!$C$2:$D$2,2,FALSE),0)</f>
        <v>0</v>
      </c>
      <c r="I483">
        <f>IFERROR(IF(B483=2,VLOOKUP(通常分様式!I483,―!$E$21:$F$25,2,FALSE),VLOOKUP(通常分様式!I483,―!$E$2:$F$19,2,FALSE)),0)</f>
        <v>0</v>
      </c>
      <c r="J483">
        <f>IFERROR(VLOOKUP(通常分様式!J483,―!$G$2:$H$2,2,FALSE),0)</f>
        <v>0</v>
      </c>
      <c r="K483">
        <f>IFERROR(VLOOKUP(通常分様式!K483,―!$AH$2:$AI$12,2,FALSE),0)</f>
        <v>0</v>
      </c>
      <c r="V483">
        <f>IFERROR(IF(通常分様式!C483="単",VLOOKUP(通常分様式!V483,―!$I$2:$J$3,2,FALSE),VLOOKUP(通常分様式!V483,―!$I$4:$J$5,2,FALSE)),0)</f>
        <v>0</v>
      </c>
      <c r="W483">
        <f>IFERROR(VLOOKUP(通常分様式!W483,―!$K$2:$L$3,2,FALSE),0)</f>
        <v>0</v>
      </c>
      <c r="X483">
        <f>IFERROR(VLOOKUP(通常分様式!X483,―!$M$2:$N$3,2,FALSE),0)</f>
        <v>0</v>
      </c>
      <c r="Y483">
        <f>IFERROR(VLOOKUP(通常分様式!Y483,―!$O$2:$P$3,2,FALSE),0)</f>
        <v>0</v>
      </c>
      <c r="Z483">
        <f>IFERROR(VLOOKUP(通常分様式!Z483,―!$X$2:$Y$31,2,FALSE),0)</f>
        <v>0</v>
      </c>
      <c r="AA483">
        <f>IFERROR(VLOOKUP(通常分様式!AA483,―!$X$2:$Y$31,2,FALSE),0)</f>
        <v>0</v>
      </c>
      <c r="AF483">
        <f>IFERROR(VLOOKUP(通常分様式!AG483,―!$AA$2:$AB$14,2,FALSE),0)</f>
        <v>0</v>
      </c>
      <c r="AG483">
        <f t="shared" si="49"/>
        <v>0</v>
      </c>
      <c r="AH483" s="513">
        <f t="shared" si="50"/>
        <v>0</v>
      </c>
      <c r="AI483" s="513">
        <f t="shared" si="51"/>
        <v>0</v>
      </c>
      <c r="AJ483" s="513">
        <f>IF(通常分様式!C483="",0,IF(B483=1,IF(フラグ管理用!C483=1,"事業終期_通常",IF(C483=2,IF(Y483=2,"事業終期_R3基金・R4","事業終期_通常"),0)),IF(B483=2,"事業終期_R3基金・R4",0)))</f>
        <v>0</v>
      </c>
      <c r="AK483" s="513">
        <f t="shared" si="52"/>
        <v>0</v>
      </c>
      <c r="AL483" s="513">
        <f t="shared" si="53"/>
        <v>0</v>
      </c>
      <c r="AM483" s="513">
        <f t="shared" si="54"/>
        <v>0</v>
      </c>
      <c r="AN483" s="513">
        <f t="shared" si="55"/>
        <v>0</v>
      </c>
      <c r="AO483" t="str">
        <f>IF(通常分様式!C483="","",IF(PRODUCT(B483:G483,H483:AA483,AF483)=0,"error",""))</f>
        <v/>
      </c>
      <c r="AP483">
        <f>IF(通常分様式!E483="妊娠出産子育て支援交付金",1,0)</f>
        <v>0</v>
      </c>
    </row>
    <row r="484" spans="1:42">
      <c r="A484">
        <v>463</v>
      </c>
      <c r="B484">
        <f>IFERROR(VLOOKUP(通常分様式!B484,―!$AJ$2:$AK$3,2,FALSE),0)</f>
        <v>0</v>
      </c>
      <c r="C484">
        <f>IFERROR(VLOOKUP(通常分様式!C484,―!$A$2:$B$3,2,FALSE),0)</f>
        <v>0</v>
      </c>
      <c r="D484">
        <f>IFERROR(VLOOKUP(通常分様式!D484,―!$AD$2:$AE$3,2,FALSE),0)</f>
        <v>0</v>
      </c>
      <c r="G484">
        <f>IFERROR(VLOOKUP(通常分様式!G484,―!$AF$2:$AG$3,2,FALSE),0)</f>
        <v>0</v>
      </c>
      <c r="H484">
        <f>IFERROR(VLOOKUP(通常分様式!H484,―!$C$2:$D$2,2,FALSE),0)</f>
        <v>0</v>
      </c>
      <c r="I484">
        <f>IFERROR(IF(B484=2,VLOOKUP(通常分様式!I484,―!$E$21:$F$25,2,FALSE),VLOOKUP(通常分様式!I484,―!$E$2:$F$19,2,FALSE)),0)</f>
        <v>0</v>
      </c>
      <c r="J484">
        <f>IFERROR(VLOOKUP(通常分様式!J484,―!$G$2:$H$2,2,FALSE),0)</f>
        <v>0</v>
      </c>
      <c r="K484">
        <f>IFERROR(VLOOKUP(通常分様式!K484,―!$AH$2:$AI$12,2,FALSE),0)</f>
        <v>0</v>
      </c>
      <c r="V484">
        <f>IFERROR(IF(通常分様式!C484="単",VLOOKUP(通常分様式!V484,―!$I$2:$J$3,2,FALSE),VLOOKUP(通常分様式!V484,―!$I$4:$J$5,2,FALSE)),0)</f>
        <v>0</v>
      </c>
      <c r="W484">
        <f>IFERROR(VLOOKUP(通常分様式!W484,―!$K$2:$L$3,2,FALSE),0)</f>
        <v>0</v>
      </c>
      <c r="X484">
        <f>IFERROR(VLOOKUP(通常分様式!X484,―!$M$2:$N$3,2,FALSE),0)</f>
        <v>0</v>
      </c>
      <c r="Y484">
        <f>IFERROR(VLOOKUP(通常分様式!Y484,―!$O$2:$P$3,2,FALSE),0)</f>
        <v>0</v>
      </c>
      <c r="Z484">
        <f>IFERROR(VLOOKUP(通常分様式!Z484,―!$X$2:$Y$31,2,FALSE),0)</f>
        <v>0</v>
      </c>
      <c r="AA484">
        <f>IFERROR(VLOOKUP(通常分様式!AA484,―!$X$2:$Y$31,2,FALSE),0)</f>
        <v>0</v>
      </c>
      <c r="AF484">
        <f>IFERROR(VLOOKUP(通常分様式!AG484,―!$AA$2:$AB$14,2,FALSE),0)</f>
        <v>0</v>
      </c>
      <c r="AG484">
        <f t="shared" si="49"/>
        <v>0</v>
      </c>
      <c r="AH484" s="513">
        <f t="shared" si="50"/>
        <v>0</v>
      </c>
      <c r="AI484" s="513">
        <f t="shared" si="51"/>
        <v>0</v>
      </c>
      <c r="AJ484" s="513">
        <f>IF(通常分様式!C484="",0,IF(B484=1,IF(フラグ管理用!C484=1,"事業終期_通常",IF(C484=2,IF(Y484=2,"事業終期_R3基金・R4","事業終期_通常"),0)),IF(B484=2,"事業終期_R3基金・R4",0)))</f>
        <v>0</v>
      </c>
      <c r="AK484" s="513">
        <f t="shared" si="52"/>
        <v>0</v>
      </c>
      <c r="AL484" s="513">
        <f t="shared" si="53"/>
        <v>0</v>
      </c>
      <c r="AM484" s="513">
        <f t="shared" si="54"/>
        <v>0</v>
      </c>
      <c r="AN484" s="513">
        <f t="shared" si="55"/>
        <v>0</v>
      </c>
      <c r="AO484" t="str">
        <f>IF(通常分様式!C484="","",IF(PRODUCT(B484:G484,H484:AA484,AF484)=0,"error",""))</f>
        <v/>
      </c>
      <c r="AP484">
        <f>IF(通常分様式!E484="妊娠出産子育て支援交付金",1,0)</f>
        <v>0</v>
      </c>
    </row>
    <row r="485" spans="1:42">
      <c r="A485">
        <v>464</v>
      </c>
      <c r="B485">
        <f>IFERROR(VLOOKUP(通常分様式!B485,―!$AJ$2:$AK$3,2,FALSE),0)</f>
        <v>0</v>
      </c>
      <c r="C485">
        <f>IFERROR(VLOOKUP(通常分様式!C485,―!$A$2:$B$3,2,FALSE),0)</f>
        <v>0</v>
      </c>
      <c r="D485">
        <f>IFERROR(VLOOKUP(通常分様式!D485,―!$AD$2:$AE$3,2,FALSE),0)</f>
        <v>0</v>
      </c>
      <c r="G485">
        <f>IFERROR(VLOOKUP(通常分様式!G485,―!$AF$2:$AG$3,2,FALSE),0)</f>
        <v>0</v>
      </c>
      <c r="H485">
        <f>IFERROR(VLOOKUP(通常分様式!H485,―!$C$2:$D$2,2,FALSE),0)</f>
        <v>0</v>
      </c>
      <c r="I485">
        <f>IFERROR(IF(B485=2,VLOOKUP(通常分様式!I485,―!$E$21:$F$25,2,FALSE),VLOOKUP(通常分様式!I485,―!$E$2:$F$19,2,FALSE)),0)</f>
        <v>0</v>
      </c>
      <c r="J485">
        <f>IFERROR(VLOOKUP(通常分様式!J485,―!$G$2:$H$2,2,FALSE),0)</f>
        <v>0</v>
      </c>
      <c r="K485">
        <f>IFERROR(VLOOKUP(通常分様式!K485,―!$AH$2:$AI$12,2,FALSE),0)</f>
        <v>0</v>
      </c>
      <c r="V485">
        <f>IFERROR(IF(通常分様式!C485="単",VLOOKUP(通常分様式!V485,―!$I$2:$J$3,2,FALSE),VLOOKUP(通常分様式!V485,―!$I$4:$J$5,2,FALSE)),0)</f>
        <v>0</v>
      </c>
      <c r="W485">
        <f>IFERROR(VLOOKUP(通常分様式!W485,―!$K$2:$L$3,2,FALSE),0)</f>
        <v>0</v>
      </c>
      <c r="X485">
        <f>IFERROR(VLOOKUP(通常分様式!X485,―!$M$2:$N$3,2,FALSE),0)</f>
        <v>0</v>
      </c>
      <c r="Y485">
        <f>IFERROR(VLOOKUP(通常分様式!Y485,―!$O$2:$P$3,2,FALSE),0)</f>
        <v>0</v>
      </c>
      <c r="Z485">
        <f>IFERROR(VLOOKUP(通常分様式!Z485,―!$X$2:$Y$31,2,FALSE),0)</f>
        <v>0</v>
      </c>
      <c r="AA485">
        <f>IFERROR(VLOOKUP(通常分様式!AA485,―!$X$2:$Y$31,2,FALSE),0)</f>
        <v>0</v>
      </c>
      <c r="AF485">
        <f>IFERROR(VLOOKUP(通常分様式!AG485,―!$AA$2:$AB$14,2,FALSE),0)</f>
        <v>0</v>
      </c>
      <c r="AG485">
        <f t="shared" si="49"/>
        <v>0</v>
      </c>
      <c r="AH485" s="513">
        <f t="shared" si="50"/>
        <v>0</v>
      </c>
      <c r="AI485" s="513">
        <f t="shared" si="51"/>
        <v>0</v>
      </c>
      <c r="AJ485" s="513">
        <f>IF(通常分様式!C485="",0,IF(B485=1,IF(フラグ管理用!C485=1,"事業終期_通常",IF(C485=2,IF(Y485=2,"事業終期_R3基金・R4","事業終期_通常"),0)),IF(B485=2,"事業終期_R3基金・R4",0)))</f>
        <v>0</v>
      </c>
      <c r="AK485" s="513">
        <f t="shared" si="52"/>
        <v>0</v>
      </c>
      <c r="AL485" s="513">
        <f t="shared" si="53"/>
        <v>0</v>
      </c>
      <c r="AM485" s="513">
        <f t="shared" si="54"/>
        <v>0</v>
      </c>
      <c r="AN485" s="513">
        <f t="shared" si="55"/>
        <v>0</v>
      </c>
      <c r="AO485" t="str">
        <f>IF(通常分様式!C485="","",IF(PRODUCT(B485:G485,H485:AA485,AF485)=0,"error",""))</f>
        <v/>
      </c>
      <c r="AP485">
        <f>IF(通常分様式!E485="妊娠出産子育て支援交付金",1,0)</f>
        <v>0</v>
      </c>
    </row>
    <row r="486" spans="1:42">
      <c r="A486">
        <v>465</v>
      </c>
      <c r="B486">
        <f>IFERROR(VLOOKUP(通常分様式!B486,―!$AJ$2:$AK$3,2,FALSE),0)</f>
        <v>0</v>
      </c>
      <c r="C486">
        <f>IFERROR(VLOOKUP(通常分様式!C486,―!$A$2:$B$3,2,FALSE),0)</f>
        <v>0</v>
      </c>
      <c r="D486">
        <f>IFERROR(VLOOKUP(通常分様式!D486,―!$AD$2:$AE$3,2,FALSE),0)</f>
        <v>0</v>
      </c>
      <c r="G486">
        <f>IFERROR(VLOOKUP(通常分様式!G486,―!$AF$2:$AG$3,2,FALSE),0)</f>
        <v>0</v>
      </c>
      <c r="H486">
        <f>IFERROR(VLOOKUP(通常分様式!H486,―!$C$2:$D$2,2,FALSE),0)</f>
        <v>0</v>
      </c>
      <c r="I486">
        <f>IFERROR(IF(B486=2,VLOOKUP(通常分様式!I486,―!$E$21:$F$25,2,FALSE),VLOOKUP(通常分様式!I486,―!$E$2:$F$19,2,FALSE)),0)</f>
        <v>0</v>
      </c>
      <c r="J486">
        <f>IFERROR(VLOOKUP(通常分様式!J486,―!$G$2:$H$2,2,FALSE),0)</f>
        <v>0</v>
      </c>
      <c r="K486">
        <f>IFERROR(VLOOKUP(通常分様式!K486,―!$AH$2:$AI$12,2,FALSE),0)</f>
        <v>0</v>
      </c>
      <c r="V486">
        <f>IFERROR(IF(通常分様式!C486="単",VLOOKUP(通常分様式!V486,―!$I$2:$J$3,2,FALSE),VLOOKUP(通常分様式!V486,―!$I$4:$J$5,2,FALSE)),0)</f>
        <v>0</v>
      </c>
      <c r="W486">
        <f>IFERROR(VLOOKUP(通常分様式!W486,―!$K$2:$L$3,2,FALSE),0)</f>
        <v>0</v>
      </c>
      <c r="X486">
        <f>IFERROR(VLOOKUP(通常分様式!X486,―!$M$2:$N$3,2,FALSE),0)</f>
        <v>0</v>
      </c>
      <c r="Y486">
        <f>IFERROR(VLOOKUP(通常分様式!Y486,―!$O$2:$P$3,2,FALSE),0)</f>
        <v>0</v>
      </c>
      <c r="Z486">
        <f>IFERROR(VLOOKUP(通常分様式!Z486,―!$X$2:$Y$31,2,FALSE),0)</f>
        <v>0</v>
      </c>
      <c r="AA486">
        <f>IFERROR(VLOOKUP(通常分様式!AA486,―!$X$2:$Y$31,2,FALSE),0)</f>
        <v>0</v>
      </c>
      <c r="AF486">
        <f>IFERROR(VLOOKUP(通常分様式!AG486,―!$AA$2:$AB$14,2,FALSE),0)</f>
        <v>0</v>
      </c>
      <c r="AG486">
        <f t="shared" si="49"/>
        <v>0</v>
      </c>
      <c r="AH486" s="513">
        <f t="shared" si="50"/>
        <v>0</v>
      </c>
      <c r="AI486" s="513">
        <f t="shared" si="51"/>
        <v>0</v>
      </c>
      <c r="AJ486" s="513">
        <f>IF(通常分様式!C486="",0,IF(B486=1,IF(フラグ管理用!C486=1,"事業終期_通常",IF(C486=2,IF(Y486=2,"事業終期_R3基金・R4","事業終期_通常"),0)),IF(B486=2,"事業終期_R3基金・R4",0)))</f>
        <v>0</v>
      </c>
      <c r="AK486" s="513">
        <f t="shared" si="52"/>
        <v>0</v>
      </c>
      <c r="AL486" s="513">
        <f t="shared" si="53"/>
        <v>0</v>
      </c>
      <c r="AM486" s="513">
        <f t="shared" si="54"/>
        <v>0</v>
      </c>
      <c r="AN486" s="513">
        <f t="shared" si="55"/>
        <v>0</v>
      </c>
      <c r="AO486" t="str">
        <f>IF(通常分様式!C486="","",IF(PRODUCT(B486:G486,H486:AA486,AF486)=0,"error",""))</f>
        <v/>
      </c>
      <c r="AP486">
        <f>IF(通常分様式!E486="妊娠出産子育て支援交付金",1,0)</f>
        <v>0</v>
      </c>
    </row>
    <row r="487" spans="1:42">
      <c r="A487">
        <v>466</v>
      </c>
      <c r="B487">
        <f>IFERROR(VLOOKUP(通常分様式!B487,―!$AJ$2:$AK$3,2,FALSE),0)</f>
        <v>0</v>
      </c>
      <c r="C487">
        <f>IFERROR(VLOOKUP(通常分様式!C487,―!$A$2:$B$3,2,FALSE),0)</f>
        <v>0</v>
      </c>
      <c r="D487">
        <f>IFERROR(VLOOKUP(通常分様式!D487,―!$AD$2:$AE$3,2,FALSE),0)</f>
        <v>0</v>
      </c>
      <c r="G487">
        <f>IFERROR(VLOOKUP(通常分様式!G487,―!$AF$2:$AG$3,2,FALSE),0)</f>
        <v>0</v>
      </c>
      <c r="H487">
        <f>IFERROR(VLOOKUP(通常分様式!H487,―!$C$2:$D$2,2,FALSE),0)</f>
        <v>0</v>
      </c>
      <c r="I487">
        <f>IFERROR(IF(B487=2,VLOOKUP(通常分様式!I487,―!$E$21:$F$25,2,FALSE),VLOOKUP(通常分様式!I487,―!$E$2:$F$19,2,FALSE)),0)</f>
        <v>0</v>
      </c>
      <c r="J487">
        <f>IFERROR(VLOOKUP(通常分様式!J487,―!$G$2:$H$2,2,FALSE),0)</f>
        <v>0</v>
      </c>
      <c r="K487">
        <f>IFERROR(VLOOKUP(通常分様式!K487,―!$AH$2:$AI$12,2,FALSE),0)</f>
        <v>0</v>
      </c>
      <c r="V487">
        <f>IFERROR(IF(通常分様式!C487="単",VLOOKUP(通常分様式!V487,―!$I$2:$J$3,2,FALSE),VLOOKUP(通常分様式!V487,―!$I$4:$J$5,2,FALSE)),0)</f>
        <v>0</v>
      </c>
      <c r="W487">
        <f>IFERROR(VLOOKUP(通常分様式!W487,―!$K$2:$L$3,2,FALSE),0)</f>
        <v>0</v>
      </c>
      <c r="X487">
        <f>IFERROR(VLOOKUP(通常分様式!X487,―!$M$2:$N$3,2,FALSE),0)</f>
        <v>0</v>
      </c>
      <c r="Y487">
        <f>IFERROR(VLOOKUP(通常分様式!Y487,―!$O$2:$P$3,2,FALSE),0)</f>
        <v>0</v>
      </c>
      <c r="Z487">
        <f>IFERROR(VLOOKUP(通常分様式!Z487,―!$X$2:$Y$31,2,FALSE),0)</f>
        <v>0</v>
      </c>
      <c r="AA487">
        <f>IFERROR(VLOOKUP(通常分様式!AA487,―!$X$2:$Y$31,2,FALSE),0)</f>
        <v>0</v>
      </c>
      <c r="AF487">
        <f>IFERROR(VLOOKUP(通常分様式!AG487,―!$AA$2:$AB$14,2,FALSE),0)</f>
        <v>0</v>
      </c>
      <c r="AG487">
        <f t="shared" si="49"/>
        <v>0</v>
      </c>
      <c r="AH487" s="513">
        <f t="shared" si="50"/>
        <v>0</v>
      </c>
      <c r="AI487" s="513">
        <f t="shared" si="51"/>
        <v>0</v>
      </c>
      <c r="AJ487" s="513">
        <f>IF(通常分様式!C487="",0,IF(B487=1,IF(フラグ管理用!C487=1,"事業終期_通常",IF(C487=2,IF(Y487=2,"事業終期_R3基金・R4","事業終期_通常"),0)),IF(B487=2,"事業終期_R3基金・R4",0)))</f>
        <v>0</v>
      </c>
      <c r="AK487" s="513">
        <f t="shared" si="52"/>
        <v>0</v>
      </c>
      <c r="AL487" s="513">
        <f t="shared" si="53"/>
        <v>0</v>
      </c>
      <c r="AM487" s="513">
        <f t="shared" si="54"/>
        <v>0</v>
      </c>
      <c r="AN487" s="513">
        <f t="shared" si="55"/>
        <v>0</v>
      </c>
      <c r="AO487" t="str">
        <f>IF(通常分様式!C487="","",IF(PRODUCT(B487:G487,H487:AA487,AF487)=0,"error",""))</f>
        <v/>
      </c>
      <c r="AP487">
        <f>IF(通常分様式!E487="妊娠出産子育て支援交付金",1,0)</f>
        <v>0</v>
      </c>
    </row>
    <row r="488" spans="1:42">
      <c r="A488">
        <v>467</v>
      </c>
      <c r="B488">
        <f>IFERROR(VLOOKUP(通常分様式!B488,―!$AJ$2:$AK$3,2,FALSE),0)</f>
        <v>0</v>
      </c>
      <c r="C488">
        <f>IFERROR(VLOOKUP(通常分様式!C488,―!$A$2:$B$3,2,FALSE),0)</f>
        <v>0</v>
      </c>
      <c r="D488">
        <f>IFERROR(VLOOKUP(通常分様式!D488,―!$AD$2:$AE$3,2,FALSE),0)</f>
        <v>0</v>
      </c>
      <c r="G488">
        <f>IFERROR(VLOOKUP(通常分様式!G488,―!$AF$2:$AG$3,2,FALSE),0)</f>
        <v>0</v>
      </c>
      <c r="H488">
        <f>IFERROR(VLOOKUP(通常分様式!H488,―!$C$2:$D$2,2,FALSE),0)</f>
        <v>0</v>
      </c>
      <c r="I488">
        <f>IFERROR(IF(B488=2,VLOOKUP(通常分様式!I488,―!$E$21:$F$25,2,FALSE),VLOOKUP(通常分様式!I488,―!$E$2:$F$19,2,FALSE)),0)</f>
        <v>0</v>
      </c>
      <c r="J488">
        <f>IFERROR(VLOOKUP(通常分様式!J488,―!$G$2:$H$2,2,FALSE),0)</f>
        <v>0</v>
      </c>
      <c r="K488">
        <f>IFERROR(VLOOKUP(通常分様式!K488,―!$AH$2:$AI$12,2,FALSE),0)</f>
        <v>0</v>
      </c>
      <c r="V488">
        <f>IFERROR(IF(通常分様式!C488="単",VLOOKUP(通常分様式!V488,―!$I$2:$J$3,2,FALSE),VLOOKUP(通常分様式!V488,―!$I$4:$J$5,2,FALSE)),0)</f>
        <v>0</v>
      </c>
      <c r="W488">
        <f>IFERROR(VLOOKUP(通常分様式!W488,―!$K$2:$L$3,2,FALSE),0)</f>
        <v>0</v>
      </c>
      <c r="X488">
        <f>IFERROR(VLOOKUP(通常分様式!X488,―!$M$2:$N$3,2,FALSE),0)</f>
        <v>0</v>
      </c>
      <c r="Y488">
        <f>IFERROR(VLOOKUP(通常分様式!Y488,―!$O$2:$P$3,2,FALSE),0)</f>
        <v>0</v>
      </c>
      <c r="Z488">
        <f>IFERROR(VLOOKUP(通常分様式!Z488,―!$X$2:$Y$31,2,FALSE),0)</f>
        <v>0</v>
      </c>
      <c r="AA488">
        <f>IFERROR(VLOOKUP(通常分様式!AA488,―!$X$2:$Y$31,2,FALSE),0)</f>
        <v>0</v>
      </c>
      <c r="AF488">
        <f>IFERROR(VLOOKUP(通常分様式!AG488,―!$AA$2:$AB$14,2,FALSE),0)</f>
        <v>0</v>
      </c>
      <c r="AG488">
        <f t="shared" si="49"/>
        <v>0</v>
      </c>
      <c r="AH488" s="513">
        <f t="shared" si="50"/>
        <v>0</v>
      </c>
      <c r="AI488" s="513">
        <f t="shared" si="51"/>
        <v>0</v>
      </c>
      <c r="AJ488" s="513">
        <f>IF(通常分様式!C488="",0,IF(B488=1,IF(フラグ管理用!C488=1,"事業終期_通常",IF(C488=2,IF(Y488=2,"事業終期_R3基金・R4","事業終期_通常"),0)),IF(B488=2,"事業終期_R3基金・R4",0)))</f>
        <v>0</v>
      </c>
      <c r="AK488" s="513">
        <f t="shared" si="52"/>
        <v>0</v>
      </c>
      <c r="AL488" s="513">
        <f t="shared" si="53"/>
        <v>0</v>
      </c>
      <c r="AM488" s="513">
        <f t="shared" si="54"/>
        <v>0</v>
      </c>
      <c r="AN488" s="513">
        <f t="shared" si="55"/>
        <v>0</v>
      </c>
      <c r="AO488" t="str">
        <f>IF(通常分様式!C488="","",IF(PRODUCT(B488:G488,H488:AA488,AF488)=0,"error",""))</f>
        <v/>
      </c>
      <c r="AP488">
        <f>IF(通常分様式!E488="妊娠出産子育て支援交付金",1,0)</f>
        <v>0</v>
      </c>
    </row>
    <row r="489" spans="1:42">
      <c r="A489">
        <v>468</v>
      </c>
      <c r="B489">
        <f>IFERROR(VLOOKUP(通常分様式!B489,―!$AJ$2:$AK$3,2,FALSE),0)</f>
        <v>0</v>
      </c>
      <c r="C489">
        <f>IFERROR(VLOOKUP(通常分様式!C489,―!$A$2:$B$3,2,FALSE),0)</f>
        <v>0</v>
      </c>
      <c r="D489">
        <f>IFERROR(VLOOKUP(通常分様式!D489,―!$AD$2:$AE$3,2,FALSE),0)</f>
        <v>0</v>
      </c>
      <c r="G489">
        <f>IFERROR(VLOOKUP(通常分様式!G489,―!$AF$2:$AG$3,2,FALSE),0)</f>
        <v>0</v>
      </c>
      <c r="H489">
        <f>IFERROR(VLOOKUP(通常分様式!H489,―!$C$2:$D$2,2,FALSE),0)</f>
        <v>0</v>
      </c>
      <c r="I489">
        <f>IFERROR(IF(B489=2,VLOOKUP(通常分様式!I489,―!$E$21:$F$25,2,FALSE),VLOOKUP(通常分様式!I489,―!$E$2:$F$19,2,FALSE)),0)</f>
        <v>0</v>
      </c>
      <c r="J489">
        <f>IFERROR(VLOOKUP(通常分様式!J489,―!$G$2:$H$2,2,FALSE),0)</f>
        <v>0</v>
      </c>
      <c r="K489">
        <f>IFERROR(VLOOKUP(通常分様式!K489,―!$AH$2:$AI$12,2,FALSE),0)</f>
        <v>0</v>
      </c>
      <c r="V489">
        <f>IFERROR(IF(通常分様式!C489="単",VLOOKUP(通常分様式!V489,―!$I$2:$J$3,2,FALSE),VLOOKUP(通常分様式!V489,―!$I$4:$J$5,2,FALSE)),0)</f>
        <v>0</v>
      </c>
      <c r="W489">
        <f>IFERROR(VLOOKUP(通常分様式!W489,―!$K$2:$L$3,2,FALSE),0)</f>
        <v>0</v>
      </c>
      <c r="X489">
        <f>IFERROR(VLOOKUP(通常分様式!X489,―!$M$2:$N$3,2,FALSE),0)</f>
        <v>0</v>
      </c>
      <c r="Y489">
        <f>IFERROR(VLOOKUP(通常分様式!Y489,―!$O$2:$P$3,2,FALSE),0)</f>
        <v>0</v>
      </c>
      <c r="Z489">
        <f>IFERROR(VLOOKUP(通常分様式!Z489,―!$X$2:$Y$31,2,FALSE),0)</f>
        <v>0</v>
      </c>
      <c r="AA489">
        <f>IFERROR(VLOOKUP(通常分様式!AA489,―!$X$2:$Y$31,2,FALSE),0)</f>
        <v>0</v>
      </c>
      <c r="AF489">
        <f>IFERROR(VLOOKUP(通常分様式!AG489,―!$AA$2:$AB$14,2,FALSE),0)</f>
        <v>0</v>
      </c>
      <c r="AG489">
        <f t="shared" si="49"/>
        <v>0</v>
      </c>
      <c r="AH489" s="513">
        <f t="shared" si="50"/>
        <v>0</v>
      </c>
      <c r="AI489" s="513">
        <f t="shared" si="51"/>
        <v>0</v>
      </c>
      <c r="AJ489" s="513">
        <f>IF(通常分様式!C489="",0,IF(B489=1,IF(フラグ管理用!C489=1,"事業終期_通常",IF(C489=2,IF(Y489=2,"事業終期_R3基金・R4","事業終期_通常"),0)),IF(B489=2,"事業終期_R3基金・R4",0)))</f>
        <v>0</v>
      </c>
      <c r="AK489" s="513">
        <f t="shared" si="52"/>
        <v>0</v>
      </c>
      <c r="AL489" s="513">
        <f t="shared" si="53"/>
        <v>0</v>
      </c>
      <c r="AM489" s="513">
        <f t="shared" si="54"/>
        <v>0</v>
      </c>
      <c r="AN489" s="513">
        <f t="shared" si="55"/>
        <v>0</v>
      </c>
      <c r="AO489" t="str">
        <f>IF(通常分様式!C489="","",IF(PRODUCT(B489:G489,H489:AA489,AF489)=0,"error",""))</f>
        <v/>
      </c>
      <c r="AP489">
        <f>IF(通常分様式!E489="妊娠出産子育て支援交付金",1,0)</f>
        <v>0</v>
      </c>
    </row>
    <row r="490" spans="1:42">
      <c r="A490">
        <v>469</v>
      </c>
      <c r="B490">
        <f>IFERROR(VLOOKUP(通常分様式!B490,―!$AJ$2:$AK$3,2,FALSE),0)</f>
        <v>0</v>
      </c>
      <c r="C490">
        <f>IFERROR(VLOOKUP(通常分様式!C490,―!$A$2:$B$3,2,FALSE),0)</f>
        <v>0</v>
      </c>
      <c r="D490">
        <f>IFERROR(VLOOKUP(通常分様式!D490,―!$AD$2:$AE$3,2,FALSE),0)</f>
        <v>0</v>
      </c>
      <c r="G490">
        <f>IFERROR(VLOOKUP(通常分様式!G490,―!$AF$2:$AG$3,2,FALSE),0)</f>
        <v>0</v>
      </c>
      <c r="H490">
        <f>IFERROR(VLOOKUP(通常分様式!H490,―!$C$2:$D$2,2,FALSE),0)</f>
        <v>0</v>
      </c>
      <c r="I490">
        <f>IFERROR(IF(B490=2,VLOOKUP(通常分様式!I490,―!$E$21:$F$25,2,FALSE),VLOOKUP(通常分様式!I490,―!$E$2:$F$19,2,FALSE)),0)</f>
        <v>0</v>
      </c>
      <c r="J490">
        <f>IFERROR(VLOOKUP(通常分様式!J490,―!$G$2:$H$2,2,FALSE),0)</f>
        <v>0</v>
      </c>
      <c r="K490">
        <f>IFERROR(VLOOKUP(通常分様式!K490,―!$AH$2:$AI$12,2,FALSE),0)</f>
        <v>0</v>
      </c>
      <c r="V490">
        <f>IFERROR(IF(通常分様式!C490="単",VLOOKUP(通常分様式!V490,―!$I$2:$J$3,2,FALSE),VLOOKUP(通常分様式!V490,―!$I$4:$J$5,2,FALSE)),0)</f>
        <v>0</v>
      </c>
      <c r="W490">
        <f>IFERROR(VLOOKUP(通常分様式!W490,―!$K$2:$L$3,2,FALSE),0)</f>
        <v>0</v>
      </c>
      <c r="X490">
        <f>IFERROR(VLOOKUP(通常分様式!X490,―!$M$2:$N$3,2,FALSE),0)</f>
        <v>0</v>
      </c>
      <c r="Y490">
        <f>IFERROR(VLOOKUP(通常分様式!Y490,―!$O$2:$P$3,2,FALSE),0)</f>
        <v>0</v>
      </c>
      <c r="Z490">
        <f>IFERROR(VLOOKUP(通常分様式!Z490,―!$X$2:$Y$31,2,FALSE),0)</f>
        <v>0</v>
      </c>
      <c r="AA490">
        <f>IFERROR(VLOOKUP(通常分様式!AA490,―!$X$2:$Y$31,2,FALSE),0)</f>
        <v>0</v>
      </c>
      <c r="AF490">
        <f>IFERROR(VLOOKUP(通常分様式!AG490,―!$AA$2:$AB$14,2,FALSE),0)</f>
        <v>0</v>
      </c>
      <c r="AG490">
        <f t="shared" si="49"/>
        <v>0</v>
      </c>
      <c r="AH490" s="513">
        <f t="shared" si="50"/>
        <v>0</v>
      </c>
      <c r="AI490" s="513">
        <f t="shared" si="51"/>
        <v>0</v>
      </c>
      <c r="AJ490" s="513">
        <f>IF(通常分様式!C490="",0,IF(B490=1,IF(フラグ管理用!C490=1,"事業終期_通常",IF(C490=2,IF(Y490=2,"事業終期_R3基金・R4","事業終期_通常"),0)),IF(B490=2,"事業終期_R3基金・R4",0)))</f>
        <v>0</v>
      </c>
      <c r="AK490" s="513">
        <f t="shared" si="52"/>
        <v>0</v>
      </c>
      <c r="AL490" s="513">
        <f t="shared" si="53"/>
        <v>0</v>
      </c>
      <c r="AM490" s="513">
        <f t="shared" si="54"/>
        <v>0</v>
      </c>
      <c r="AN490" s="513">
        <f t="shared" si="55"/>
        <v>0</v>
      </c>
      <c r="AO490" t="str">
        <f>IF(通常分様式!C490="","",IF(PRODUCT(B490:G490,H490:AA490,AF490)=0,"error",""))</f>
        <v/>
      </c>
      <c r="AP490">
        <f>IF(通常分様式!E490="妊娠出産子育て支援交付金",1,0)</f>
        <v>0</v>
      </c>
    </row>
    <row r="491" spans="1:42">
      <c r="A491">
        <v>470</v>
      </c>
      <c r="B491">
        <f>IFERROR(VLOOKUP(通常分様式!B491,―!$AJ$2:$AK$3,2,FALSE),0)</f>
        <v>0</v>
      </c>
      <c r="C491">
        <f>IFERROR(VLOOKUP(通常分様式!C491,―!$A$2:$B$3,2,FALSE),0)</f>
        <v>0</v>
      </c>
      <c r="D491">
        <f>IFERROR(VLOOKUP(通常分様式!D491,―!$AD$2:$AE$3,2,FALSE),0)</f>
        <v>0</v>
      </c>
      <c r="G491">
        <f>IFERROR(VLOOKUP(通常分様式!G491,―!$AF$2:$AG$3,2,FALSE),0)</f>
        <v>0</v>
      </c>
      <c r="H491">
        <f>IFERROR(VLOOKUP(通常分様式!H491,―!$C$2:$D$2,2,FALSE),0)</f>
        <v>0</v>
      </c>
      <c r="I491">
        <f>IFERROR(IF(B491=2,VLOOKUP(通常分様式!I491,―!$E$21:$F$25,2,FALSE),VLOOKUP(通常分様式!I491,―!$E$2:$F$19,2,FALSE)),0)</f>
        <v>0</v>
      </c>
      <c r="J491">
        <f>IFERROR(VLOOKUP(通常分様式!J491,―!$G$2:$H$2,2,FALSE),0)</f>
        <v>0</v>
      </c>
      <c r="K491">
        <f>IFERROR(VLOOKUP(通常分様式!K491,―!$AH$2:$AI$12,2,FALSE),0)</f>
        <v>0</v>
      </c>
      <c r="V491">
        <f>IFERROR(IF(通常分様式!C491="単",VLOOKUP(通常分様式!V491,―!$I$2:$J$3,2,FALSE),VLOOKUP(通常分様式!V491,―!$I$4:$J$5,2,FALSE)),0)</f>
        <v>0</v>
      </c>
      <c r="W491">
        <f>IFERROR(VLOOKUP(通常分様式!W491,―!$K$2:$L$3,2,FALSE),0)</f>
        <v>0</v>
      </c>
      <c r="X491">
        <f>IFERROR(VLOOKUP(通常分様式!X491,―!$M$2:$N$3,2,FALSE),0)</f>
        <v>0</v>
      </c>
      <c r="Y491">
        <f>IFERROR(VLOOKUP(通常分様式!Y491,―!$O$2:$P$3,2,FALSE),0)</f>
        <v>0</v>
      </c>
      <c r="Z491">
        <f>IFERROR(VLOOKUP(通常分様式!Z491,―!$X$2:$Y$31,2,FALSE),0)</f>
        <v>0</v>
      </c>
      <c r="AA491">
        <f>IFERROR(VLOOKUP(通常分様式!AA491,―!$X$2:$Y$31,2,FALSE),0)</f>
        <v>0</v>
      </c>
      <c r="AF491">
        <f>IFERROR(VLOOKUP(通常分様式!AG491,―!$AA$2:$AB$14,2,FALSE),0)</f>
        <v>0</v>
      </c>
      <c r="AG491">
        <f t="shared" si="49"/>
        <v>0</v>
      </c>
      <c r="AH491" s="513">
        <f t="shared" si="50"/>
        <v>0</v>
      </c>
      <c r="AI491" s="513">
        <f t="shared" si="51"/>
        <v>0</v>
      </c>
      <c r="AJ491" s="513">
        <f>IF(通常分様式!C491="",0,IF(B491=1,IF(フラグ管理用!C491=1,"事業終期_通常",IF(C491=2,IF(Y491=2,"事業終期_R3基金・R4","事業終期_通常"),0)),IF(B491=2,"事業終期_R3基金・R4",0)))</f>
        <v>0</v>
      </c>
      <c r="AK491" s="513">
        <f t="shared" si="52"/>
        <v>0</v>
      </c>
      <c r="AL491" s="513">
        <f t="shared" si="53"/>
        <v>0</v>
      </c>
      <c r="AM491" s="513">
        <f t="shared" si="54"/>
        <v>0</v>
      </c>
      <c r="AN491" s="513">
        <f t="shared" si="55"/>
        <v>0</v>
      </c>
      <c r="AO491" t="str">
        <f>IF(通常分様式!C491="","",IF(PRODUCT(B491:G491,H491:AA491,AF491)=0,"error",""))</f>
        <v/>
      </c>
      <c r="AP491">
        <f>IF(通常分様式!E491="妊娠出産子育て支援交付金",1,0)</f>
        <v>0</v>
      </c>
    </row>
    <row r="492" spans="1:42">
      <c r="A492">
        <v>471</v>
      </c>
      <c r="B492">
        <f>IFERROR(VLOOKUP(通常分様式!B492,―!$AJ$2:$AK$3,2,FALSE),0)</f>
        <v>0</v>
      </c>
      <c r="C492">
        <f>IFERROR(VLOOKUP(通常分様式!C492,―!$A$2:$B$3,2,FALSE),0)</f>
        <v>0</v>
      </c>
      <c r="D492">
        <f>IFERROR(VLOOKUP(通常分様式!D492,―!$AD$2:$AE$3,2,FALSE),0)</f>
        <v>0</v>
      </c>
      <c r="G492">
        <f>IFERROR(VLOOKUP(通常分様式!G492,―!$AF$2:$AG$3,2,FALSE),0)</f>
        <v>0</v>
      </c>
      <c r="H492">
        <f>IFERROR(VLOOKUP(通常分様式!H492,―!$C$2:$D$2,2,FALSE),0)</f>
        <v>0</v>
      </c>
      <c r="I492">
        <f>IFERROR(IF(B492=2,VLOOKUP(通常分様式!I492,―!$E$21:$F$25,2,FALSE),VLOOKUP(通常分様式!I492,―!$E$2:$F$19,2,FALSE)),0)</f>
        <v>0</v>
      </c>
      <c r="J492">
        <f>IFERROR(VLOOKUP(通常分様式!J492,―!$G$2:$H$2,2,FALSE),0)</f>
        <v>0</v>
      </c>
      <c r="K492">
        <f>IFERROR(VLOOKUP(通常分様式!K492,―!$AH$2:$AI$12,2,FALSE),0)</f>
        <v>0</v>
      </c>
      <c r="V492">
        <f>IFERROR(IF(通常分様式!C492="単",VLOOKUP(通常分様式!V492,―!$I$2:$J$3,2,FALSE),VLOOKUP(通常分様式!V492,―!$I$4:$J$5,2,FALSE)),0)</f>
        <v>0</v>
      </c>
      <c r="W492">
        <f>IFERROR(VLOOKUP(通常分様式!W492,―!$K$2:$L$3,2,FALSE),0)</f>
        <v>0</v>
      </c>
      <c r="X492">
        <f>IFERROR(VLOOKUP(通常分様式!X492,―!$M$2:$N$3,2,FALSE),0)</f>
        <v>0</v>
      </c>
      <c r="Y492">
        <f>IFERROR(VLOOKUP(通常分様式!Y492,―!$O$2:$P$3,2,FALSE),0)</f>
        <v>0</v>
      </c>
      <c r="Z492">
        <f>IFERROR(VLOOKUP(通常分様式!Z492,―!$X$2:$Y$31,2,FALSE),0)</f>
        <v>0</v>
      </c>
      <c r="AA492">
        <f>IFERROR(VLOOKUP(通常分様式!AA492,―!$X$2:$Y$31,2,FALSE),0)</f>
        <v>0</v>
      </c>
      <c r="AF492">
        <f>IFERROR(VLOOKUP(通常分様式!AG492,―!$AA$2:$AB$14,2,FALSE),0)</f>
        <v>0</v>
      </c>
      <c r="AG492">
        <f t="shared" si="49"/>
        <v>0</v>
      </c>
      <c r="AH492" s="513">
        <f t="shared" si="50"/>
        <v>0</v>
      </c>
      <c r="AI492" s="513">
        <f t="shared" si="51"/>
        <v>0</v>
      </c>
      <c r="AJ492" s="513">
        <f>IF(通常分様式!C492="",0,IF(B492=1,IF(フラグ管理用!C492=1,"事業終期_通常",IF(C492=2,IF(Y492=2,"事業終期_R3基金・R4","事業終期_通常"),0)),IF(B492=2,"事業終期_R3基金・R4",0)))</f>
        <v>0</v>
      </c>
      <c r="AK492" s="513">
        <f t="shared" si="52"/>
        <v>0</v>
      </c>
      <c r="AL492" s="513">
        <f t="shared" si="53"/>
        <v>0</v>
      </c>
      <c r="AM492" s="513">
        <f t="shared" si="54"/>
        <v>0</v>
      </c>
      <c r="AN492" s="513">
        <f t="shared" si="55"/>
        <v>0</v>
      </c>
      <c r="AO492" t="str">
        <f>IF(通常分様式!C492="","",IF(PRODUCT(B492:G492,H492:AA492,AF492)=0,"error",""))</f>
        <v/>
      </c>
      <c r="AP492">
        <f>IF(通常分様式!E492="妊娠出産子育て支援交付金",1,0)</f>
        <v>0</v>
      </c>
    </row>
    <row r="493" spans="1:42">
      <c r="A493">
        <v>472</v>
      </c>
      <c r="B493">
        <f>IFERROR(VLOOKUP(通常分様式!B493,―!$AJ$2:$AK$3,2,FALSE),0)</f>
        <v>0</v>
      </c>
      <c r="C493">
        <f>IFERROR(VLOOKUP(通常分様式!C493,―!$A$2:$B$3,2,FALSE),0)</f>
        <v>0</v>
      </c>
      <c r="D493">
        <f>IFERROR(VLOOKUP(通常分様式!D493,―!$AD$2:$AE$3,2,FALSE),0)</f>
        <v>0</v>
      </c>
      <c r="G493">
        <f>IFERROR(VLOOKUP(通常分様式!G493,―!$AF$2:$AG$3,2,FALSE),0)</f>
        <v>0</v>
      </c>
      <c r="H493">
        <f>IFERROR(VLOOKUP(通常分様式!H493,―!$C$2:$D$2,2,FALSE),0)</f>
        <v>0</v>
      </c>
      <c r="I493">
        <f>IFERROR(IF(B493=2,VLOOKUP(通常分様式!I493,―!$E$21:$F$25,2,FALSE),VLOOKUP(通常分様式!I493,―!$E$2:$F$19,2,FALSE)),0)</f>
        <v>0</v>
      </c>
      <c r="J493">
        <f>IFERROR(VLOOKUP(通常分様式!J493,―!$G$2:$H$2,2,FALSE),0)</f>
        <v>0</v>
      </c>
      <c r="K493">
        <f>IFERROR(VLOOKUP(通常分様式!K493,―!$AH$2:$AI$12,2,FALSE),0)</f>
        <v>0</v>
      </c>
      <c r="V493">
        <f>IFERROR(IF(通常分様式!C493="単",VLOOKUP(通常分様式!V493,―!$I$2:$J$3,2,FALSE),VLOOKUP(通常分様式!V493,―!$I$4:$J$5,2,FALSE)),0)</f>
        <v>0</v>
      </c>
      <c r="W493">
        <f>IFERROR(VLOOKUP(通常分様式!W493,―!$K$2:$L$3,2,FALSE),0)</f>
        <v>0</v>
      </c>
      <c r="X493">
        <f>IFERROR(VLOOKUP(通常分様式!X493,―!$M$2:$N$3,2,FALSE),0)</f>
        <v>0</v>
      </c>
      <c r="Y493">
        <f>IFERROR(VLOOKUP(通常分様式!Y493,―!$O$2:$P$3,2,FALSE),0)</f>
        <v>0</v>
      </c>
      <c r="Z493">
        <f>IFERROR(VLOOKUP(通常分様式!Z493,―!$X$2:$Y$31,2,FALSE),0)</f>
        <v>0</v>
      </c>
      <c r="AA493">
        <f>IFERROR(VLOOKUP(通常分様式!AA493,―!$X$2:$Y$31,2,FALSE),0)</f>
        <v>0</v>
      </c>
      <c r="AF493">
        <f>IFERROR(VLOOKUP(通常分様式!AG493,―!$AA$2:$AB$14,2,FALSE),0)</f>
        <v>0</v>
      </c>
      <c r="AG493">
        <f t="shared" si="49"/>
        <v>0</v>
      </c>
      <c r="AH493" s="513">
        <f t="shared" si="50"/>
        <v>0</v>
      </c>
      <c r="AI493" s="513">
        <f t="shared" si="51"/>
        <v>0</v>
      </c>
      <c r="AJ493" s="513">
        <f>IF(通常分様式!C493="",0,IF(B493=1,IF(フラグ管理用!C493=1,"事業終期_通常",IF(C493=2,IF(Y493=2,"事業終期_R3基金・R4","事業終期_通常"),0)),IF(B493=2,"事業終期_R3基金・R4",0)))</f>
        <v>0</v>
      </c>
      <c r="AK493" s="513">
        <f t="shared" si="52"/>
        <v>0</v>
      </c>
      <c r="AL493" s="513">
        <f t="shared" si="53"/>
        <v>0</v>
      </c>
      <c r="AM493" s="513">
        <f t="shared" si="54"/>
        <v>0</v>
      </c>
      <c r="AN493" s="513">
        <f t="shared" si="55"/>
        <v>0</v>
      </c>
      <c r="AO493" t="str">
        <f>IF(通常分様式!C493="","",IF(PRODUCT(B493:G493,H493:AA493,AF493)=0,"error",""))</f>
        <v/>
      </c>
      <c r="AP493">
        <f>IF(通常分様式!E493="妊娠出産子育て支援交付金",1,0)</f>
        <v>0</v>
      </c>
    </row>
    <row r="494" spans="1:42">
      <c r="A494">
        <v>473</v>
      </c>
      <c r="B494">
        <f>IFERROR(VLOOKUP(通常分様式!B494,―!$AJ$2:$AK$3,2,FALSE),0)</f>
        <v>0</v>
      </c>
      <c r="C494">
        <f>IFERROR(VLOOKUP(通常分様式!C494,―!$A$2:$B$3,2,FALSE),0)</f>
        <v>0</v>
      </c>
      <c r="D494">
        <f>IFERROR(VLOOKUP(通常分様式!D494,―!$AD$2:$AE$3,2,FALSE),0)</f>
        <v>0</v>
      </c>
      <c r="G494">
        <f>IFERROR(VLOOKUP(通常分様式!G494,―!$AF$2:$AG$3,2,FALSE),0)</f>
        <v>0</v>
      </c>
      <c r="H494">
        <f>IFERROR(VLOOKUP(通常分様式!H494,―!$C$2:$D$2,2,FALSE),0)</f>
        <v>0</v>
      </c>
      <c r="I494">
        <f>IFERROR(IF(B494=2,VLOOKUP(通常分様式!I494,―!$E$21:$F$25,2,FALSE),VLOOKUP(通常分様式!I494,―!$E$2:$F$19,2,FALSE)),0)</f>
        <v>0</v>
      </c>
      <c r="J494">
        <f>IFERROR(VLOOKUP(通常分様式!J494,―!$G$2:$H$2,2,FALSE),0)</f>
        <v>0</v>
      </c>
      <c r="K494">
        <f>IFERROR(VLOOKUP(通常分様式!K494,―!$AH$2:$AI$12,2,FALSE),0)</f>
        <v>0</v>
      </c>
      <c r="V494">
        <f>IFERROR(IF(通常分様式!C494="単",VLOOKUP(通常分様式!V494,―!$I$2:$J$3,2,FALSE),VLOOKUP(通常分様式!V494,―!$I$4:$J$5,2,FALSE)),0)</f>
        <v>0</v>
      </c>
      <c r="W494">
        <f>IFERROR(VLOOKUP(通常分様式!W494,―!$K$2:$L$3,2,FALSE),0)</f>
        <v>0</v>
      </c>
      <c r="X494">
        <f>IFERROR(VLOOKUP(通常分様式!X494,―!$M$2:$N$3,2,FALSE),0)</f>
        <v>0</v>
      </c>
      <c r="Y494">
        <f>IFERROR(VLOOKUP(通常分様式!Y494,―!$O$2:$P$3,2,FALSE),0)</f>
        <v>0</v>
      </c>
      <c r="Z494">
        <f>IFERROR(VLOOKUP(通常分様式!Z494,―!$X$2:$Y$31,2,FALSE),0)</f>
        <v>0</v>
      </c>
      <c r="AA494">
        <f>IFERROR(VLOOKUP(通常分様式!AA494,―!$X$2:$Y$31,2,FALSE),0)</f>
        <v>0</v>
      </c>
      <c r="AF494">
        <f>IFERROR(VLOOKUP(通常分様式!AG494,―!$AA$2:$AB$14,2,FALSE),0)</f>
        <v>0</v>
      </c>
      <c r="AG494">
        <f t="shared" si="49"/>
        <v>0</v>
      </c>
      <c r="AH494" s="513">
        <f t="shared" si="50"/>
        <v>0</v>
      </c>
      <c r="AI494" s="513">
        <f t="shared" si="51"/>
        <v>0</v>
      </c>
      <c r="AJ494" s="513">
        <f>IF(通常分様式!C494="",0,IF(B494=1,IF(フラグ管理用!C494=1,"事業終期_通常",IF(C494=2,IF(Y494=2,"事業終期_R3基金・R4","事業終期_通常"),0)),IF(B494=2,"事業終期_R3基金・R4",0)))</f>
        <v>0</v>
      </c>
      <c r="AK494" s="513">
        <f t="shared" si="52"/>
        <v>0</v>
      </c>
      <c r="AL494" s="513">
        <f t="shared" si="53"/>
        <v>0</v>
      </c>
      <c r="AM494" s="513">
        <f t="shared" si="54"/>
        <v>0</v>
      </c>
      <c r="AN494" s="513">
        <f t="shared" si="55"/>
        <v>0</v>
      </c>
      <c r="AO494" t="str">
        <f>IF(通常分様式!C494="","",IF(PRODUCT(B494:G494,H494:AA494,AF494)=0,"error",""))</f>
        <v/>
      </c>
      <c r="AP494">
        <f>IF(通常分様式!E494="妊娠出産子育て支援交付金",1,0)</f>
        <v>0</v>
      </c>
    </row>
    <row r="495" spans="1:42">
      <c r="A495">
        <v>474</v>
      </c>
      <c r="B495">
        <f>IFERROR(VLOOKUP(通常分様式!B495,―!$AJ$2:$AK$3,2,FALSE),0)</f>
        <v>0</v>
      </c>
      <c r="C495">
        <f>IFERROR(VLOOKUP(通常分様式!C495,―!$A$2:$B$3,2,FALSE),0)</f>
        <v>0</v>
      </c>
      <c r="D495">
        <f>IFERROR(VLOOKUP(通常分様式!D495,―!$AD$2:$AE$3,2,FALSE),0)</f>
        <v>0</v>
      </c>
      <c r="G495">
        <f>IFERROR(VLOOKUP(通常分様式!G495,―!$AF$2:$AG$3,2,FALSE),0)</f>
        <v>0</v>
      </c>
      <c r="H495">
        <f>IFERROR(VLOOKUP(通常分様式!H495,―!$C$2:$D$2,2,FALSE),0)</f>
        <v>0</v>
      </c>
      <c r="I495">
        <f>IFERROR(IF(B495=2,VLOOKUP(通常分様式!I495,―!$E$21:$F$25,2,FALSE),VLOOKUP(通常分様式!I495,―!$E$2:$F$19,2,FALSE)),0)</f>
        <v>0</v>
      </c>
      <c r="J495">
        <f>IFERROR(VLOOKUP(通常分様式!J495,―!$G$2:$H$2,2,FALSE),0)</f>
        <v>0</v>
      </c>
      <c r="K495">
        <f>IFERROR(VLOOKUP(通常分様式!K495,―!$AH$2:$AI$12,2,FALSE),0)</f>
        <v>0</v>
      </c>
      <c r="V495">
        <f>IFERROR(IF(通常分様式!C495="単",VLOOKUP(通常分様式!V495,―!$I$2:$J$3,2,FALSE),VLOOKUP(通常分様式!V495,―!$I$4:$J$5,2,FALSE)),0)</f>
        <v>0</v>
      </c>
      <c r="W495">
        <f>IFERROR(VLOOKUP(通常分様式!W495,―!$K$2:$L$3,2,FALSE),0)</f>
        <v>0</v>
      </c>
      <c r="X495">
        <f>IFERROR(VLOOKUP(通常分様式!X495,―!$M$2:$N$3,2,FALSE),0)</f>
        <v>0</v>
      </c>
      <c r="Y495">
        <f>IFERROR(VLOOKUP(通常分様式!Y495,―!$O$2:$P$3,2,FALSE),0)</f>
        <v>0</v>
      </c>
      <c r="Z495">
        <f>IFERROR(VLOOKUP(通常分様式!Z495,―!$X$2:$Y$31,2,FALSE),0)</f>
        <v>0</v>
      </c>
      <c r="AA495">
        <f>IFERROR(VLOOKUP(通常分様式!AA495,―!$X$2:$Y$31,2,FALSE),0)</f>
        <v>0</v>
      </c>
      <c r="AF495">
        <f>IFERROR(VLOOKUP(通常分様式!AG495,―!$AA$2:$AB$14,2,FALSE),0)</f>
        <v>0</v>
      </c>
      <c r="AG495">
        <f t="shared" si="49"/>
        <v>0</v>
      </c>
      <c r="AH495" s="513">
        <f t="shared" si="50"/>
        <v>0</v>
      </c>
      <c r="AI495" s="513">
        <f t="shared" si="51"/>
        <v>0</v>
      </c>
      <c r="AJ495" s="513">
        <f>IF(通常分様式!C495="",0,IF(B495=1,IF(フラグ管理用!C495=1,"事業終期_通常",IF(C495=2,IF(Y495=2,"事業終期_R3基金・R4","事業終期_通常"),0)),IF(B495=2,"事業終期_R3基金・R4",0)))</f>
        <v>0</v>
      </c>
      <c r="AK495" s="513">
        <f t="shared" si="52"/>
        <v>0</v>
      </c>
      <c r="AL495" s="513">
        <f t="shared" si="53"/>
        <v>0</v>
      </c>
      <c r="AM495" s="513">
        <f t="shared" si="54"/>
        <v>0</v>
      </c>
      <c r="AN495" s="513">
        <f t="shared" si="55"/>
        <v>0</v>
      </c>
      <c r="AO495" t="str">
        <f>IF(通常分様式!C495="","",IF(PRODUCT(B495:G495,H495:AA495,AF495)=0,"error",""))</f>
        <v/>
      </c>
      <c r="AP495">
        <f>IF(通常分様式!E495="妊娠出産子育て支援交付金",1,0)</f>
        <v>0</v>
      </c>
    </row>
    <row r="496" spans="1:42">
      <c r="A496">
        <v>475</v>
      </c>
      <c r="B496">
        <f>IFERROR(VLOOKUP(通常分様式!B496,―!$AJ$2:$AK$3,2,FALSE),0)</f>
        <v>0</v>
      </c>
      <c r="C496">
        <f>IFERROR(VLOOKUP(通常分様式!C496,―!$A$2:$B$3,2,FALSE),0)</f>
        <v>0</v>
      </c>
      <c r="D496">
        <f>IFERROR(VLOOKUP(通常分様式!D496,―!$AD$2:$AE$3,2,FALSE),0)</f>
        <v>0</v>
      </c>
      <c r="G496">
        <f>IFERROR(VLOOKUP(通常分様式!G496,―!$AF$2:$AG$3,2,FALSE),0)</f>
        <v>0</v>
      </c>
      <c r="H496">
        <f>IFERROR(VLOOKUP(通常分様式!H496,―!$C$2:$D$2,2,FALSE),0)</f>
        <v>0</v>
      </c>
      <c r="I496">
        <f>IFERROR(IF(B496=2,VLOOKUP(通常分様式!I496,―!$E$21:$F$25,2,FALSE),VLOOKUP(通常分様式!I496,―!$E$2:$F$19,2,FALSE)),0)</f>
        <v>0</v>
      </c>
      <c r="J496">
        <f>IFERROR(VLOOKUP(通常分様式!J496,―!$G$2:$H$2,2,FALSE),0)</f>
        <v>0</v>
      </c>
      <c r="K496">
        <f>IFERROR(VLOOKUP(通常分様式!K496,―!$AH$2:$AI$12,2,FALSE),0)</f>
        <v>0</v>
      </c>
      <c r="V496">
        <f>IFERROR(IF(通常分様式!C496="単",VLOOKUP(通常分様式!V496,―!$I$2:$J$3,2,FALSE),VLOOKUP(通常分様式!V496,―!$I$4:$J$5,2,FALSE)),0)</f>
        <v>0</v>
      </c>
      <c r="W496">
        <f>IFERROR(VLOOKUP(通常分様式!W496,―!$K$2:$L$3,2,FALSE),0)</f>
        <v>0</v>
      </c>
      <c r="X496">
        <f>IFERROR(VLOOKUP(通常分様式!X496,―!$M$2:$N$3,2,FALSE),0)</f>
        <v>0</v>
      </c>
      <c r="Y496">
        <f>IFERROR(VLOOKUP(通常分様式!Y496,―!$O$2:$P$3,2,FALSE),0)</f>
        <v>0</v>
      </c>
      <c r="Z496">
        <f>IFERROR(VLOOKUP(通常分様式!Z496,―!$X$2:$Y$31,2,FALSE),0)</f>
        <v>0</v>
      </c>
      <c r="AA496">
        <f>IFERROR(VLOOKUP(通常分様式!AA496,―!$X$2:$Y$31,2,FALSE),0)</f>
        <v>0</v>
      </c>
      <c r="AF496">
        <f>IFERROR(VLOOKUP(通常分様式!AG496,―!$AA$2:$AB$14,2,FALSE),0)</f>
        <v>0</v>
      </c>
      <c r="AG496">
        <f t="shared" si="49"/>
        <v>0</v>
      </c>
      <c r="AH496" s="513">
        <f t="shared" si="50"/>
        <v>0</v>
      </c>
      <c r="AI496" s="513">
        <f t="shared" si="51"/>
        <v>0</v>
      </c>
      <c r="AJ496" s="513">
        <f>IF(通常分様式!C496="",0,IF(B496=1,IF(フラグ管理用!C496=1,"事業終期_通常",IF(C496=2,IF(Y496=2,"事業終期_R3基金・R4","事業終期_通常"),0)),IF(B496=2,"事業終期_R3基金・R4",0)))</f>
        <v>0</v>
      </c>
      <c r="AK496" s="513">
        <f t="shared" si="52"/>
        <v>0</v>
      </c>
      <c r="AL496" s="513">
        <f t="shared" si="53"/>
        <v>0</v>
      </c>
      <c r="AM496" s="513">
        <f t="shared" si="54"/>
        <v>0</v>
      </c>
      <c r="AN496" s="513">
        <f t="shared" si="55"/>
        <v>0</v>
      </c>
      <c r="AO496" t="str">
        <f>IF(通常分様式!C496="","",IF(PRODUCT(B496:G496,H496:AA496,AF496)=0,"error",""))</f>
        <v/>
      </c>
      <c r="AP496">
        <f>IF(通常分様式!E496="妊娠出産子育て支援交付金",1,0)</f>
        <v>0</v>
      </c>
    </row>
    <row r="497" spans="1:42">
      <c r="A497">
        <v>476</v>
      </c>
      <c r="B497">
        <f>IFERROR(VLOOKUP(通常分様式!B497,―!$AJ$2:$AK$3,2,FALSE),0)</f>
        <v>0</v>
      </c>
      <c r="C497">
        <f>IFERROR(VLOOKUP(通常分様式!C497,―!$A$2:$B$3,2,FALSE),0)</f>
        <v>0</v>
      </c>
      <c r="D497">
        <f>IFERROR(VLOOKUP(通常分様式!D497,―!$AD$2:$AE$3,2,FALSE),0)</f>
        <v>0</v>
      </c>
      <c r="G497">
        <f>IFERROR(VLOOKUP(通常分様式!G497,―!$AF$2:$AG$3,2,FALSE),0)</f>
        <v>0</v>
      </c>
      <c r="H497">
        <f>IFERROR(VLOOKUP(通常分様式!H497,―!$C$2:$D$2,2,FALSE),0)</f>
        <v>0</v>
      </c>
      <c r="I497">
        <f>IFERROR(IF(B497=2,VLOOKUP(通常分様式!I497,―!$E$21:$F$25,2,FALSE),VLOOKUP(通常分様式!I497,―!$E$2:$F$19,2,FALSE)),0)</f>
        <v>0</v>
      </c>
      <c r="J497">
        <f>IFERROR(VLOOKUP(通常分様式!J497,―!$G$2:$H$2,2,FALSE),0)</f>
        <v>0</v>
      </c>
      <c r="K497">
        <f>IFERROR(VLOOKUP(通常分様式!K497,―!$AH$2:$AI$12,2,FALSE),0)</f>
        <v>0</v>
      </c>
      <c r="V497">
        <f>IFERROR(IF(通常分様式!C497="単",VLOOKUP(通常分様式!V497,―!$I$2:$J$3,2,FALSE),VLOOKUP(通常分様式!V497,―!$I$4:$J$5,2,FALSE)),0)</f>
        <v>0</v>
      </c>
      <c r="W497">
        <f>IFERROR(VLOOKUP(通常分様式!W497,―!$K$2:$L$3,2,FALSE),0)</f>
        <v>0</v>
      </c>
      <c r="X497">
        <f>IFERROR(VLOOKUP(通常分様式!X497,―!$M$2:$N$3,2,FALSE),0)</f>
        <v>0</v>
      </c>
      <c r="Y497">
        <f>IFERROR(VLOOKUP(通常分様式!Y497,―!$O$2:$P$3,2,FALSE),0)</f>
        <v>0</v>
      </c>
      <c r="Z497">
        <f>IFERROR(VLOOKUP(通常分様式!Z497,―!$X$2:$Y$31,2,FALSE),0)</f>
        <v>0</v>
      </c>
      <c r="AA497">
        <f>IFERROR(VLOOKUP(通常分様式!AA497,―!$X$2:$Y$31,2,FALSE),0)</f>
        <v>0</v>
      </c>
      <c r="AF497">
        <f>IFERROR(VLOOKUP(通常分様式!AG497,―!$AA$2:$AB$14,2,FALSE),0)</f>
        <v>0</v>
      </c>
      <c r="AG497">
        <f t="shared" si="49"/>
        <v>0</v>
      </c>
      <c r="AH497" s="513">
        <f t="shared" si="50"/>
        <v>0</v>
      </c>
      <c r="AI497" s="513">
        <f t="shared" si="51"/>
        <v>0</v>
      </c>
      <c r="AJ497" s="513">
        <f>IF(通常分様式!C497="",0,IF(B497=1,IF(フラグ管理用!C497=1,"事業終期_通常",IF(C497=2,IF(Y497=2,"事業終期_R3基金・R4","事業終期_通常"),0)),IF(B497=2,"事業終期_R3基金・R4",0)))</f>
        <v>0</v>
      </c>
      <c r="AK497" s="513">
        <f t="shared" si="52"/>
        <v>0</v>
      </c>
      <c r="AL497" s="513">
        <f t="shared" si="53"/>
        <v>0</v>
      </c>
      <c r="AM497" s="513">
        <f t="shared" si="54"/>
        <v>0</v>
      </c>
      <c r="AN497" s="513">
        <f t="shared" si="55"/>
        <v>0</v>
      </c>
      <c r="AO497" t="str">
        <f>IF(通常分様式!C497="","",IF(PRODUCT(B497:G497,H497:AA497,AF497)=0,"error",""))</f>
        <v/>
      </c>
      <c r="AP497">
        <f>IF(通常分様式!E497="妊娠出産子育て支援交付金",1,0)</f>
        <v>0</v>
      </c>
    </row>
    <row r="498" spans="1:42">
      <c r="A498">
        <v>477</v>
      </c>
      <c r="B498">
        <f>IFERROR(VLOOKUP(通常分様式!B498,―!$AJ$2:$AK$3,2,FALSE),0)</f>
        <v>0</v>
      </c>
      <c r="C498">
        <f>IFERROR(VLOOKUP(通常分様式!C498,―!$A$2:$B$3,2,FALSE),0)</f>
        <v>0</v>
      </c>
      <c r="D498">
        <f>IFERROR(VLOOKUP(通常分様式!D498,―!$AD$2:$AE$3,2,FALSE),0)</f>
        <v>0</v>
      </c>
      <c r="G498">
        <f>IFERROR(VLOOKUP(通常分様式!G498,―!$AF$2:$AG$3,2,FALSE),0)</f>
        <v>0</v>
      </c>
      <c r="H498">
        <f>IFERROR(VLOOKUP(通常分様式!H498,―!$C$2:$D$2,2,FALSE),0)</f>
        <v>0</v>
      </c>
      <c r="I498">
        <f>IFERROR(IF(B498=2,VLOOKUP(通常分様式!I498,―!$E$21:$F$25,2,FALSE),VLOOKUP(通常分様式!I498,―!$E$2:$F$19,2,FALSE)),0)</f>
        <v>0</v>
      </c>
      <c r="J498">
        <f>IFERROR(VLOOKUP(通常分様式!J498,―!$G$2:$H$2,2,FALSE),0)</f>
        <v>0</v>
      </c>
      <c r="K498">
        <f>IFERROR(VLOOKUP(通常分様式!K498,―!$AH$2:$AI$12,2,FALSE),0)</f>
        <v>0</v>
      </c>
      <c r="V498">
        <f>IFERROR(IF(通常分様式!C498="単",VLOOKUP(通常分様式!V498,―!$I$2:$J$3,2,FALSE),VLOOKUP(通常分様式!V498,―!$I$4:$J$5,2,FALSE)),0)</f>
        <v>0</v>
      </c>
      <c r="W498">
        <f>IFERROR(VLOOKUP(通常分様式!W498,―!$K$2:$L$3,2,FALSE),0)</f>
        <v>0</v>
      </c>
      <c r="X498">
        <f>IFERROR(VLOOKUP(通常分様式!X498,―!$M$2:$N$3,2,FALSE),0)</f>
        <v>0</v>
      </c>
      <c r="Y498">
        <f>IFERROR(VLOOKUP(通常分様式!Y498,―!$O$2:$P$3,2,FALSE),0)</f>
        <v>0</v>
      </c>
      <c r="Z498">
        <f>IFERROR(VLOOKUP(通常分様式!Z498,―!$X$2:$Y$31,2,FALSE),0)</f>
        <v>0</v>
      </c>
      <c r="AA498">
        <f>IFERROR(VLOOKUP(通常分様式!AA498,―!$X$2:$Y$31,2,FALSE),0)</f>
        <v>0</v>
      </c>
      <c r="AF498">
        <f>IFERROR(VLOOKUP(通常分様式!AG498,―!$AA$2:$AB$14,2,FALSE),0)</f>
        <v>0</v>
      </c>
      <c r="AG498">
        <f t="shared" si="49"/>
        <v>0</v>
      </c>
      <c r="AH498" s="513">
        <f t="shared" si="50"/>
        <v>0</v>
      </c>
      <c r="AI498" s="513">
        <f t="shared" si="51"/>
        <v>0</v>
      </c>
      <c r="AJ498" s="513">
        <f>IF(通常分様式!C498="",0,IF(B498=1,IF(フラグ管理用!C498=1,"事業終期_通常",IF(C498=2,IF(Y498=2,"事業終期_R3基金・R4","事業終期_通常"),0)),IF(B498=2,"事業終期_R3基金・R4",0)))</f>
        <v>0</v>
      </c>
      <c r="AK498" s="513">
        <f t="shared" si="52"/>
        <v>0</v>
      </c>
      <c r="AL498" s="513">
        <f t="shared" si="53"/>
        <v>0</v>
      </c>
      <c r="AM498" s="513">
        <f t="shared" si="54"/>
        <v>0</v>
      </c>
      <c r="AN498" s="513">
        <f t="shared" si="55"/>
        <v>0</v>
      </c>
      <c r="AO498" t="str">
        <f>IF(通常分様式!C498="","",IF(PRODUCT(B498:G498,H498:AA498,AF498)=0,"error",""))</f>
        <v/>
      </c>
      <c r="AP498">
        <f>IF(通常分様式!E498="妊娠出産子育て支援交付金",1,0)</f>
        <v>0</v>
      </c>
    </row>
    <row r="499" spans="1:42">
      <c r="A499">
        <v>478</v>
      </c>
      <c r="B499">
        <f>IFERROR(VLOOKUP(通常分様式!B499,―!$AJ$2:$AK$3,2,FALSE),0)</f>
        <v>0</v>
      </c>
      <c r="C499">
        <f>IFERROR(VLOOKUP(通常分様式!C499,―!$A$2:$B$3,2,FALSE),0)</f>
        <v>0</v>
      </c>
      <c r="D499">
        <f>IFERROR(VLOOKUP(通常分様式!D499,―!$AD$2:$AE$3,2,FALSE),0)</f>
        <v>0</v>
      </c>
      <c r="G499">
        <f>IFERROR(VLOOKUP(通常分様式!G499,―!$AF$2:$AG$3,2,FALSE),0)</f>
        <v>0</v>
      </c>
      <c r="H499">
        <f>IFERROR(VLOOKUP(通常分様式!H499,―!$C$2:$D$2,2,FALSE),0)</f>
        <v>0</v>
      </c>
      <c r="I499">
        <f>IFERROR(IF(B499=2,VLOOKUP(通常分様式!I499,―!$E$21:$F$25,2,FALSE),VLOOKUP(通常分様式!I499,―!$E$2:$F$19,2,FALSE)),0)</f>
        <v>0</v>
      </c>
      <c r="J499">
        <f>IFERROR(VLOOKUP(通常分様式!J499,―!$G$2:$H$2,2,FALSE),0)</f>
        <v>0</v>
      </c>
      <c r="K499">
        <f>IFERROR(VLOOKUP(通常分様式!K499,―!$AH$2:$AI$12,2,FALSE),0)</f>
        <v>0</v>
      </c>
      <c r="V499">
        <f>IFERROR(IF(通常分様式!C499="単",VLOOKUP(通常分様式!V499,―!$I$2:$J$3,2,FALSE),VLOOKUP(通常分様式!V499,―!$I$4:$J$5,2,FALSE)),0)</f>
        <v>0</v>
      </c>
      <c r="W499">
        <f>IFERROR(VLOOKUP(通常分様式!W499,―!$K$2:$L$3,2,FALSE),0)</f>
        <v>0</v>
      </c>
      <c r="X499">
        <f>IFERROR(VLOOKUP(通常分様式!X499,―!$M$2:$N$3,2,FALSE),0)</f>
        <v>0</v>
      </c>
      <c r="Y499">
        <f>IFERROR(VLOOKUP(通常分様式!Y499,―!$O$2:$P$3,2,FALSE),0)</f>
        <v>0</v>
      </c>
      <c r="Z499">
        <f>IFERROR(VLOOKUP(通常分様式!Z499,―!$X$2:$Y$31,2,FALSE),0)</f>
        <v>0</v>
      </c>
      <c r="AA499">
        <f>IFERROR(VLOOKUP(通常分様式!AA499,―!$X$2:$Y$31,2,FALSE),0)</f>
        <v>0</v>
      </c>
      <c r="AF499">
        <f>IFERROR(VLOOKUP(通常分様式!AG499,―!$AA$2:$AB$14,2,FALSE),0)</f>
        <v>0</v>
      </c>
      <c r="AG499">
        <f t="shared" si="49"/>
        <v>0</v>
      </c>
      <c r="AH499" s="513">
        <f t="shared" si="50"/>
        <v>0</v>
      </c>
      <c r="AI499" s="513">
        <f t="shared" si="51"/>
        <v>0</v>
      </c>
      <c r="AJ499" s="513">
        <f>IF(通常分様式!C499="",0,IF(B499=1,IF(フラグ管理用!C499=1,"事業終期_通常",IF(C499=2,IF(Y499=2,"事業終期_R3基金・R4","事業終期_通常"),0)),IF(B499=2,"事業終期_R3基金・R4",0)))</f>
        <v>0</v>
      </c>
      <c r="AK499" s="513">
        <f t="shared" si="52"/>
        <v>0</v>
      </c>
      <c r="AL499" s="513">
        <f t="shared" si="53"/>
        <v>0</v>
      </c>
      <c r="AM499" s="513">
        <f t="shared" si="54"/>
        <v>0</v>
      </c>
      <c r="AN499" s="513">
        <f t="shared" si="55"/>
        <v>0</v>
      </c>
      <c r="AO499" t="str">
        <f>IF(通常分様式!C499="","",IF(PRODUCT(B499:G499,H499:AA499,AF499)=0,"error",""))</f>
        <v/>
      </c>
      <c r="AP499">
        <f>IF(通常分様式!E499="妊娠出産子育て支援交付金",1,0)</f>
        <v>0</v>
      </c>
    </row>
    <row r="500" spans="1:42">
      <c r="A500">
        <v>479</v>
      </c>
      <c r="B500">
        <f>IFERROR(VLOOKUP(通常分様式!B500,―!$AJ$2:$AK$3,2,FALSE),0)</f>
        <v>0</v>
      </c>
      <c r="C500">
        <f>IFERROR(VLOOKUP(通常分様式!C500,―!$A$2:$B$3,2,FALSE),0)</f>
        <v>0</v>
      </c>
      <c r="D500">
        <f>IFERROR(VLOOKUP(通常分様式!D500,―!$AD$2:$AE$3,2,FALSE),0)</f>
        <v>0</v>
      </c>
      <c r="G500">
        <f>IFERROR(VLOOKUP(通常分様式!G500,―!$AF$2:$AG$3,2,FALSE),0)</f>
        <v>0</v>
      </c>
      <c r="H500">
        <f>IFERROR(VLOOKUP(通常分様式!H500,―!$C$2:$D$2,2,FALSE),0)</f>
        <v>0</v>
      </c>
      <c r="I500">
        <f>IFERROR(IF(B500=2,VLOOKUP(通常分様式!I500,―!$E$21:$F$25,2,FALSE),VLOOKUP(通常分様式!I500,―!$E$2:$F$19,2,FALSE)),0)</f>
        <v>0</v>
      </c>
      <c r="J500">
        <f>IFERROR(VLOOKUP(通常分様式!J500,―!$G$2:$H$2,2,FALSE),0)</f>
        <v>0</v>
      </c>
      <c r="K500">
        <f>IFERROR(VLOOKUP(通常分様式!K500,―!$AH$2:$AI$12,2,FALSE),0)</f>
        <v>0</v>
      </c>
      <c r="V500">
        <f>IFERROR(IF(通常分様式!C500="単",VLOOKUP(通常分様式!V500,―!$I$2:$J$3,2,FALSE),VLOOKUP(通常分様式!V500,―!$I$4:$J$5,2,FALSE)),0)</f>
        <v>0</v>
      </c>
      <c r="W500">
        <f>IFERROR(VLOOKUP(通常分様式!W500,―!$K$2:$L$3,2,FALSE),0)</f>
        <v>0</v>
      </c>
      <c r="X500">
        <f>IFERROR(VLOOKUP(通常分様式!X500,―!$M$2:$N$3,2,FALSE),0)</f>
        <v>0</v>
      </c>
      <c r="Y500">
        <f>IFERROR(VLOOKUP(通常分様式!Y500,―!$O$2:$P$3,2,FALSE),0)</f>
        <v>0</v>
      </c>
      <c r="Z500">
        <f>IFERROR(VLOOKUP(通常分様式!Z500,―!$X$2:$Y$31,2,FALSE),0)</f>
        <v>0</v>
      </c>
      <c r="AA500">
        <f>IFERROR(VLOOKUP(通常分様式!AA500,―!$X$2:$Y$31,2,FALSE),0)</f>
        <v>0</v>
      </c>
      <c r="AF500">
        <f>IFERROR(VLOOKUP(通常分様式!AG500,―!$AA$2:$AB$14,2,FALSE),0)</f>
        <v>0</v>
      </c>
      <c r="AG500">
        <f t="shared" si="49"/>
        <v>0</v>
      </c>
      <c r="AH500" s="513">
        <f t="shared" si="50"/>
        <v>0</v>
      </c>
      <c r="AI500" s="513">
        <f t="shared" si="51"/>
        <v>0</v>
      </c>
      <c r="AJ500" s="513">
        <f>IF(通常分様式!C500="",0,IF(B500=1,IF(フラグ管理用!C500=1,"事業終期_通常",IF(C500=2,IF(Y500=2,"事業終期_R3基金・R4","事業終期_通常"),0)),IF(B500=2,"事業終期_R3基金・R4",0)))</f>
        <v>0</v>
      </c>
      <c r="AK500" s="513">
        <f t="shared" si="52"/>
        <v>0</v>
      </c>
      <c r="AL500" s="513">
        <f t="shared" si="53"/>
        <v>0</v>
      </c>
      <c r="AM500" s="513">
        <f t="shared" si="54"/>
        <v>0</v>
      </c>
      <c r="AN500" s="513">
        <f t="shared" si="55"/>
        <v>0</v>
      </c>
      <c r="AO500" t="str">
        <f>IF(通常分様式!C500="","",IF(PRODUCT(B500:G500,H500:AA500,AF500)=0,"error",""))</f>
        <v/>
      </c>
      <c r="AP500">
        <f>IF(通常分様式!E500="妊娠出産子育て支援交付金",1,0)</f>
        <v>0</v>
      </c>
    </row>
    <row r="501" spans="1:42">
      <c r="A501">
        <v>480</v>
      </c>
      <c r="B501">
        <f>IFERROR(VLOOKUP(通常分様式!B501,―!$AJ$2:$AK$3,2,FALSE),0)</f>
        <v>0</v>
      </c>
      <c r="C501">
        <f>IFERROR(VLOOKUP(通常分様式!C501,―!$A$2:$B$3,2,FALSE),0)</f>
        <v>0</v>
      </c>
      <c r="D501">
        <f>IFERROR(VLOOKUP(通常分様式!D501,―!$AD$2:$AE$3,2,FALSE),0)</f>
        <v>0</v>
      </c>
      <c r="G501">
        <f>IFERROR(VLOOKUP(通常分様式!G501,―!$AF$2:$AG$3,2,FALSE),0)</f>
        <v>0</v>
      </c>
      <c r="H501">
        <f>IFERROR(VLOOKUP(通常分様式!H501,―!$C$2:$D$2,2,FALSE),0)</f>
        <v>0</v>
      </c>
      <c r="I501">
        <f>IFERROR(IF(B501=2,VLOOKUP(通常分様式!I501,―!$E$21:$F$25,2,FALSE),VLOOKUP(通常分様式!I501,―!$E$2:$F$19,2,FALSE)),0)</f>
        <v>0</v>
      </c>
      <c r="J501">
        <f>IFERROR(VLOOKUP(通常分様式!J501,―!$G$2:$H$2,2,FALSE),0)</f>
        <v>0</v>
      </c>
      <c r="K501">
        <f>IFERROR(VLOOKUP(通常分様式!K501,―!$AH$2:$AI$12,2,FALSE),0)</f>
        <v>0</v>
      </c>
      <c r="V501">
        <f>IFERROR(IF(通常分様式!C501="単",VLOOKUP(通常分様式!V501,―!$I$2:$J$3,2,FALSE),VLOOKUP(通常分様式!V501,―!$I$4:$J$5,2,FALSE)),0)</f>
        <v>0</v>
      </c>
      <c r="W501">
        <f>IFERROR(VLOOKUP(通常分様式!W501,―!$K$2:$L$3,2,FALSE),0)</f>
        <v>0</v>
      </c>
      <c r="X501">
        <f>IFERROR(VLOOKUP(通常分様式!X501,―!$M$2:$N$3,2,FALSE),0)</f>
        <v>0</v>
      </c>
      <c r="Y501">
        <f>IFERROR(VLOOKUP(通常分様式!Y501,―!$O$2:$P$3,2,FALSE),0)</f>
        <v>0</v>
      </c>
      <c r="Z501">
        <f>IFERROR(VLOOKUP(通常分様式!Z501,―!$X$2:$Y$31,2,FALSE),0)</f>
        <v>0</v>
      </c>
      <c r="AA501">
        <f>IFERROR(VLOOKUP(通常分様式!AA501,―!$X$2:$Y$31,2,FALSE),0)</f>
        <v>0</v>
      </c>
      <c r="AF501">
        <f>IFERROR(VLOOKUP(通常分様式!AG501,―!$AA$2:$AB$14,2,FALSE),0)</f>
        <v>0</v>
      </c>
      <c r="AG501">
        <f t="shared" si="49"/>
        <v>0</v>
      </c>
      <c r="AH501" s="513">
        <f t="shared" si="50"/>
        <v>0</v>
      </c>
      <c r="AI501" s="513">
        <f t="shared" si="51"/>
        <v>0</v>
      </c>
      <c r="AJ501" s="513">
        <f>IF(通常分様式!C501="",0,IF(B501=1,IF(フラグ管理用!C501=1,"事業終期_通常",IF(C501=2,IF(Y501=2,"事業終期_R3基金・R4","事業終期_通常"),0)),IF(B501=2,"事業終期_R3基金・R4",0)))</f>
        <v>0</v>
      </c>
      <c r="AK501" s="513">
        <f t="shared" si="52"/>
        <v>0</v>
      </c>
      <c r="AL501" s="513">
        <f t="shared" si="53"/>
        <v>0</v>
      </c>
      <c r="AM501" s="513">
        <f t="shared" si="54"/>
        <v>0</v>
      </c>
      <c r="AN501" s="513">
        <f t="shared" si="55"/>
        <v>0</v>
      </c>
      <c r="AO501" t="str">
        <f>IF(通常分様式!C501="","",IF(PRODUCT(B501:G501,H501:AA501,AF501)=0,"error",""))</f>
        <v/>
      </c>
      <c r="AP501">
        <f>IF(通常分様式!E501="妊娠出産子育て支援交付金",1,0)</f>
        <v>0</v>
      </c>
    </row>
    <row r="502" spans="1:42">
      <c r="A502">
        <v>481</v>
      </c>
      <c r="B502">
        <f>IFERROR(VLOOKUP(通常分様式!B502,―!$AJ$2:$AK$3,2,FALSE),0)</f>
        <v>0</v>
      </c>
      <c r="C502">
        <f>IFERROR(VLOOKUP(通常分様式!C502,―!$A$2:$B$3,2,FALSE),0)</f>
        <v>0</v>
      </c>
      <c r="D502">
        <f>IFERROR(VLOOKUP(通常分様式!D502,―!$AD$2:$AE$3,2,FALSE),0)</f>
        <v>0</v>
      </c>
      <c r="G502">
        <f>IFERROR(VLOOKUP(通常分様式!G502,―!$AF$2:$AG$3,2,FALSE),0)</f>
        <v>0</v>
      </c>
      <c r="H502">
        <f>IFERROR(VLOOKUP(通常分様式!H502,―!$C$2:$D$2,2,FALSE),0)</f>
        <v>0</v>
      </c>
      <c r="I502">
        <f>IFERROR(IF(B502=2,VLOOKUP(通常分様式!I502,―!$E$21:$F$25,2,FALSE),VLOOKUP(通常分様式!I502,―!$E$2:$F$19,2,FALSE)),0)</f>
        <v>0</v>
      </c>
      <c r="J502">
        <f>IFERROR(VLOOKUP(通常分様式!J502,―!$G$2:$H$2,2,FALSE),0)</f>
        <v>0</v>
      </c>
      <c r="K502">
        <f>IFERROR(VLOOKUP(通常分様式!K502,―!$AH$2:$AI$12,2,FALSE),0)</f>
        <v>0</v>
      </c>
      <c r="V502">
        <f>IFERROR(IF(通常分様式!C502="単",VLOOKUP(通常分様式!V502,―!$I$2:$J$3,2,FALSE),VLOOKUP(通常分様式!V502,―!$I$4:$J$5,2,FALSE)),0)</f>
        <v>0</v>
      </c>
      <c r="W502">
        <f>IFERROR(VLOOKUP(通常分様式!W502,―!$K$2:$L$3,2,FALSE),0)</f>
        <v>0</v>
      </c>
      <c r="X502">
        <f>IFERROR(VLOOKUP(通常分様式!X502,―!$M$2:$N$3,2,FALSE),0)</f>
        <v>0</v>
      </c>
      <c r="Y502">
        <f>IFERROR(VLOOKUP(通常分様式!Y502,―!$O$2:$P$3,2,FALSE),0)</f>
        <v>0</v>
      </c>
      <c r="Z502">
        <f>IFERROR(VLOOKUP(通常分様式!Z502,―!$X$2:$Y$31,2,FALSE),0)</f>
        <v>0</v>
      </c>
      <c r="AA502">
        <f>IFERROR(VLOOKUP(通常分様式!AA502,―!$X$2:$Y$31,2,FALSE),0)</f>
        <v>0</v>
      </c>
      <c r="AF502">
        <f>IFERROR(VLOOKUP(通常分様式!AG502,―!$AA$2:$AB$14,2,FALSE),0)</f>
        <v>0</v>
      </c>
      <c r="AG502">
        <f t="shared" si="49"/>
        <v>0</v>
      </c>
      <c r="AH502" s="513">
        <f t="shared" si="50"/>
        <v>0</v>
      </c>
      <c r="AI502" s="513">
        <f t="shared" si="51"/>
        <v>0</v>
      </c>
      <c r="AJ502" s="513">
        <f>IF(通常分様式!C502="",0,IF(B502=1,IF(フラグ管理用!C502=1,"事業終期_通常",IF(C502=2,IF(Y502=2,"事業終期_R3基金・R4","事業終期_通常"),0)),IF(B502=2,"事業終期_R3基金・R4",0)))</f>
        <v>0</v>
      </c>
      <c r="AK502" s="513">
        <f t="shared" si="52"/>
        <v>0</v>
      </c>
      <c r="AL502" s="513">
        <f t="shared" si="53"/>
        <v>0</v>
      </c>
      <c r="AM502" s="513">
        <f t="shared" si="54"/>
        <v>0</v>
      </c>
      <c r="AN502" s="513">
        <f t="shared" si="55"/>
        <v>0</v>
      </c>
      <c r="AO502" t="str">
        <f>IF(通常分様式!C502="","",IF(PRODUCT(B502:G502,H502:AA502,AF502)=0,"error",""))</f>
        <v/>
      </c>
      <c r="AP502">
        <f>IF(通常分様式!E502="妊娠出産子育て支援交付金",1,0)</f>
        <v>0</v>
      </c>
    </row>
    <row r="503" spans="1:42">
      <c r="A503">
        <v>482</v>
      </c>
      <c r="B503">
        <f>IFERROR(VLOOKUP(通常分様式!B503,―!$AJ$2:$AK$3,2,FALSE),0)</f>
        <v>0</v>
      </c>
      <c r="C503">
        <f>IFERROR(VLOOKUP(通常分様式!C503,―!$A$2:$B$3,2,FALSE),0)</f>
        <v>0</v>
      </c>
      <c r="D503">
        <f>IFERROR(VLOOKUP(通常分様式!D503,―!$AD$2:$AE$3,2,FALSE),0)</f>
        <v>0</v>
      </c>
      <c r="G503">
        <f>IFERROR(VLOOKUP(通常分様式!G503,―!$AF$2:$AG$3,2,FALSE),0)</f>
        <v>0</v>
      </c>
      <c r="H503">
        <f>IFERROR(VLOOKUP(通常分様式!H503,―!$C$2:$D$2,2,FALSE),0)</f>
        <v>0</v>
      </c>
      <c r="I503">
        <f>IFERROR(IF(B503=2,VLOOKUP(通常分様式!I503,―!$E$21:$F$25,2,FALSE),VLOOKUP(通常分様式!I503,―!$E$2:$F$19,2,FALSE)),0)</f>
        <v>0</v>
      </c>
      <c r="J503">
        <f>IFERROR(VLOOKUP(通常分様式!J503,―!$G$2:$H$2,2,FALSE),0)</f>
        <v>0</v>
      </c>
      <c r="K503">
        <f>IFERROR(VLOOKUP(通常分様式!K503,―!$AH$2:$AI$12,2,FALSE),0)</f>
        <v>0</v>
      </c>
      <c r="V503">
        <f>IFERROR(IF(通常分様式!C503="単",VLOOKUP(通常分様式!V503,―!$I$2:$J$3,2,FALSE),VLOOKUP(通常分様式!V503,―!$I$4:$J$5,2,FALSE)),0)</f>
        <v>0</v>
      </c>
      <c r="W503">
        <f>IFERROR(VLOOKUP(通常分様式!W503,―!$K$2:$L$3,2,FALSE),0)</f>
        <v>0</v>
      </c>
      <c r="X503">
        <f>IFERROR(VLOOKUP(通常分様式!X503,―!$M$2:$N$3,2,FALSE),0)</f>
        <v>0</v>
      </c>
      <c r="Y503">
        <f>IFERROR(VLOOKUP(通常分様式!Y503,―!$O$2:$P$3,2,FALSE),0)</f>
        <v>0</v>
      </c>
      <c r="Z503">
        <f>IFERROR(VLOOKUP(通常分様式!Z503,―!$X$2:$Y$31,2,FALSE),0)</f>
        <v>0</v>
      </c>
      <c r="AA503">
        <f>IFERROR(VLOOKUP(通常分様式!AA503,―!$X$2:$Y$31,2,FALSE),0)</f>
        <v>0</v>
      </c>
      <c r="AF503">
        <f>IFERROR(VLOOKUP(通常分様式!AG503,―!$AA$2:$AB$14,2,FALSE),0)</f>
        <v>0</v>
      </c>
      <c r="AG503">
        <f t="shared" si="49"/>
        <v>0</v>
      </c>
      <c r="AH503" s="513">
        <f t="shared" si="50"/>
        <v>0</v>
      </c>
      <c r="AI503" s="513">
        <f t="shared" si="51"/>
        <v>0</v>
      </c>
      <c r="AJ503" s="513">
        <f>IF(通常分様式!C503="",0,IF(B503=1,IF(フラグ管理用!C503=1,"事業終期_通常",IF(C503=2,IF(Y503=2,"事業終期_R3基金・R4","事業終期_通常"),0)),IF(B503=2,"事業終期_R3基金・R4",0)))</f>
        <v>0</v>
      </c>
      <c r="AK503" s="513">
        <f t="shared" si="52"/>
        <v>0</v>
      </c>
      <c r="AL503" s="513">
        <f t="shared" si="53"/>
        <v>0</v>
      </c>
      <c r="AM503" s="513">
        <f t="shared" si="54"/>
        <v>0</v>
      </c>
      <c r="AN503" s="513">
        <f t="shared" si="55"/>
        <v>0</v>
      </c>
      <c r="AO503" t="str">
        <f>IF(通常分様式!C503="","",IF(PRODUCT(B503:G503,H503:AA503,AF503)=0,"error",""))</f>
        <v/>
      </c>
      <c r="AP503">
        <f>IF(通常分様式!E503="妊娠出産子育て支援交付金",1,0)</f>
        <v>0</v>
      </c>
    </row>
    <row r="504" spans="1:42">
      <c r="A504">
        <v>483</v>
      </c>
      <c r="B504">
        <f>IFERROR(VLOOKUP(通常分様式!B504,―!$AJ$2:$AK$3,2,FALSE),0)</f>
        <v>0</v>
      </c>
      <c r="C504">
        <f>IFERROR(VLOOKUP(通常分様式!C504,―!$A$2:$B$3,2,FALSE),0)</f>
        <v>0</v>
      </c>
      <c r="D504">
        <f>IFERROR(VLOOKUP(通常分様式!D504,―!$AD$2:$AE$3,2,FALSE),0)</f>
        <v>0</v>
      </c>
      <c r="G504">
        <f>IFERROR(VLOOKUP(通常分様式!G504,―!$AF$2:$AG$3,2,FALSE),0)</f>
        <v>0</v>
      </c>
      <c r="H504">
        <f>IFERROR(VLOOKUP(通常分様式!H504,―!$C$2:$D$2,2,FALSE),0)</f>
        <v>0</v>
      </c>
      <c r="I504">
        <f>IFERROR(IF(B504=2,VLOOKUP(通常分様式!I504,―!$E$21:$F$25,2,FALSE),VLOOKUP(通常分様式!I504,―!$E$2:$F$19,2,FALSE)),0)</f>
        <v>0</v>
      </c>
      <c r="J504">
        <f>IFERROR(VLOOKUP(通常分様式!J504,―!$G$2:$H$2,2,FALSE),0)</f>
        <v>0</v>
      </c>
      <c r="K504">
        <f>IFERROR(VLOOKUP(通常分様式!K504,―!$AH$2:$AI$12,2,FALSE),0)</f>
        <v>0</v>
      </c>
      <c r="V504">
        <f>IFERROR(IF(通常分様式!C504="単",VLOOKUP(通常分様式!V504,―!$I$2:$J$3,2,FALSE),VLOOKUP(通常分様式!V504,―!$I$4:$J$5,2,FALSE)),0)</f>
        <v>0</v>
      </c>
      <c r="W504">
        <f>IFERROR(VLOOKUP(通常分様式!W504,―!$K$2:$L$3,2,FALSE),0)</f>
        <v>0</v>
      </c>
      <c r="X504">
        <f>IFERROR(VLOOKUP(通常分様式!X504,―!$M$2:$N$3,2,FALSE),0)</f>
        <v>0</v>
      </c>
      <c r="Y504">
        <f>IFERROR(VLOOKUP(通常分様式!Y504,―!$O$2:$P$3,2,FALSE),0)</f>
        <v>0</v>
      </c>
      <c r="Z504">
        <f>IFERROR(VLOOKUP(通常分様式!Z504,―!$X$2:$Y$31,2,FALSE),0)</f>
        <v>0</v>
      </c>
      <c r="AA504">
        <f>IFERROR(VLOOKUP(通常分様式!AA504,―!$X$2:$Y$31,2,FALSE),0)</f>
        <v>0</v>
      </c>
      <c r="AF504">
        <f>IFERROR(VLOOKUP(通常分様式!AG504,―!$AA$2:$AB$14,2,FALSE),0)</f>
        <v>0</v>
      </c>
      <c r="AG504">
        <f t="shared" si="49"/>
        <v>0</v>
      </c>
      <c r="AH504" s="513">
        <f t="shared" si="50"/>
        <v>0</v>
      </c>
      <c r="AI504" s="513">
        <f t="shared" si="51"/>
        <v>0</v>
      </c>
      <c r="AJ504" s="513">
        <f>IF(通常分様式!C504="",0,IF(B504=1,IF(フラグ管理用!C504=1,"事業終期_通常",IF(C504=2,IF(Y504=2,"事業終期_R3基金・R4","事業終期_通常"),0)),IF(B504=2,"事業終期_R3基金・R4",0)))</f>
        <v>0</v>
      </c>
      <c r="AK504" s="513">
        <f t="shared" si="52"/>
        <v>0</v>
      </c>
      <c r="AL504" s="513">
        <f t="shared" si="53"/>
        <v>0</v>
      </c>
      <c r="AM504" s="513">
        <f t="shared" si="54"/>
        <v>0</v>
      </c>
      <c r="AN504" s="513">
        <f t="shared" si="55"/>
        <v>0</v>
      </c>
      <c r="AO504" t="str">
        <f>IF(通常分様式!C504="","",IF(PRODUCT(B504:G504,H504:AA504,AF504)=0,"error",""))</f>
        <v/>
      </c>
      <c r="AP504">
        <f>IF(通常分様式!E504="妊娠出産子育て支援交付金",1,0)</f>
        <v>0</v>
      </c>
    </row>
    <row r="505" spans="1:42">
      <c r="A505">
        <v>484</v>
      </c>
      <c r="B505">
        <f>IFERROR(VLOOKUP(通常分様式!B505,―!$AJ$2:$AK$3,2,FALSE),0)</f>
        <v>0</v>
      </c>
      <c r="C505">
        <f>IFERROR(VLOOKUP(通常分様式!C505,―!$A$2:$B$3,2,FALSE),0)</f>
        <v>0</v>
      </c>
      <c r="D505">
        <f>IFERROR(VLOOKUP(通常分様式!D505,―!$AD$2:$AE$3,2,FALSE),0)</f>
        <v>0</v>
      </c>
      <c r="G505">
        <f>IFERROR(VLOOKUP(通常分様式!G505,―!$AF$2:$AG$3,2,FALSE),0)</f>
        <v>0</v>
      </c>
      <c r="H505">
        <f>IFERROR(VLOOKUP(通常分様式!H505,―!$C$2:$D$2,2,FALSE),0)</f>
        <v>0</v>
      </c>
      <c r="I505">
        <f>IFERROR(IF(B505=2,VLOOKUP(通常分様式!I505,―!$E$21:$F$25,2,FALSE),VLOOKUP(通常分様式!I505,―!$E$2:$F$19,2,FALSE)),0)</f>
        <v>0</v>
      </c>
      <c r="J505">
        <f>IFERROR(VLOOKUP(通常分様式!J505,―!$G$2:$H$2,2,FALSE),0)</f>
        <v>0</v>
      </c>
      <c r="K505">
        <f>IFERROR(VLOOKUP(通常分様式!K505,―!$AH$2:$AI$12,2,FALSE),0)</f>
        <v>0</v>
      </c>
      <c r="V505">
        <f>IFERROR(IF(通常分様式!C505="単",VLOOKUP(通常分様式!V505,―!$I$2:$J$3,2,FALSE),VLOOKUP(通常分様式!V505,―!$I$4:$J$5,2,FALSE)),0)</f>
        <v>0</v>
      </c>
      <c r="W505">
        <f>IFERROR(VLOOKUP(通常分様式!W505,―!$K$2:$L$3,2,FALSE),0)</f>
        <v>0</v>
      </c>
      <c r="X505">
        <f>IFERROR(VLOOKUP(通常分様式!X505,―!$M$2:$N$3,2,FALSE),0)</f>
        <v>0</v>
      </c>
      <c r="Y505">
        <f>IFERROR(VLOOKUP(通常分様式!Y505,―!$O$2:$P$3,2,FALSE),0)</f>
        <v>0</v>
      </c>
      <c r="Z505">
        <f>IFERROR(VLOOKUP(通常分様式!Z505,―!$X$2:$Y$31,2,FALSE),0)</f>
        <v>0</v>
      </c>
      <c r="AA505">
        <f>IFERROR(VLOOKUP(通常分様式!AA505,―!$X$2:$Y$31,2,FALSE),0)</f>
        <v>0</v>
      </c>
      <c r="AF505">
        <f>IFERROR(VLOOKUP(通常分様式!AG505,―!$AA$2:$AB$14,2,FALSE),0)</f>
        <v>0</v>
      </c>
      <c r="AG505">
        <f t="shared" si="49"/>
        <v>0</v>
      </c>
      <c r="AH505" s="513">
        <f t="shared" si="50"/>
        <v>0</v>
      </c>
      <c r="AI505" s="513">
        <f t="shared" si="51"/>
        <v>0</v>
      </c>
      <c r="AJ505" s="513">
        <f>IF(通常分様式!C505="",0,IF(B505=1,IF(フラグ管理用!C505=1,"事業終期_通常",IF(C505=2,IF(Y505=2,"事業終期_R3基金・R4","事業終期_通常"),0)),IF(B505=2,"事業終期_R3基金・R4",0)))</f>
        <v>0</v>
      </c>
      <c r="AK505" s="513">
        <f t="shared" si="52"/>
        <v>0</v>
      </c>
      <c r="AL505" s="513">
        <f t="shared" si="53"/>
        <v>0</v>
      </c>
      <c r="AM505" s="513">
        <f t="shared" si="54"/>
        <v>0</v>
      </c>
      <c r="AN505" s="513">
        <f t="shared" si="55"/>
        <v>0</v>
      </c>
      <c r="AO505" t="str">
        <f>IF(通常分様式!C505="","",IF(PRODUCT(B505:G505,H505:AA505,AF505)=0,"error",""))</f>
        <v/>
      </c>
      <c r="AP505">
        <f>IF(通常分様式!E505="妊娠出産子育て支援交付金",1,0)</f>
        <v>0</v>
      </c>
    </row>
    <row r="506" spans="1:42">
      <c r="A506">
        <v>485</v>
      </c>
      <c r="B506">
        <f>IFERROR(VLOOKUP(通常分様式!B506,―!$AJ$2:$AK$3,2,FALSE),0)</f>
        <v>0</v>
      </c>
      <c r="C506">
        <f>IFERROR(VLOOKUP(通常分様式!C506,―!$A$2:$B$3,2,FALSE),0)</f>
        <v>0</v>
      </c>
      <c r="D506">
        <f>IFERROR(VLOOKUP(通常分様式!D506,―!$AD$2:$AE$3,2,FALSE),0)</f>
        <v>0</v>
      </c>
      <c r="G506">
        <f>IFERROR(VLOOKUP(通常分様式!G506,―!$AF$2:$AG$3,2,FALSE),0)</f>
        <v>0</v>
      </c>
      <c r="H506">
        <f>IFERROR(VLOOKUP(通常分様式!H506,―!$C$2:$D$2,2,FALSE),0)</f>
        <v>0</v>
      </c>
      <c r="I506">
        <f>IFERROR(IF(B506=2,VLOOKUP(通常分様式!I506,―!$E$21:$F$25,2,FALSE),VLOOKUP(通常分様式!I506,―!$E$2:$F$19,2,FALSE)),0)</f>
        <v>0</v>
      </c>
      <c r="J506">
        <f>IFERROR(VLOOKUP(通常分様式!J506,―!$G$2:$H$2,2,FALSE),0)</f>
        <v>0</v>
      </c>
      <c r="K506">
        <f>IFERROR(VLOOKUP(通常分様式!K506,―!$AH$2:$AI$12,2,FALSE),0)</f>
        <v>0</v>
      </c>
      <c r="V506">
        <f>IFERROR(IF(通常分様式!C506="単",VLOOKUP(通常分様式!V506,―!$I$2:$J$3,2,FALSE),VLOOKUP(通常分様式!V506,―!$I$4:$J$5,2,FALSE)),0)</f>
        <v>0</v>
      </c>
      <c r="W506">
        <f>IFERROR(VLOOKUP(通常分様式!W506,―!$K$2:$L$3,2,FALSE),0)</f>
        <v>0</v>
      </c>
      <c r="X506">
        <f>IFERROR(VLOOKUP(通常分様式!X506,―!$M$2:$N$3,2,FALSE),0)</f>
        <v>0</v>
      </c>
      <c r="Y506">
        <f>IFERROR(VLOOKUP(通常分様式!Y506,―!$O$2:$P$3,2,FALSE),0)</f>
        <v>0</v>
      </c>
      <c r="Z506">
        <f>IFERROR(VLOOKUP(通常分様式!Z506,―!$X$2:$Y$31,2,FALSE),0)</f>
        <v>0</v>
      </c>
      <c r="AA506">
        <f>IFERROR(VLOOKUP(通常分様式!AA506,―!$X$2:$Y$31,2,FALSE),0)</f>
        <v>0</v>
      </c>
      <c r="AF506">
        <f>IFERROR(VLOOKUP(通常分様式!AG506,―!$AA$2:$AB$14,2,FALSE),0)</f>
        <v>0</v>
      </c>
      <c r="AG506">
        <f t="shared" si="49"/>
        <v>0</v>
      </c>
      <c r="AH506" s="513">
        <f t="shared" si="50"/>
        <v>0</v>
      </c>
      <c r="AI506" s="513">
        <f t="shared" si="51"/>
        <v>0</v>
      </c>
      <c r="AJ506" s="513">
        <f>IF(通常分様式!C506="",0,IF(B506=1,IF(フラグ管理用!C506=1,"事業終期_通常",IF(C506=2,IF(Y506=2,"事業終期_R3基金・R4","事業終期_通常"),0)),IF(B506=2,"事業終期_R3基金・R4",0)))</f>
        <v>0</v>
      </c>
      <c r="AK506" s="513">
        <f t="shared" si="52"/>
        <v>0</v>
      </c>
      <c r="AL506" s="513">
        <f t="shared" si="53"/>
        <v>0</v>
      </c>
      <c r="AM506" s="513">
        <f t="shared" si="54"/>
        <v>0</v>
      </c>
      <c r="AN506" s="513">
        <f t="shared" si="55"/>
        <v>0</v>
      </c>
      <c r="AO506" t="str">
        <f>IF(通常分様式!C506="","",IF(PRODUCT(B506:G506,H506:AA506,AF506)=0,"error",""))</f>
        <v/>
      </c>
      <c r="AP506">
        <f>IF(通常分様式!E506="妊娠出産子育て支援交付金",1,0)</f>
        <v>0</v>
      </c>
    </row>
    <row r="507" spans="1:42">
      <c r="A507">
        <v>486</v>
      </c>
      <c r="B507">
        <f>IFERROR(VLOOKUP(通常分様式!B507,―!$AJ$2:$AK$3,2,FALSE),0)</f>
        <v>0</v>
      </c>
      <c r="C507">
        <f>IFERROR(VLOOKUP(通常分様式!C507,―!$A$2:$B$3,2,FALSE),0)</f>
        <v>0</v>
      </c>
      <c r="D507">
        <f>IFERROR(VLOOKUP(通常分様式!D507,―!$AD$2:$AE$3,2,FALSE),0)</f>
        <v>0</v>
      </c>
      <c r="G507">
        <f>IFERROR(VLOOKUP(通常分様式!G507,―!$AF$2:$AG$3,2,FALSE),0)</f>
        <v>0</v>
      </c>
      <c r="H507">
        <f>IFERROR(VLOOKUP(通常分様式!H507,―!$C$2:$D$2,2,FALSE),0)</f>
        <v>0</v>
      </c>
      <c r="I507">
        <f>IFERROR(IF(B507=2,VLOOKUP(通常分様式!I507,―!$E$21:$F$25,2,FALSE),VLOOKUP(通常分様式!I507,―!$E$2:$F$19,2,FALSE)),0)</f>
        <v>0</v>
      </c>
      <c r="J507">
        <f>IFERROR(VLOOKUP(通常分様式!J507,―!$G$2:$H$2,2,FALSE),0)</f>
        <v>0</v>
      </c>
      <c r="K507">
        <f>IFERROR(VLOOKUP(通常分様式!K507,―!$AH$2:$AI$12,2,FALSE),0)</f>
        <v>0</v>
      </c>
      <c r="V507">
        <f>IFERROR(IF(通常分様式!C507="単",VLOOKUP(通常分様式!V507,―!$I$2:$J$3,2,FALSE),VLOOKUP(通常分様式!V507,―!$I$4:$J$5,2,FALSE)),0)</f>
        <v>0</v>
      </c>
      <c r="W507">
        <f>IFERROR(VLOOKUP(通常分様式!W507,―!$K$2:$L$3,2,FALSE),0)</f>
        <v>0</v>
      </c>
      <c r="X507">
        <f>IFERROR(VLOOKUP(通常分様式!X507,―!$M$2:$N$3,2,FALSE),0)</f>
        <v>0</v>
      </c>
      <c r="Y507">
        <f>IFERROR(VLOOKUP(通常分様式!Y507,―!$O$2:$P$3,2,FALSE),0)</f>
        <v>0</v>
      </c>
      <c r="Z507">
        <f>IFERROR(VLOOKUP(通常分様式!Z507,―!$X$2:$Y$31,2,FALSE),0)</f>
        <v>0</v>
      </c>
      <c r="AA507">
        <f>IFERROR(VLOOKUP(通常分様式!AA507,―!$X$2:$Y$31,2,FALSE),0)</f>
        <v>0</v>
      </c>
      <c r="AF507">
        <f>IFERROR(VLOOKUP(通常分様式!AG507,―!$AA$2:$AB$14,2,FALSE),0)</f>
        <v>0</v>
      </c>
      <c r="AG507">
        <f t="shared" si="49"/>
        <v>0</v>
      </c>
      <c r="AH507" s="513">
        <f t="shared" si="50"/>
        <v>0</v>
      </c>
      <c r="AI507" s="513">
        <f t="shared" si="51"/>
        <v>0</v>
      </c>
      <c r="AJ507" s="513">
        <f>IF(通常分様式!C507="",0,IF(B507=1,IF(フラグ管理用!C507=1,"事業終期_通常",IF(C507=2,IF(Y507=2,"事業終期_R3基金・R4","事業終期_通常"),0)),IF(B507=2,"事業終期_R3基金・R4",0)))</f>
        <v>0</v>
      </c>
      <c r="AK507" s="513">
        <f t="shared" si="52"/>
        <v>0</v>
      </c>
      <c r="AL507" s="513">
        <f t="shared" si="53"/>
        <v>0</v>
      </c>
      <c r="AM507" s="513">
        <f t="shared" si="54"/>
        <v>0</v>
      </c>
      <c r="AN507" s="513">
        <f t="shared" si="55"/>
        <v>0</v>
      </c>
      <c r="AO507" t="str">
        <f>IF(通常分様式!C507="","",IF(PRODUCT(B507:G507,H507:AA507,AF507)=0,"error",""))</f>
        <v/>
      </c>
      <c r="AP507">
        <f>IF(通常分様式!E507="妊娠出産子育て支援交付金",1,0)</f>
        <v>0</v>
      </c>
    </row>
    <row r="508" spans="1:42">
      <c r="A508">
        <v>487</v>
      </c>
      <c r="B508">
        <f>IFERROR(VLOOKUP(通常分様式!B508,―!$AJ$2:$AK$3,2,FALSE),0)</f>
        <v>0</v>
      </c>
      <c r="C508">
        <f>IFERROR(VLOOKUP(通常分様式!C508,―!$A$2:$B$3,2,FALSE),0)</f>
        <v>0</v>
      </c>
      <c r="D508">
        <f>IFERROR(VLOOKUP(通常分様式!D508,―!$AD$2:$AE$3,2,FALSE),0)</f>
        <v>0</v>
      </c>
      <c r="G508">
        <f>IFERROR(VLOOKUP(通常分様式!G508,―!$AF$2:$AG$3,2,FALSE),0)</f>
        <v>0</v>
      </c>
      <c r="H508">
        <f>IFERROR(VLOOKUP(通常分様式!H508,―!$C$2:$D$2,2,FALSE),0)</f>
        <v>0</v>
      </c>
      <c r="I508">
        <f>IFERROR(IF(B508=2,VLOOKUP(通常分様式!I508,―!$E$21:$F$25,2,FALSE),VLOOKUP(通常分様式!I508,―!$E$2:$F$19,2,FALSE)),0)</f>
        <v>0</v>
      </c>
      <c r="J508">
        <f>IFERROR(VLOOKUP(通常分様式!J508,―!$G$2:$H$2,2,FALSE),0)</f>
        <v>0</v>
      </c>
      <c r="K508">
        <f>IFERROR(VLOOKUP(通常分様式!K508,―!$AH$2:$AI$12,2,FALSE),0)</f>
        <v>0</v>
      </c>
      <c r="V508">
        <f>IFERROR(IF(通常分様式!C508="単",VLOOKUP(通常分様式!V508,―!$I$2:$J$3,2,FALSE),VLOOKUP(通常分様式!V508,―!$I$4:$J$5,2,FALSE)),0)</f>
        <v>0</v>
      </c>
      <c r="W508">
        <f>IFERROR(VLOOKUP(通常分様式!W508,―!$K$2:$L$3,2,FALSE),0)</f>
        <v>0</v>
      </c>
      <c r="X508">
        <f>IFERROR(VLOOKUP(通常分様式!X508,―!$M$2:$N$3,2,FALSE),0)</f>
        <v>0</v>
      </c>
      <c r="Y508">
        <f>IFERROR(VLOOKUP(通常分様式!Y508,―!$O$2:$P$3,2,FALSE),0)</f>
        <v>0</v>
      </c>
      <c r="Z508">
        <f>IFERROR(VLOOKUP(通常分様式!Z508,―!$X$2:$Y$31,2,FALSE),0)</f>
        <v>0</v>
      </c>
      <c r="AA508">
        <f>IFERROR(VLOOKUP(通常分様式!AA508,―!$X$2:$Y$31,2,FALSE),0)</f>
        <v>0</v>
      </c>
      <c r="AF508">
        <f>IFERROR(VLOOKUP(通常分様式!AG508,―!$AA$2:$AB$14,2,FALSE),0)</f>
        <v>0</v>
      </c>
      <c r="AG508">
        <f t="shared" si="49"/>
        <v>0</v>
      </c>
      <c r="AH508" s="513">
        <f t="shared" si="50"/>
        <v>0</v>
      </c>
      <c r="AI508" s="513">
        <f t="shared" si="51"/>
        <v>0</v>
      </c>
      <c r="AJ508" s="513">
        <f>IF(通常分様式!C508="",0,IF(B508=1,IF(フラグ管理用!C508=1,"事業終期_通常",IF(C508=2,IF(Y508=2,"事業終期_R3基金・R4","事業終期_通常"),0)),IF(B508=2,"事業終期_R3基金・R4",0)))</f>
        <v>0</v>
      </c>
      <c r="AK508" s="513">
        <f t="shared" si="52"/>
        <v>0</v>
      </c>
      <c r="AL508" s="513">
        <f t="shared" si="53"/>
        <v>0</v>
      </c>
      <c r="AM508" s="513">
        <f t="shared" si="54"/>
        <v>0</v>
      </c>
      <c r="AN508" s="513">
        <f t="shared" si="55"/>
        <v>0</v>
      </c>
      <c r="AO508" t="str">
        <f>IF(通常分様式!C508="","",IF(PRODUCT(B508:G508,H508:AA508,AF508)=0,"error",""))</f>
        <v/>
      </c>
      <c r="AP508">
        <f>IF(通常分様式!E508="妊娠出産子育て支援交付金",1,0)</f>
        <v>0</v>
      </c>
    </row>
    <row r="509" spans="1:42">
      <c r="A509">
        <v>488</v>
      </c>
      <c r="B509">
        <f>IFERROR(VLOOKUP(通常分様式!B509,―!$AJ$2:$AK$3,2,FALSE),0)</f>
        <v>0</v>
      </c>
      <c r="C509">
        <f>IFERROR(VLOOKUP(通常分様式!C509,―!$A$2:$B$3,2,FALSE),0)</f>
        <v>0</v>
      </c>
      <c r="D509">
        <f>IFERROR(VLOOKUP(通常分様式!D509,―!$AD$2:$AE$3,2,FALSE),0)</f>
        <v>0</v>
      </c>
      <c r="G509">
        <f>IFERROR(VLOOKUP(通常分様式!G509,―!$AF$2:$AG$3,2,FALSE),0)</f>
        <v>0</v>
      </c>
      <c r="H509">
        <f>IFERROR(VLOOKUP(通常分様式!H509,―!$C$2:$D$2,2,FALSE),0)</f>
        <v>0</v>
      </c>
      <c r="I509">
        <f>IFERROR(IF(B509=2,VLOOKUP(通常分様式!I509,―!$E$21:$F$25,2,FALSE),VLOOKUP(通常分様式!I509,―!$E$2:$F$19,2,FALSE)),0)</f>
        <v>0</v>
      </c>
      <c r="J509">
        <f>IFERROR(VLOOKUP(通常分様式!J509,―!$G$2:$H$2,2,FALSE),0)</f>
        <v>0</v>
      </c>
      <c r="K509">
        <f>IFERROR(VLOOKUP(通常分様式!K509,―!$AH$2:$AI$12,2,FALSE),0)</f>
        <v>0</v>
      </c>
      <c r="V509">
        <f>IFERROR(IF(通常分様式!C509="単",VLOOKUP(通常分様式!V509,―!$I$2:$J$3,2,FALSE),VLOOKUP(通常分様式!V509,―!$I$4:$J$5,2,FALSE)),0)</f>
        <v>0</v>
      </c>
      <c r="W509">
        <f>IFERROR(VLOOKUP(通常分様式!W509,―!$K$2:$L$3,2,FALSE),0)</f>
        <v>0</v>
      </c>
      <c r="X509">
        <f>IFERROR(VLOOKUP(通常分様式!X509,―!$M$2:$N$3,2,FALSE),0)</f>
        <v>0</v>
      </c>
      <c r="Y509">
        <f>IFERROR(VLOOKUP(通常分様式!Y509,―!$O$2:$P$3,2,FALSE),0)</f>
        <v>0</v>
      </c>
      <c r="Z509">
        <f>IFERROR(VLOOKUP(通常分様式!Z509,―!$X$2:$Y$31,2,FALSE),0)</f>
        <v>0</v>
      </c>
      <c r="AA509">
        <f>IFERROR(VLOOKUP(通常分様式!AA509,―!$X$2:$Y$31,2,FALSE),0)</f>
        <v>0</v>
      </c>
      <c r="AF509">
        <f>IFERROR(VLOOKUP(通常分様式!AG509,―!$AA$2:$AB$14,2,FALSE),0)</f>
        <v>0</v>
      </c>
      <c r="AG509">
        <f t="shared" si="49"/>
        <v>0</v>
      </c>
      <c r="AH509" s="513">
        <f t="shared" si="50"/>
        <v>0</v>
      </c>
      <c r="AI509" s="513">
        <f t="shared" si="51"/>
        <v>0</v>
      </c>
      <c r="AJ509" s="513">
        <f>IF(通常分様式!C509="",0,IF(B509=1,IF(フラグ管理用!C509=1,"事業終期_通常",IF(C509=2,IF(Y509=2,"事業終期_R3基金・R4","事業終期_通常"),0)),IF(B509=2,"事業終期_R3基金・R4",0)))</f>
        <v>0</v>
      </c>
      <c r="AK509" s="513">
        <f t="shared" si="52"/>
        <v>0</v>
      </c>
      <c r="AL509" s="513">
        <f t="shared" si="53"/>
        <v>0</v>
      </c>
      <c r="AM509" s="513">
        <f t="shared" si="54"/>
        <v>0</v>
      </c>
      <c r="AN509" s="513">
        <f t="shared" si="55"/>
        <v>0</v>
      </c>
      <c r="AO509" t="str">
        <f>IF(通常分様式!C509="","",IF(PRODUCT(B509:G509,H509:AA509,AF509)=0,"error",""))</f>
        <v/>
      </c>
      <c r="AP509">
        <f>IF(通常分様式!E509="妊娠出産子育て支援交付金",1,0)</f>
        <v>0</v>
      </c>
    </row>
    <row r="510" spans="1:42">
      <c r="A510">
        <v>489</v>
      </c>
      <c r="B510">
        <f>IFERROR(VLOOKUP(通常分様式!B510,―!$AJ$2:$AK$3,2,FALSE),0)</f>
        <v>0</v>
      </c>
      <c r="C510">
        <f>IFERROR(VLOOKUP(通常分様式!C510,―!$A$2:$B$3,2,FALSE),0)</f>
        <v>0</v>
      </c>
      <c r="D510">
        <f>IFERROR(VLOOKUP(通常分様式!D510,―!$AD$2:$AE$3,2,FALSE),0)</f>
        <v>0</v>
      </c>
      <c r="G510">
        <f>IFERROR(VLOOKUP(通常分様式!G510,―!$AF$2:$AG$3,2,FALSE),0)</f>
        <v>0</v>
      </c>
      <c r="H510">
        <f>IFERROR(VLOOKUP(通常分様式!H510,―!$C$2:$D$2,2,FALSE),0)</f>
        <v>0</v>
      </c>
      <c r="I510">
        <f>IFERROR(IF(B510=2,VLOOKUP(通常分様式!I510,―!$E$21:$F$25,2,FALSE),VLOOKUP(通常分様式!I510,―!$E$2:$F$19,2,FALSE)),0)</f>
        <v>0</v>
      </c>
      <c r="J510">
        <f>IFERROR(VLOOKUP(通常分様式!J510,―!$G$2:$H$2,2,FALSE),0)</f>
        <v>0</v>
      </c>
      <c r="K510">
        <f>IFERROR(VLOOKUP(通常分様式!K510,―!$AH$2:$AI$12,2,FALSE),0)</f>
        <v>0</v>
      </c>
      <c r="V510">
        <f>IFERROR(IF(通常分様式!C510="単",VLOOKUP(通常分様式!V510,―!$I$2:$J$3,2,FALSE),VLOOKUP(通常分様式!V510,―!$I$4:$J$5,2,FALSE)),0)</f>
        <v>0</v>
      </c>
      <c r="W510">
        <f>IFERROR(VLOOKUP(通常分様式!W510,―!$K$2:$L$3,2,FALSE),0)</f>
        <v>0</v>
      </c>
      <c r="X510">
        <f>IFERROR(VLOOKUP(通常分様式!X510,―!$M$2:$N$3,2,FALSE),0)</f>
        <v>0</v>
      </c>
      <c r="Y510">
        <f>IFERROR(VLOOKUP(通常分様式!Y510,―!$O$2:$P$3,2,FALSE),0)</f>
        <v>0</v>
      </c>
      <c r="Z510">
        <f>IFERROR(VLOOKUP(通常分様式!Z510,―!$X$2:$Y$31,2,FALSE),0)</f>
        <v>0</v>
      </c>
      <c r="AA510">
        <f>IFERROR(VLOOKUP(通常分様式!AA510,―!$X$2:$Y$31,2,FALSE),0)</f>
        <v>0</v>
      </c>
      <c r="AF510">
        <f>IFERROR(VLOOKUP(通常分様式!AG510,―!$AA$2:$AB$14,2,FALSE),0)</f>
        <v>0</v>
      </c>
      <c r="AG510">
        <f t="shared" si="49"/>
        <v>0</v>
      </c>
      <c r="AH510" s="513">
        <f t="shared" si="50"/>
        <v>0</v>
      </c>
      <c r="AI510" s="513">
        <f t="shared" si="51"/>
        <v>0</v>
      </c>
      <c r="AJ510" s="513">
        <f>IF(通常分様式!C510="",0,IF(B510=1,IF(フラグ管理用!C510=1,"事業終期_通常",IF(C510=2,IF(Y510=2,"事業終期_R3基金・R4","事業終期_通常"),0)),IF(B510=2,"事業終期_R3基金・R4",0)))</f>
        <v>0</v>
      </c>
      <c r="AK510" s="513">
        <f t="shared" si="52"/>
        <v>0</v>
      </c>
      <c r="AL510" s="513">
        <f t="shared" si="53"/>
        <v>0</v>
      </c>
      <c r="AM510" s="513">
        <f t="shared" si="54"/>
        <v>0</v>
      </c>
      <c r="AN510" s="513">
        <f t="shared" si="55"/>
        <v>0</v>
      </c>
      <c r="AO510" t="str">
        <f>IF(通常分様式!C510="","",IF(PRODUCT(B510:G510,H510:AA510,AF510)=0,"error",""))</f>
        <v/>
      </c>
      <c r="AP510">
        <f>IF(通常分様式!E510="妊娠出産子育て支援交付金",1,0)</f>
        <v>0</v>
      </c>
    </row>
    <row r="511" spans="1:42">
      <c r="A511">
        <v>490</v>
      </c>
      <c r="B511">
        <f>IFERROR(VLOOKUP(通常分様式!B511,―!$AJ$2:$AK$3,2,FALSE),0)</f>
        <v>0</v>
      </c>
      <c r="C511">
        <f>IFERROR(VLOOKUP(通常分様式!C511,―!$A$2:$B$3,2,FALSE),0)</f>
        <v>0</v>
      </c>
      <c r="D511">
        <f>IFERROR(VLOOKUP(通常分様式!D511,―!$AD$2:$AE$3,2,FALSE),0)</f>
        <v>0</v>
      </c>
      <c r="G511">
        <f>IFERROR(VLOOKUP(通常分様式!G511,―!$AF$2:$AG$3,2,FALSE),0)</f>
        <v>0</v>
      </c>
      <c r="H511">
        <f>IFERROR(VLOOKUP(通常分様式!H511,―!$C$2:$D$2,2,FALSE),0)</f>
        <v>0</v>
      </c>
      <c r="I511">
        <f>IFERROR(IF(B511=2,VLOOKUP(通常分様式!I511,―!$E$21:$F$25,2,FALSE),VLOOKUP(通常分様式!I511,―!$E$2:$F$19,2,FALSE)),0)</f>
        <v>0</v>
      </c>
      <c r="J511">
        <f>IFERROR(VLOOKUP(通常分様式!J511,―!$G$2:$H$2,2,FALSE),0)</f>
        <v>0</v>
      </c>
      <c r="K511">
        <f>IFERROR(VLOOKUP(通常分様式!K511,―!$AH$2:$AI$12,2,FALSE),0)</f>
        <v>0</v>
      </c>
      <c r="V511">
        <f>IFERROR(IF(通常分様式!C511="単",VLOOKUP(通常分様式!V511,―!$I$2:$J$3,2,FALSE),VLOOKUP(通常分様式!V511,―!$I$4:$J$5,2,FALSE)),0)</f>
        <v>0</v>
      </c>
      <c r="W511">
        <f>IFERROR(VLOOKUP(通常分様式!W511,―!$K$2:$L$3,2,FALSE),0)</f>
        <v>0</v>
      </c>
      <c r="X511">
        <f>IFERROR(VLOOKUP(通常分様式!X511,―!$M$2:$N$3,2,FALSE),0)</f>
        <v>0</v>
      </c>
      <c r="Y511">
        <f>IFERROR(VLOOKUP(通常分様式!Y511,―!$O$2:$P$3,2,FALSE),0)</f>
        <v>0</v>
      </c>
      <c r="Z511">
        <f>IFERROR(VLOOKUP(通常分様式!Z511,―!$X$2:$Y$31,2,FALSE),0)</f>
        <v>0</v>
      </c>
      <c r="AA511">
        <f>IFERROR(VLOOKUP(通常分様式!AA511,―!$X$2:$Y$31,2,FALSE),0)</f>
        <v>0</v>
      </c>
      <c r="AF511">
        <f>IFERROR(VLOOKUP(通常分様式!AG511,―!$AA$2:$AB$14,2,FALSE),0)</f>
        <v>0</v>
      </c>
      <c r="AG511">
        <f t="shared" si="49"/>
        <v>0</v>
      </c>
      <c r="AH511" s="513">
        <f t="shared" si="50"/>
        <v>0</v>
      </c>
      <c r="AI511" s="513">
        <f t="shared" si="51"/>
        <v>0</v>
      </c>
      <c r="AJ511" s="513">
        <f>IF(通常分様式!C511="",0,IF(B511=1,IF(フラグ管理用!C511=1,"事業終期_通常",IF(C511=2,IF(Y511=2,"事業終期_R3基金・R4","事業終期_通常"),0)),IF(B511=2,"事業終期_R3基金・R4",0)))</f>
        <v>0</v>
      </c>
      <c r="AK511" s="513">
        <f t="shared" si="52"/>
        <v>0</v>
      </c>
      <c r="AL511" s="513">
        <f t="shared" si="53"/>
        <v>0</v>
      </c>
      <c r="AM511" s="513">
        <f t="shared" si="54"/>
        <v>0</v>
      </c>
      <c r="AN511" s="513">
        <f t="shared" si="55"/>
        <v>0</v>
      </c>
      <c r="AO511" t="str">
        <f>IF(通常分様式!C511="","",IF(PRODUCT(B511:G511,H511:AA511,AF511)=0,"error",""))</f>
        <v/>
      </c>
      <c r="AP511">
        <f>IF(通常分様式!E511="妊娠出産子育て支援交付金",1,0)</f>
        <v>0</v>
      </c>
    </row>
    <row r="512" spans="1:42">
      <c r="A512">
        <v>491</v>
      </c>
      <c r="B512">
        <f>IFERROR(VLOOKUP(通常分様式!B512,―!$AJ$2:$AK$3,2,FALSE),0)</f>
        <v>0</v>
      </c>
      <c r="C512">
        <f>IFERROR(VLOOKUP(通常分様式!C512,―!$A$2:$B$3,2,FALSE),0)</f>
        <v>0</v>
      </c>
      <c r="D512">
        <f>IFERROR(VLOOKUP(通常分様式!D512,―!$AD$2:$AE$3,2,FALSE),0)</f>
        <v>0</v>
      </c>
      <c r="G512">
        <f>IFERROR(VLOOKUP(通常分様式!G512,―!$AF$2:$AG$3,2,FALSE),0)</f>
        <v>0</v>
      </c>
      <c r="H512">
        <f>IFERROR(VLOOKUP(通常分様式!H512,―!$C$2:$D$2,2,FALSE),0)</f>
        <v>0</v>
      </c>
      <c r="I512">
        <f>IFERROR(IF(B512=2,VLOOKUP(通常分様式!I512,―!$E$21:$F$25,2,FALSE),VLOOKUP(通常分様式!I512,―!$E$2:$F$19,2,FALSE)),0)</f>
        <v>0</v>
      </c>
      <c r="J512">
        <f>IFERROR(VLOOKUP(通常分様式!J512,―!$G$2:$H$2,2,FALSE),0)</f>
        <v>0</v>
      </c>
      <c r="K512">
        <f>IFERROR(VLOOKUP(通常分様式!K512,―!$AH$2:$AI$12,2,FALSE),0)</f>
        <v>0</v>
      </c>
      <c r="V512">
        <f>IFERROR(IF(通常分様式!C512="単",VLOOKUP(通常分様式!V512,―!$I$2:$J$3,2,FALSE),VLOOKUP(通常分様式!V512,―!$I$4:$J$5,2,FALSE)),0)</f>
        <v>0</v>
      </c>
      <c r="W512">
        <f>IFERROR(VLOOKUP(通常分様式!W512,―!$K$2:$L$3,2,FALSE),0)</f>
        <v>0</v>
      </c>
      <c r="X512">
        <f>IFERROR(VLOOKUP(通常分様式!X512,―!$M$2:$N$3,2,FALSE),0)</f>
        <v>0</v>
      </c>
      <c r="Y512">
        <f>IFERROR(VLOOKUP(通常分様式!Y512,―!$O$2:$P$3,2,FALSE),0)</f>
        <v>0</v>
      </c>
      <c r="Z512">
        <f>IFERROR(VLOOKUP(通常分様式!Z512,―!$X$2:$Y$31,2,FALSE),0)</f>
        <v>0</v>
      </c>
      <c r="AA512">
        <f>IFERROR(VLOOKUP(通常分様式!AA512,―!$X$2:$Y$31,2,FALSE),0)</f>
        <v>0</v>
      </c>
      <c r="AF512">
        <f>IFERROR(VLOOKUP(通常分様式!AG512,―!$AA$2:$AB$14,2,FALSE),0)</f>
        <v>0</v>
      </c>
      <c r="AG512">
        <f t="shared" si="49"/>
        <v>0</v>
      </c>
      <c r="AH512" s="513">
        <f t="shared" si="50"/>
        <v>0</v>
      </c>
      <c r="AI512" s="513">
        <f t="shared" si="51"/>
        <v>0</v>
      </c>
      <c r="AJ512" s="513">
        <f>IF(通常分様式!C512="",0,IF(B512=1,IF(フラグ管理用!C512=1,"事業終期_通常",IF(C512=2,IF(Y512=2,"事業終期_R3基金・R4","事業終期_通常"),0)),IF(B512=2,"事業終期_R3基金・R4",0)))</f>
        <v>0</v>
      </c>
      <c r="AK512" s="513">
        <f t="shared" si="52"/>
        <v>0</v>
      </c>
      <c r="AL512" s="513">
        <f t="shared" si="53"/>
        <v>0</v>
      </c>
      <c r="AM512" s="513">
        <f t="shared" si="54"/>
        <v>0</v>
      </c>
      <c r="AN512" s="513">
        <f t="shared" si="55"/>
        <v>0</v>
      </c>
      <c r="AO512" t="str">
        <f>IF(通常分様式!C512="","",IF(PRODUCT(B512:G512,H512:AA512,AF512)=0,"error",""))</f>
        <v/>
      </c>
      <c r="AP512">
        <f>IF(通常分様式!E512="妊娠出産子育て支援交付金",1,0)</f>
        <v>0</v>
      </c>
    </row>
    <row r="513" spans="1:42">
      <c r="A513">
        <v>492</v>
      </c>
      <c r="B513">
        <f>IFERROR(VLOOKUP(通常分様式!B513,―!$AJ$2:$AK$3,2,FALSE),0)</f>
        <v>0</v>
      </c>
      <c r="C513">
        <f>IFERROR(VLOOKUP(通常分様式!C513,―!$A$2:$B$3,2,FALSE),0)</f>
        <v>0</v>
      </c>
      <c r="D513">
        <f>IFERROR(VLOOKUP(通常分様式!D513,―!$AD$2:$AE$3,2,FALSE),0)</f>
        <v>0</v>
      </c>
      <c r="G513">
        <f>IFERROR(VLOOKUP(通常分様式!G513,―!$AF$2:$AG$3,2,FALSE),0)</f>
        <v>0</v>
      </c>
      <c r="H513">
        <f>IFERROR(VLOOKUP(通常分様式!H513,―!$C$2:$D$2,2,FALSE),0)</f>
        <v>0</v>
      </c>
      <c r="I513">
        <f>IFERROR(IF(B513=2,VLOOKUP(通常分様式!I513,―!$E$21:$F$25,2,FALSE),VLOOKUP(通常分様式!I513,―!$E$2:$F$19,2,FALSE)),0)</f>
        <v>0</v>
      </c>
      <c r="J513">
        <f>IFERROR(VLOOKUP(通常分様式!J513,―!$G$2:$H$2,2,FALSE),0)</f>
        <v>0</v>
      </c>
      <c r="K513">
        <f>IFERROR(VLOOKUP(通常分様式!K513,―!$AH$2:$AI$12,2,FALSE),0)</f>
        <v>0</v>
      </c>
      <c r="V513">
        <f>IFERROR(IF(通常分様式!C513="単",VLOOKUP(通常分様式!V513,―!$I$2:$J$3,2,FALSE),VLOOKUP(通常分様式!V513,―!$I$4:$J$5,2,FALSE)),0)</f>
        <v>0</v>
      </c>
      <c r="W513">
        <f>IFERROR(VLOOKUP(通常分様式!W513,―!$K$2:$L$3,2,FALSE),0)</f>
        <v>0</v>
      </c>
      <c r="X513">
        <f>IFERROR(VLOOKUP(通常分様式!X513,―!$M$2:$N$3,2,FALSE),0)</f>
        <v>0</v>
      </c>
      <c r="Y513">
        <f>IFERROR(VLOOKUP(通常分様式!Y513,―!$O$2:$P$3,2,FALSE),0)</f>
        <v>0</v>
      </c>
      <c r="Z513">
        <f>IFERROR(VLOOKUP(通常分様式!Z513,―!$X$2:$Y$31,2,FALSE),0)</f>
        <v>0</v>
      </c>
      <c r="AA513">
        <f>IFERROR(VLOOKUP(通常分様式!AA513,―!$X$2:$Y$31,2,FALSE),0)</f>
        <v>0</v>
      </c>
      <c r="AF513">
        <f>IFERROR(VLOOKUP(通常分様式!AG513,―!$AA$2:$AB$14,2,FALSE),0)</f>
        <v>0</v>
      </c>
      <c r="AG513">
        <f t="shared" si="49"/>
        <v>0</v>
      </c>
      <c r="AH513" s="513">
        <f t="shared" si="50"/>
        <v>0</v>
      </c>
      <c r="AI513" s="513">
        <f t="shared" si="51"/>
        <v>0</v>
      </c>
      <c r="AJ513" s="513">
        <f>IF(通常分様式!C513="",0,IF(B513=1,IF(フラグ管理用!C513=1,"事業終期_通常",IF(C513=2,IF(Y513=2,"事業終期_R3基金・R4","事業終期_通常"),0)),IF(B513=2,"事業終期_R3基金・R4",0)))</f>
        <v>0</v>
      </c>
      <c r="AK513" s="513">
        <f t="shared" si="52"/>
        <v>0</v>
      </c>
      <c r="AL513" s="513">
        <f t="shared" si="53"/>
        <v>0</v>
      </c>
      <c r="AM513" s="513">
        <f t="shared" si="54"/>
        <v>0</v>
      </c>
      <c r="AN513" s="513">
        <f t="shared" si="55"/>
        <v>0</v>
      </c>
      <c r="AO513" t="str">
        <f>IF(通常分様式!C513="","",IF(PRODUCT(B513:G513,H513:AA513,AF513)=0,"error",""))</f>
        <v/>
      </c>
      <c r="AP513">
        <f>IF(通常分様式!E513="妊娠出産子育て支援交付金",1,0)</f>
        <v>0</v>
      </c>
    </row>
    <row r="514" spans="1:42">
      <c r="A514">
        <v>493</v>
      </c>
      <c r="B514">
        <f>IFERROR(VLOOKUP(通常分様式!B514,―!$AJ$2:$AK$3,2,FALSE),0)</f>
        <v>0</v>
      </c>
      <c r="C514">
        <f>IFERROR(VLOOKUP(通常分様式!C514,―!$A$2:$B$3,2,FALSE),0)</f>
        <v>0</v>
      </c>
      <c r="D514">
        <f>IFERROR(VLOOKUP(通常分様式!D514,―!$AD$2:$AE$3,2,FALSE),0)</f>
        <v>0</v>
      </c>
      <c r="G514">
        <f>IFERROR(VLOOKUP(通常分様式!G514,―!$AF$2:$AG$3,2,FALSE),0)</f>
        <v>0</v>
      </c>
      <c r="H514">
        <f>IFERROR(VLOOKUP(通常分様式!H514,―!$C$2:$D$2,2,FALSE),0)</f>
        <v>0</v>
      </c>
      <c r="I514">
        <f>IFERROR(IF(B514=2,VLOOKUP(通常分様式!I514,―!$E$21:$F$25,2,FALSE),VLOOKUP(通常分様式!I514,―!$E$2:$F$19,2,FALSE)),0)</f>
        <v>0</v>
      </c>
      <c r="J514">
        <f>IFERROR(VLOOKUP(通常分様式!J514,―!$G$2:$H$2,2,FALSE),0)</f>
        <v>0</v>
      </c>
      <c r="K514">
        <f>IFERROR(VLOOKUP(通常分様式!K514,―!$AH$2:$AI$12,2,FALSE),0)</f>
        <v>0</v>
      </c>
      <c r="V514">
        <f>IFERROR(IF(通常分様式!C514="単",VLOOKUP(通常分様式!V514,―!$I$2:$J$3,2,FALSE),VLOOKUP(通常分様式!V514,―!$I$4:$J$5,2,FALSE)),0)</f>
        <v>0</v>
      </c>
      <c r="W514">
        <f>IFERROR(VLOOKUP(通常分様式!W514,―!$K$2:$L$3,2,FALSE),0)</f>
        <v>0</v>
      </c>
      <c r="X514">
        <f>IFERROR(VLOOKUP(通常分様式!X514,―!$M$2:$N$3,2,FALSE),0)</f>
        <v>0</v>
      </c>
      <c r="Y514">
        <f>IFERROR(VLOOKUP(通常分様式!Y514,―!$O$2:$P$3,2,FALSE),0)</f>
        <v>0</v>
      </c>
      <c r="Z514">
        <f>IFERROR(VLOOKUP(通常分様式!Z514,―!$X$2:$Y$31,2,FALSE),0)</f>
        <v>0</v>
      </c>
      <c r="AA514">
        <f>IFERROR(VLOOKUP(通常分様式!AA514,―!$X$2:$Y$31,2,FALSE),0)</f>
        <v>0</v>
      </c>
      <c r="AF514">
        <f>IFERROR(VLOOKUP(通常分様式!AG514,―!$AA$2:$AB$14,2,FALSE),0)</f>
        <v>0</v>
      </c>
      <c r="AG514">
        <f t="shared" si="49"/>
        <v>0</v>
      </c>
      <c r="AH514" s="513">
        <f t="shared" si="50"/>
        <v>0</v>
      </c>
      <c r="AI514" s="513">
        <f t="shared" si="51"/>
        <v>0</v>
      </c>
      <c r="AJ514" s="513">
        <f>IF(通常分様式!C514="",0,IF(B514=1,IF(フラグ管理用!C514=1,"事業終期_通常",IF(C514=2,IF(Y514=2,"事業終期_R3基金・R4","事業終期_通常"),0)),IF(B514=2,"事業終期_R3基金・R4",0)))</f>
        <v>0</v>
      </c>
      <c r="AK514" s="513">
        <f t="shared" si="52"/>
        <v>0</v>
      </c>
      <c r="AL514" s="513">
        <f t="shared" si="53"/>
        <v>0</v>
      </c>
      <c r="AM514" s="513">
        <f t="shared" si="54"/>
        <v>0</v>
      </c>
      <c r="AN514" s="513">
        <f t="shared" si="55"/>
        <v>0</v>
      </c>
      <c r="AO514" t="str">
        <f>IF(通常分様式!C514="","",IF(PRODUCT(B514:G514,H514:AA514,AF514)=0,"error",""))</f>
        <v/>
      </c>
      <c r="AP514">
        <f>IF(通常分様式!E514="妊娠出産子育て支援交付金",1,0)</f>
        <v>0</v>
      </c>
    </row>
    <row r="515" spans="1:42">
      <c r="A515">
        <v>494</v>
      </c>
      <c r="B515">
        <f>IFERROR(VLOOKUP(通常分様式!B515,―!$AJ$2:$AK$3,2,FALSE),0)</f>
        <v>0</v>
      </c>
      <c r="C515">
        <f>IFERROR(VLOOKUP(通常分様式!C515,―!$A$2:$B$3,2,FALSE),0)</f>
        <v>0</v>
      </c>
      <c r="D515">
        <f>IFERROR(VLOOKUP(通常分様式!D515,―!$AD$2:$AE$3,2,FALSE),0)</f>
        <v>0</v>
      </c>
      <c r="G515">
        <f>IFERROR(VLOOKUP(通常分様式!G515,―!$AF$2:$AG$3,2,FALSE),0)</f>
        <v>0</v>
      </c>
      <c r="H515">
        <f>IFERROR(VLOOKUP(通常分様式!H515,―!$C$2:$D$2,2,FALSE),0)</f>
        <v>0</v>
      </c>
      <c r="I515">
        <f>IFERROR(IF(B515=2,VLOOKUP(通常分様式!I515,―!$E$21:$F$25,2,FALSE),VLOOKUP(通常分様式!I515,―!$E$2:$F$19,2,FALSE)),0)</f>
        <v>0</v>
      </c>
      <c r="J515">
        <f>IFERROR(VLOOKUP(通常分様式!J515,―!$G$2:$H$2,2,FALSE),0)</f>
        <v>0</v>
      </c>
      <c r="K515">
        <f>IFERROR(VLOOKUP(通常分様式!K515,―!$AH$2:$AI$12,2,FALSE),0)</f>
        <v>0</v>
      </c>
      <c r="V515">
        <f>IFERROR(IF(通常分様式!C515="単",VLOOKUP(通常分様式!V515,―!$I$2:$J$3,2,FALSE),VLOOKUP(通常分様式!V515,―!$I$4:$J$5,2,FALSE)),0)</f>
        <v>0</v>
      </c>
      <c r="W515">
        <f>IFERROR(VLOOKUP(通常分様式!W515,―!$K$2:$L$3,2,FALSE),0)</f>
        <v>0</v>
      </c>
      <c r="X515">
        <f>IFERROR(VLOOKUP(通常分様式!X515,―!$M$2:$N$3,2,FALSE),0)</f>
        <v>0</v>
      </c>
      <c r="Y515">
        <f>IFERROR(VLOOKUP(通常分様式!Y515,―!$O$2:$P$3,2,FALSE),0)</f>
        <v>0</v>
      </c>
      <c r="Z515">
        <f>IFERROR(VLOOKUP(通常分様式!Z515,―!$X$2:$Y$31,2,FALSE),0)</f>
        <v>0</v>
      </c>
      <c r="AA515">
        <f>IFERROR(VLOOKUP(通常分様式!AA515,―!$X$2:$Y$31,2,FALSE),0)</f>
        <v>0</v>
      </c>
      <c r="AF515">
        <f>IFERROR(VLOOKUP(通常分様式!AG515,―!$AA$2:$AB$14,2,FALSE),0)</f>
        <v>0</v>
      </c>
      <c r="AG515">
        <f t="shared" si="49"/>
        <v>0</v>
      </c>
      <c r="AH515" s="513">
        <f t="shared" si="50"/>
        <v>0</v>
      </c>
      <c r="AI515" s="513">
        <f t="shared" si="51"/>
        <v>0</v>
      </c>
      <c r="AJ515" s="513">
        <f>IF(通常分様式!C515="",0,IF(B515=1,IF(フラグ管理用!C515=1,"事業終期_通常",IF(C515=2,IF(Y515=2,"事業終期_R3基金・R4","事業終期_通常"),0)),IF(B515=2,"事業終期_R3基金・R4",0)))</f>
        <v>0</v>
      </c>
      <c r="AK515" s="513">
        <f t="shared" si="52"/>
        <v>0</v>
      </c>
      <c r="AL515" s="513">
        <f t="shared" si="53"/>
        <v>0</v>
      </c>
      <c r="AM515" s="513">
        <f t="shared" si="54"/>
        <v>0</v>
      </c>
      <c r="AN515" s="513">
        <f t="shared" si="55"/>
        <v>0</v>
      </c>
      <c r="AO515" t="str">
        <f>IF(通常分様式!C515="","",IF(PRODUCT(B515:G515,H515:AA515,AF515)=0,"error",""))</f>
        <v/>
      </c>
      <c r="AP515">
        <f>IF(通常分様式!E515="妊娠出産子育て支援交付金",1,0)</f>
        <v>0</v>
      </c>
    </row>
    <row r="516" spans="1:42">
      <c r="A516">
        <v>495</v>
      </c>
      <c r="B516">
        <f>IFERROR(VLOOKUP(通常分様式!B516,―!$AJ$2:$AK$3,2,FALSE),0)</f>
        <v>0</v>
      </c>
      <c r="C516">
        <f>IFERROR(VLOOKUP(通常分様式!C516,―!$A$2:$B$3,2,FALSE),0)</f>
        <v>0</v>
      </c>
      <c r="D516">
        <f>IFERROR(VLOOKUP(通常分様式!D516,―!$AD$2:$AE$3,2,FALSE),0)</f>
        <v>0</v>
      </c>
      <c r="G516">
        <f>IFERROR(VLOOKUP(通常分様式!G516,―!$AF$2:$AG$3,2,FALSE),0)</f>
        <v>0</v>
      </c>
      <c r="H516">
        <f>IFERROR(VLOOKUP(通常分様式!H516,―!$C$2:$D$2,2,FALSE),0)</f>
        <v>0</v>
      </c>
      <c r="I516">
        <f>IFERROR(IF(B516=2,VLOOKUP(通常分様式!I516,―!$E$21:$F$25,2,FALSE),VLOOKUP(通常分様式!I516,―!$E$2:$F$19,2,FALSE)),0)</f>
        <v>0</v>
      </c>
      <c r="J516">
        <f>IFERROR(VLOOKUP(通常分様式!J516,―!$G$2:$H$2,2,FALSE),0)</f>
        <v>0</v>
      </c>
      <c r="K516">
        <f>IFERROR(VLOOKUP(通常分様式!K516,―!$AH$2:$AI$12,2,FALSE),0)</f>
        <v>0</v>
      </c>
      <c r="V516">
        <f>IFERROR(IF(通常分様式!C516="単",VLOOKUP(通常分様式!V516,―!$I$2:$J$3,2,FALSE),VLOOKUP(通常分様式!V516,―!$I$4:$J$5,2,FALSE)),0)</f>
        <v>0</v>
      </c>
      <c r="W516">
        <f>IFERROR(VLOOKUP(通常分様式!W516,―!$K$2:$L$3,2,FALSE),0)</f>
        <v>0</v>
      </c>
      <c r="X516">
        <f>IFERROR(VLOOKUP(通常分様式!X516,―!$M$2:$N$3,2,FALSE),0)</f>
        <v>0</v>
      </c>
      <c r="Y516">
        <f>IFERROR(VLOOKUP(通常分様式!Y516,―!$O$2:$P$3,2,FALSE),0)</f>
        <v>0</v>
      </c>
      <c r="Z516">
        <f>IFERROR(VLOOKUP(通常分様式!Z516,―!$X$2:$Y$31,2,FALSE),0)</f>
        <v>0</v>
      </c>
      <c r="AA516">
        <f>IFERROR(VLOOKUP(通常分様式!AA516,―!$X$2:$Y$31,2,FALSE),0)</f>
        <v>0</v>
      </c>
      <c r="AF516">
        <f>IFERROR(VLOOKUP(通常分様式!AG516,―!$AA$2:$AB$14,2,FALSE),0)</f>
        <v>0</v>
      </c>
      <c r="AG516">
        <f t="shared" si="49"/>
        <v>0</v>
      </c>
      <c r="AH516" s="513">
        <f t="shared" si="50"/>
        <v>0</v>
      </c>
      <c r="AI516" s="513">
        <f t="shared" si="51"/>
        <v>0</v>
      </c>
      <c r="AJ516" s="513">
        <f>IF(通常分様式!C516="",0,IF(B516=1,IF(フラグ管理用!C516=1,"事業終期_通常",IF(C516=2,IF(Y516=2,"事業終期_R3基金・R4","事業終期_通常"),0)),IF(B516=2,"事業終期_R3基金・R4",0)))</f>
        <v>0</v>
      </c>
      <c r="AK516" s="513">
        <f t="shared" si="52"/>
        <v>0</v>
      </c>
      <c r="AL516" s="513">
        <f t="shared" si="53"/>
        <v>0</v>
      </c>
      <c r="AM516" s="513">
        <f t="shared" si="54"/>
        <v>0</v>
      </c>
      <c r="AN516" s="513">
        <f t="shared" si="55"/>
        <v>0</v>
      </c>
      <c r="AO516" t="str">
        <f>IF(通常分様式!C516="","",IF(PRODUCT(B516:G516,H516:AA516,AF516)=0,"error",""))</f>
        <v/>
      </c>
      <c r="AP516">
        <f>IF(通常分様式!E516="妊娠出産子育て支援交付金",1,0)</f>
        <v>0</v>
      </c>
    </row>
    <row r="517" spans="1:42">
      <c r="A517">
        <v>496</v>
      </c>
      <c r="B517">
        <f>IFERROR(VLOOKUP(通常分様式!B517,―!$AJ$2:$AK$3,2,FALSE),0)</f>
        <v>0</v>
      </c>
      <c r="C517">
        <f>IFERROR(VLOOKUP(通常分様式!C517,―!$A$2:$B$3,2,FALSE),0)</f>
        <v>0</v>
      </c>
      <c r="D517">
        <f>IFERROR(VLOOKUP(通常分様式!D517,―!$AD$2:$AE$3,2,FALSE),0)</f>
        <v>0</v>
      </c>
      <c r="G517">
        <f>IFERROR(VLOOKUP(通常分様式!G517,―!$AF$2:$AG$3,2,FALSE),0)</f>
        <v>0</v>
      </c>
      <c r="H517">
        <f>IFERROR(VLOOKUP(通常分様式!H517,―!$C$2:$D$2,2,FALSE),0)</f>
        <v>0</v>
      </c>
      <c r="I517">
        <f>IFERROR(IF(B517=2,VLOOKUP(通常分様式!I517,―!$E$21:$F$25,2,FALSE),VLOOKUP(通常分様式!I517,―!$E$2:$F$19,2,FALSE)),0)</f>
        <v>0</v>
      </c>
      <c r="J517">
        <f>IFERROR(VLOOKUP(通常分様式!J517,―!$G$2:$H$2,2,FALSE),0)</f>
        <v>0</v>
      </c>
      <c r="K517">
        <f>IFERROR(VLOOKUP(通常分様式!K517,―!$AH$2:$AI$12,2,FALSE),0)</f>
        <v>0</v>
      </c>
      <c r="V517">
        <f>IFERROR(IF(通常分様式!C517="単",VLOOKUP(通常分様式!V517,―!$I$2:$J$3,2,FALSE),VLOOKUP(通常分様式!V517,―!$I$4:$J$5,2,FALSE)),0)</f>
        <v>0</v>
      </c>
      <c r="W517">
        <f>IFERROR(VLOOKUP(通常分様式!W517,―!$K$2:$L$3,2,FALSE),0)</f>
        <v>0</v>
      </c>
      <c r="X517">
        <f>IFERROR(VLOOKUP(通常分様式!X517,―!$M$2:$N$3,2,FALSE),0)</f>
        <v>0</v>
      </c>
      <c r="Y517">
        <f>IFERROR(VLOOKUP(通常分様式!Y517,―!$O$2:$P$3,2,FALSE),0)</f>
        <v>0</v>
      </c>
      <c r="Z517">
        <f>IFERROR(VLOOKUP(通常分様式!Z517,―!$X$2:$Y$31,2,FALSE),0)</f>
        <v>0</v>
      </c>
      <c r="AA517">
        <f>IFERROR(VLOOKUP(通常分様式!AA517,―!$X$2:$Y$31,2,FALSE),0)</f>
        <v>0</v>
      </c>
      <c r="AF517">
        <f>IFERROR(VLOOKUP(通常分様式!AG517,―!$AA$2:$AB$14,2,FALSE),0)</f>
        <v>0</v>
      </c>
      <c r="AG517">
        <f t="shared" si="49"/>
        <v>0</v>
      </c>
      <c r="AH517" s="513">
        <f t="shared" si="50"/>
        <v>0</v>
      </c>
      <c r="AI517" s="513">
        <f t="shared" si="51"/>
        <v>0</v>
      </c>
      <c r="AJ517" s="513">
        <f>IF(通常分様式!C517="",0,IF(B517=1,IF(フラグ管理用!C517=1,"事業終期_通常",IF(C517=2,IF(Y517=2,"事業終期_R3基金・R4","事業終期_通常"),0)),IF(B517=2,"事業終期_R3基金・R4",0)))</f>
        <v>0</v>
      </c>
      <c r="AK517" s="513">
        <f t="shared" si="52"/>
        <v>0</v>
      </c>
      <c r="AL517" s="513">
        <f t="shared" si="53"/>
        <v>0</v>
      </c>
      <c r="AM517" s="513">
        <f t="shared" si="54"/>
        <v>0</v>
      </c>
      <c r="AN517" s="513">
        <f t="shared" si="55"/>
        <v>0</v>
      </c>
      <c r="AO517" t="str">
        <f>IF(通常分様式!C517="","",IF(PRODUCT(B517:G517,H517:AA517,AF517)=0,"error",""))</f>
        <v/>
      </c>
      <c r="AP517">
        <f>IF(通常分様式!E517="妊娠出産子育て支援交付金",1,0)</f>
        <v>0</v>
      </c>
    </row>
    <row r="518" spans="1:42">
      <c r="A518">
        <v>497</v>
      </c>
      <c r="B518">
        <f>IFERROR(VLOOKUP(通常分様式!B518,―!$AJ$2:$AK$3,2,FALSE),0)</f>
        <v>0</v>
      </c>
      <c r="C518">
        <f>IFERROR(VLOOKUP(通常分様式!C518,―!$A$2:$B$3,2,FALSE),0)</f>
        <v>0</v>
      </c>
      <c r="D518">
        <f>IFERROR(VLOOKUP(通常分様式!D518,―!$AD$2:$AE$3,2,FALSE),0)</f>
        <v>0</v>
      </c>
      <c r="G518">
        <f>IFERROR(VLOOKUP(通常分様式!G518,―!$AF$2:$AG$3,2,FALSE),0)</f>
        <v>0</v>
      </c>
      <c r="H518">
        <f>IFERROR(VLOOKUP(通常分様式!H518,―!$C$2:$D$2,2,FALSE),0)</f>
        <v>0</v>
      </c>
      <c r="I518">
        <f>IFERROR(IF(B518=2,VLOOKUP(通常分様式!I518,―!$E$21:$F$25,2,FALSE),VLOOKUP(通常分様式!I518,―!$E$2:$F$19,2,FALSE)),0)</f>
        <v>0</v>
      </c>
      <c r="J518">
        <f>IFERROR(VLOOKUP(通常分様式!J518,―!$G$2:$H$2,2,FALSE),0)</f>
        <v>0</v>
      </c>
      <c r="K518">
        <f>IFERROR(VLOOKUP(通常分様式!K518,―!$AH$2:$AI$12,2,FALSE),0)</f>
        <v>0</v>
      </c>
      <c r="V518">
        <f>IFERROR(IF(通常分様式!C518="単",VLOOKUP(通常分様式!V518,―!$I$2:$J$3,2,FALSE),VLOOKUP(通常分様式!V518,―!$I$4:$J$5,2,FALSE)),0)</f>
        <v>0</v>
      </c>
      <c r="W518">
        <f>IFERROR(VLOOKUP(通常分様式!W518,―!$K$2:$L$3,2,FALSE),0)</f>
        <v>0</v>
      </c>
      <c r="X518">
        <f>IFERROR(VLOOKUP(通常分様式!X518,―!$M$2:$N$3,2,FALSE),0)</f>
        <v>0</v>
      </c>
      <c r="Y518">
        <f>IFERROR(VLOOKUP(通常分様式!Y518,―!$O$2:$P$3,2,FALSE),0)</f>
        <v>0</v>
      </c>
      <c r="Z518">
        <f>IFERROR(VLOOKUP(通常分様式!Z518,―!$X$2:$Y$31,2,FALSE),0)</f>
        <v>0</v>
      </c>
      <c r="AA518">
        <f>IFERROR(VLOOKUP(通常分様式!AA518,―!$X$2:$Y$31,2,FALSE),0)</f>
        <v>0</v>
      </c>
      <c r="AF518">
        <f>IFERROR(VLOOKUP(通常分様式!AG518,―!$AA$2:$AB$14,2,FALSE),0)</f>
        <v>0</v>
      </c>
      <c r="AG518">
        <f t="shared" si="49"/>
        <v>0</v>
      </c>
      <c r="AH518" s="513">
        <f t="shared" si="50"/>
        <v>0</v>
      </c>
      <c r="AI518" s="513">
        <f t="shared" si="51"/>
        <v>0</v>
      </c>
      <c r="AJ518" s="513">
        <f>IF(通常分様式!C518="",0,IF(B518=1,IF(フラグ管理用!C518=1,"事業終期_通常",IF(C518=2,IF(Y518=2,"事業終期_R3基金・R4","事業終期_通常"),0)),IF(B518=2,"事業終期_R3基金・R4",0)))</f>
        <v>0</v>
      </c>
      <c r="AK518" s="513">
        <f t="shared" si="52"/>
        <v>0</v>
      </c>
      <c r="AL518" s="513">
        <f t="shared" si="53"/>
        <v>0</v>
      </c>
      <c r="AM518" s="513">
        <f t="shared" si="54"/>
        <v>0</v>
      </c>
      <c r="AN518" s="513">
        <f t="shared" si="55"/>
        <v>0</v>
      </c>
      <c r="AO518" t="str">
        <f>IF(通常分様式!C518="","",IF(PRODUCT(B518:G518,H518:AA518,AF518)=0,"error",""))</f>
        <v/>
      </c>
      <c r="AP518">
        <f>IF(通常分様式!E518="妊娠出産子育て支援交付金",1,0)</f>
        <v>0</v>
      </c>
    </row>
    <row r="519" spans="1:42">
      <c r="A519">
        <v>498</v>
      </c>
      <c r="B519">
        <f>IFERROR(VLOOKUP(通常分様式!B519,―!$AJ$2:$AK$3,2,FALSE),0)</f>
        <v>0</v>
      </c>
      <c r="C519">
        <f>IFERROR(VLOOKUP(通常分様式!C519,―!$A$2:$B$3,2,FALSE),0)</f>
        <v>0</v>
      </c>
      <c r="D519">
        <f>IFERROR(VLOOKUP(通常分様式!D519,―!$AD$2:$AE$3,2,FALSE),0)</f>
        <v>0</v>
      </c>
      <c r="G519">
        <f>IFERROR(VLOOKUP(通常分様式!G519,―!$AF$2:$AG$3,2,FALSE),0)</f>
        <v>0</v>
      </c>
      <c r="H519">
        <f>IFERROR(VLOOKUP(通常分様式!H519,―!$C$2:$D$2,2,FALSE),0)</f>
        <v>0</v>
      </c>
      <c r="I519">
        <f>IFERROR(IF(B519=2,VLOOKUP(通常分様式!I519,―!$E$21:$F$25,2,FALSE),VLOOKUP(通常分様式!I519,―!$E$2:$F$19,2,FALSE)),0)</f>
        <v>0</v>
      </c>
      <c r="J519">
        <f>IFERROR(VLOOKUP(通常分様式!J519,―!$G$2:$H$2,2,FALSE),0)</f>
        <v>0</v>
      </c>
      <c r="K519">
        <f>IFERROR(VLOOKUP(通常分様式!K519,―!$AH$2:$AI$12,2,FALSE),0)</f>
        <v>0</v>
      </c>
      <c r="V519">
        <f>IFERROR(IF(通常分様式!C519="単",VLOOKUP(通常分様式!V519,―!$I$2:$J$3,2,FALSE),VLOOKUP(通常分様式!V519,―!$I$4:$J$5,2,FALSE)),0)</f>
        <v>0</v>
      </c>
      <c r="W519">
        <f>IFERROR(VLOOKUP(通常分様式!W519,―!$K$2:$L$3,2,FALSE),0)</f>
        <v>0</v>
      </c>
      <c r="X519">
        <f>IFERROR(VLOOKUP(通常分様式!X519,―!$M$2:$N$3,2,FALSE),0)</f>
        <v>0</v>
      </c>
      <c r="Y519">
        <f>IFERROR(VLOOKUP(通常分様式!Y519,―!$O$2:$P$3,2,FALSE),0)</f>
        <v>0</v>
      </c>
      <c r="Z519">
        <f>IFERROR(VLOOKUP(通常分様式!Z519,―!$X$2:$Y$31,2,FALSE),0)</f>
        <v>0</v>
      </c>
      <c r="AA519">
        <f>IFERROR(VLOOKUP(通常分様式!AA519,―!$X$2:$Y$31,2,FALSE),0)</f>
        <v>0</v>
      </c>
      <c r="AF519">
        <f>IFERROR(VLOOKUP(通常分様式!AG519,―!$AA$2:$AB$14,2,FALSE),0)</f>
        <v>0</v>
      </c>
      <c r="AG519">
        <f t="shared" si="49"/>
        <v>0</v>
      </c>
      <c r="AH519" s="513">
        <f t="shared" si="50"/>
        <v>0</v>
      </c>
      <c r="AI519" s="513">
        <f t="shared" si="51"/>
        <v>0</v>
      </c>
      <c r="AJ519" s="513">
        <f>IF(通常分様式!C519="",0,IF(B519=1,IF(フラグ管理用!C519=1,"事業終期_通常",IF(C519=2,IF(Y519=2,"事業終期_R3基金・R4","事業終期_通常"),0)),IF(B519=2,"事業終期_R3基金・R4",0)))</f>
        <v>0</v>
      </c>
      <c r="AK519" s="513">
        <f t="shared" si="52"/>
        <v>0</v>
      </c>
      <c r="AL519" s="513">
        <f t="shared" si="53"/>
        <v>0</v>
      </c>
      <c r="AM519" s="513">
        <f t="shared" si="54"/>
        <v>0</v>
      </c>
      <c r="AN519" s="513">
        <f t="shared" si="55"/>
        <v>0</v>
      </c>
      <c r="AO519" t="str">
        <f>IF(通常分様式!C519="","",IF(PRODUCT(B519:G519,H519:AA519,AF519)=0,"error",""))</f>
        <v/>
      </c>
      <c r="AP519">
        <f>IF(通常分様式!E519="妊娠出産子育て支援交付金",1,0)</f>
        <v>0</v>
      </c>
    </row>
    <row r="520" spans="1:42">
      <c r="A520">
        <v>499</v>
      </c>
      <c r="B520">
        <f>IFERROR(VLOOKUP(通常分様式!B520,―!$AJ$2:$AK$3,2,FALSE),0)</f>
        <v>0</v>
      </c>
      <c r="C520">
        <f>IFERROR(VLOOKUP(通常分様式!C520,―!$A$2:$B$3,2,FALSE),0)</f>
        <v>0</v>
      </c>
      <c r="D520">
        <f>IFERROR(VLOOKUP(通常分様式!D520,―!$AD$2:$AE$3,2,FALSE),0)</f>
        <v>0</v>
      </c>
      <c r="G520">
        <f>IFERROR(VLOOKUP(通常分様式!G520,―!$AF$2:$AG$3,2,FALSE),0)</f>
        <v>0</v>
      </c>
      <c r="H520">
        <f>IFERROR(VLOOKUP(通常分様式!H520,―!$C$2:$D$2,2,FALSE),0)</f>
        <v>0</v>
      </c>
      <c r="I520">
        <f>IFERROR(IF(B520=2,VLOOKUP(通常分様式!I520,―!$E$21:$F$25,2,FALSE),VLOOKUP(通常分様式!I520,―!$E$2:$F$19,2,FALSE)),0)</f>
        <v>0</v>
      </c>
      <c r="J520">
        <f>IFERROR(VLOOKUP(通常分様式!J520,―!$G$2:$H$2,2,FALSE),0)</f>
        <v>0</v>
      </c>
      <c r="K520">
        <f>IFERROR(VLOOKUP(通常分様式!K520,―!$AH$2:$AI$12,2,FALSE),0)</f>
        <v>0</v>
      </c>
      <c r="V520">
        <f>IFERROR(IF(通常分様式!C520="単",VLOOKUP(通常分様式!V520,―!$I$2:$J$3,2,FALSE),VLOOKUP(通常分様式!V520,―!$I$4:$J$5,2,FALSE)),0)</f>
        <v>0</v>
      </c>
      <c r="W520">
        <f>IFERROR(VLOOKUP(通常分様式!W520,―!$K$2:$L$3,2,FALSE),0)</f>
        <v>0</v>
      </c>
      <c r="X520">
        <f>IFERROR(VLOOKUP(通常分様式!X520,―!$M$2:$N$3,2,FALSE),0)</f>
        <v>0</v>
      </c>
      <c r="Y520">
        <f>IFERROR(VLOOKUP(通常分様式!Y520,―!$O$2:$P$3,2,FALSE),0)</f>
        <v>0</v>
      </c>
      <c r="Z520">
        <f>IFERROR(VLOOKUP(通常分様式!Z520,―!$X$2:$Y$31,2,FALSE),0)</f>
        <v>0</v>
      </c>
      <c r="AA520">
        <f>IFERROR(VLOOKUP(通常分様式!AA520,―!$X$2:$Y$31,2,FALSE),0)</f>
        <v>0</v>
      </c>
      <c r="AF520">
        <f>IFERROR(VLOOKUP(通常分様式!AG520,―!$AA$2:$AB$14,2,FALSE),0)</f>
        <v>0</v>
      </c>
      <c r="AG520">
        <f t="shared" si="49"/>
        <v>0</v>
      </c>
      <c r="AH520" s="513">
        <f t="shared" si="50"/>
        <v>0</v>
      </c>
      <c r="AI520" s="513">
        <f t="shared" si="51"/>
        <v>0</v>
      </c>
      <c r="AJ520" s="513">
        <f>IF(通常分様式!C520="",0,IF(B520=1,IF(フラグ管理用!C520=1,"事業終期_通常",IF(C520=2,IF(Y520=2,"事業終期_R3基金・R4","事業終期_通常"),0)),IF(B520=2,"事業終期_R3基金・R4",0)))</f>
        <v>0</v>
      </c>
      <c r="AK520" s="513">
        <f t="shared" si="52"/>
        <v>0</v>
      </c>
      <c r="AL520" s="513">
        <f t="shared" si="53"/>
        <v>0</v>
      </c>
      <c r="AM520" s="513">
        <f t="shared" si="54"/>
        <v>0</v>
      </c>
      <c r="AN520" s="513">
        <f t="shared" si="55"/>
        <v>0</v>
      </c>
      <c r="AO520" t="str">
        <f>IF(通常分様式!C520="","",IF(PRODUCT(B520:G520,H520:AA520,AF520)=0,"error",""))</f>
        <v/>
      </c>
      <c r="AP520">
        <f>IF(通常分様式!E520="妊娠出産子育て支援交付金",1,0)</f>
        <v>0</v>
      </c>
    </row>
    <row r="521" spans="1:42">
      <c r="A521">
        <v>500</v>
      </c>
      <c r="B521">
        <f>IFERROR(VLOOKUP(通常分様式!B521,―!$AJ$2:$AK$3,2,FALSE),0)</f>
        <v>0</v>
      </c>
      <c r="C521">
        <f>IFERROR(VLOOKUP(通常分様式!C521,―!$A$2:$B$3,2,FALSE),0)</f>
        <v>0</v>
      </c>
      <c r="D521">
        <f>IFERROR(VLOOKUP(通常分様式!D521,―!$AD$2:$AE$3,2,FALSE),0)</f>
        <v>0</v>
      </c>
      <c r="G521">
        <f>IFERROR(VLOOKUP(通常分様式!G521,―!$AF$2:$AG$3,2,FALSE),0)</f>
        <v>0</v>
      </c>
      <c r="H521">
        <f>IFERROR(VLOOKUP(通常分様式!H521,―!$C$2:$D$2,2,FALSE),0)</f>
        <v>0</v>
      </c>
      <c r="I521">
        <f>IFERROR(IF(B521=2,VLOOKUP(通常分様式!I521,―!$E$21:$F$25,2,FALSE),VLOOKUP(通常分様式!I521,―!$E$2:$F$19,2,FALSE)),0)</f>
        <v>0</v>
      </c>
      <c r="J521">
        <f>IFERROR(VLOOKUP(通常分様式!J521,―!$G$2:$H$2,2,FALSE),0)</f>
        <v>0</v>
      </c>
      <c r="K521">
        <f>IFERROR(VLOOKUP(通常分様式!K521,―!$AH$2:$AI$12,2,FALSE),0)</f>
        <v>0</v>
      </c>
      <c r="V521">
        <f>IFERROR(IF(通常分様式!C521="単",VLOOKUP(通常分様式!V521,―!$I$2:$J$3,2,FALSE),VLOOKUP(通常分様式!V521,―!$I$4:$J$5,2,FALSE)),0)</f>
        <v>0</v>
      </c>
      <c r="W521">
        <f>IFERROR(VLOOKUP(通常分様式!W521,―!$K$2:$L$3,2,FALSE),0)</f>
        <v>0</v>
      </c>
      <c r="X521">
        <f>IFERROR(VLOOKUP(通常分様式!X521,―!$M$2:$N$3,2,FALSE),0)</f>
        <v>0</v>
      </c>
      <c r="Y521">
        <f>IFERROR(VLOOKUP(通常分様式!Y521,―!$O$2:$P$3,2,FALSE),0)</f>
        <v>0</v>
      </c>
      <c r="Z521">
        <f>IFERROR(VLOOKUP(通常分様式!Z521,―!$X$2:$Y$31,2,FALSE),0)</f>
        <v>0</v>
      </c>
      <c r="AA521">
        <f>IFERROR(VLOOKUP(通常分様式!AA521,―!$X$2:$Y$31,2,FALSE),0)</f>
        <v>0</v>
      </c>
      <c r="AF521">
        <f>IFERROR(VLOOKUP(通常分様式!AG521,―!$AA$2:$AB$14,2,FALSE),0)</f>
        <v>0</v>
      </c>
      <c r="AG521">
        <f t="shared" si="49"/>
        <v>0</v>
      </c>
      <c r="AH521" s="513">
        <f t="shared" si="50"/>
        <v>0</v>
      </c>
      <c r="AI521" s="513">
        <f t="shared" si="51"/>
        <v>0</v>
      </c>
      <c r="AJ521" s="513">
        <f>IF(通常分様式!C521="",0,IF(B521=1,IF(フラグ管理用!C521=1,"事業終期_通常",IF(C521=2,IF(Y521=2,"事業終期_R3基金・R4","事業終期_通常"),0)),IF(B521=2,"事業終期_R3基金・R4",0)))</f>
        <v>0</v>
      </c>
      <c r="AK521" s="513">
        <f t="shared" si="52"/>
        <v>0</v>
      </c>
      <c r="AL521" s="513">
        <f t="shared" si="53"/>
        <v>0</v>
      </c>
      <c r="AM521" s="513">
        <f t="shared" si="54"/>
        <v>0</v>
      </c>
      <c r="AN521" s="513">
        <f t="shared" si="55"/>
        <v>0</v>
      </c>
      <c r="AO521" t="str">
        <f>IF(通常分様式!C521="","",IF(PRODUCT(B521:G521,H521:AA521,AF521)=0,"error",""))</f>
        <v/>
      </c>
      <c r="AP521">
        <f>IF(通常分様式!E521="妊娠出産子育て支援交付金",1,0)</f>
        <v>0</v>
      </c>
    </row>
    <row r="522" spans="1:42">
      <c r="A522">
        <v>501</v>
      </c>
      <c r="B522">
        <f>IFERROR(VLOOKUP(通常分様式!B522,―!$AJ$2:$AK$3,2,FALSE),0)</f>
        <v>0</v>
      </c>
      <c r="C522">
        <f>IFERROR(VLOOKUP(通常分様式!C522,―!$A$2:$B$3,2,FALSE),0)</f>
        <v>0</v>
      </c>
      <c r="D522">
        <f>IFERROR(VLOOKUP(通常分様式!D522,―!$AD$2:$AE$3,2,FALSE),0)</f>
        <v>0</v>
      </c>
      <c r="G522">
        <f>IFERROR(VLOOKUP(通常分様式!G522,―!$AF$2:$AG$3,2,FALSE),0)</f>
        <v>0</v>
      </c>
      <c r="H522">
        <f>IFERROR(VLOOKUP(通常分様式!H522,―!$C$2:$D$2,2,FALSE),0)</f>
        <v>0</v>
      </c>
      <c r="I522">
        <f>IFERROR(IF(B522=2,VLOOKUP(通常分様式!I522,―!$E$21:$F$25,2,FALSE),VLOOKUP(通常分様式!I522,―!$E$2:$F$19,2,FALSE)),0)</f>
        <v>0</v>
      </c>
      <c r="J522">
        <f>IFERROR(VLOOKUP(通常分様式!J522,―!$G$2:$H$2,2,FALSE),0)</f>
        <v>0</v>
      </c>
      <c r="K522">
        <f>IFERROR(VLOOKUP(通常分様式!K522,―!$AH$2:$AI$12,2,FALSE),0)</f>
        <v>0</v>
      </c>
      <c r="V522">
        <f>IFERROR(IF(通常分様式!C522="単",VLOOKUP(通常分様式!V522,―!$I$2:$J$3,2,FALSE),VLOOKUP(通常分様式!V522,―!$I$4:$J$5,2,FALSE)),0)</f>
        <v>0</v>
      </c>
      <c r="W522">
        <f>IFERROR(VLOOKUP(通常分様式!W522,―!$K$2:$L$3,2,FALSE),0)</f>
        <v>0</v>
      </c>
      <c r="X522">
        <f>IFERROR(VLOOKUP(通常分様式!X522,―!$M$2:$N$3,2,FALSE),0)</f>
        <v>0</v>
      </c>
      <c r="Y522">
        <f>IFERROR(VLOOKUP(通常分様式!Y522,―!$O$2:$P$3,2,FALSE),0)</f>
        <v>0</v>
      </c>
      <c r="Z522">
        <f>IFERROR(VLOOKUP(通常分様式!Z522,―!$X$2:$Y$31,2,FALSE),0)</f>
        <v>0</v>
      </c>
      <c r="AA522">
        <f>IFERROR(VLOOKUP(通常分様式!AA522,―!$X$2:$Y$31,2,FALSE),0)</f>
        <v>0</v>
      </c>
      <c r="AF522">
        <f>IFERROR(VLOOKUP(通常分様式!AG522,―!$AA$2:$AB$14,2,FALSE),0)</f>
        <v>0</v>
      </c>
      <c r="AG522">
        <f t="shared" si="49"/>
        <v>0</v>
      </c>
      <c r="AH522" s="513">
        <f t="shared" si="50"/>
        <v>0</v>
      </c>
      <c r="AI522" s="513">
        <f t="shared" si="51"/>
        <v>0</v>
      </c>
      <c r="AJ522" s="513">
        <f>IF(通常分様式!C522="",0,IF(B522=1,IF(フラグ管理用!C522=1,"事業終期_通常",IF(C522=2,IF(Y522=2,"事業終期_R3基金・R4","事業終期_通常"),0)),IF(B522=2,"事業終期_R3基金・R4",0)))</f>
        <v>0</v>
      </c>
      <c r="AK522" s="513">
        <f t="shared" si="52"/>
        <v>0</v>
      </c>
      <c r="AL522" s="513">
        <f t="shared" si="53"/>
        <v>0</v>
      </c>
      <c r="AM522" s="513">
        <f t="shared" si="54"/>
        <v>0</v>
      </c>
      <c r="AN522" s="513">
        <f t="shared" si="55"/>
        <v>0</v>
      </c>
      <c r="AO522" t="str">
        <f>IF(通常分様式!C522="","",IF(PRODUCT(B522:G522,H522:AA522,AF522)=0,"error",""))</f>
        <v/>
      </c>
      <c r="AP522">
        <f>IF(通常分様式!E522="妊娠出産子育て支援交付金",1,0)</f>
        <v>0</v>
      </c>
    </row>
    <row r="523" spans="1:42">
      <c r="A523">
        <v>502</v>
      </c>
      <c r="B523">
        <f>IFERROR(VLOOKUP(通常分様式!B523,―!$AJ$2:$AK$3,2,FALSE),0)</f>
        <v>0</v>
      </c>
      <c r="C523">
        <f>IFERROR(VLOOKUP(通常分様式!C523,―!$A$2:$B$3,2,FALSE),0)</f>
        <v>0</v>
      </c>
      <c r="D523">
        <f>IFERROR(VLOOKUP(通常分様式!D523,―!$AD$2:$AE$3,2,FALSE),0)</f>
        <v>0</v>
      </c>
      <c r="G523">
        <f>IFERROR(VLOOKUP(通常分様式!G523,―!$AF$2:$AG$3,2,FALSE),0)</f>
        <v>0</v>
      </c>
      <c r="H523">
        <f>IFERROR(VLOOKUP(通常分様式!H523,―!$C$2:$D$2,2,FALSE),0)</f>
        <v>0</v>
      </c>
      <c r="I523">
        <f>IFERROR(IF(B523=2,VLOOKUP(通常分様式!I523,―!$E$21:$F$25,2,FALSE),VLOOKUP(通常分様式!I523,―!$E$2:$F$19,2,FALSE)),0)</f>
        <v>0</v>
      </c>
      <c r="J523">
        <f>IFERROR(VLOOKUP(通常分様式!J523,―!$G$2:$H$2,2,FALSE),0)</f>
        <v>0</v>
      </c>
      <c r="K523">
        <f>IFERROR(VLOOKUP(通常分様式!K523,―!$AH$2:$AI$12,2,FALSE),0)</f>
        <v>0</v>
      </c>
      <c r="V523">
        <f>IFERROR(IF(通常分様式!C523="単",VLOOKUP(通常分様式!V523,―!$I$2:$J$3,2,FALSE),VLOOKUP(通常分様式!V523,―!$I$4:$J$5,2,FALSE)),0)</f>
        <v>0</v>
      </c>
      <c r="W523">
        <f>IFERROR(VLOOKUP(通常分様式!W523,―!$K$2:$L$3,2,FALSE),0)</f>
        <v>0</v>
      </c>
      <c r="X523">
        <f>IFERROR(VLOOKUP(通常分様式!X523,―!$M$2:$N$3,2,FALSE),0)</f>
        <v>0</v>
      </c>
      <c r="Y523">
        <f>IFERROR(VLOOKUP(通常分様式!Y523,―!$O$2:$P$3,2,FALSE),0)</f>
        <v>0</v>
      </c>
      <c r="Z523">
        <f>IFERROR(VLOOKUP(通常分様式!Z523,―!$X$2:$Y$31,2,FALSE),0)</f>
        <v>0</v>
      </c>
      <c r="AA523">
        <f>IFERROR(VLOOKUP(通常分様式!AA523,―!$X$2:$Y$31,2,FALSE),0)</f>
        <v>0</v>
      </c>
      <c r="AF523">
        <f>IFERROR(VLOOKUP(通常分様式!AG523,―!$AA$2:$AB$14,2,FALSE),0)</f>
        <v>0</v>
      </c>
      <c r="AG523">
        <f t="shared" si="49"/>
        <v>0</v>
      </c>
      <c r="AH523" s="513">
        <f t="shared" si="50"/>
        <v>0</v>
      </c>
      <c r="AI523" s="513">
        <f t="shared" si="51"/>
        <v>0</v>
      </c>
      <c r="AJ523" s="513">
        <f>IF(通常分様式!C523="",0,IF(B523=1,IF(フラグ管理用!C523=1,"事業終期_通常",IF(C523=2,IF(Y523=2,"事業終期_R3基金・R4","事業終期_通常"),0)),IF(B523=2,"事業終期_R3基金・R4",0)))</f>
        <v>0</v>
      </c>
      <c r="AK523" s="513">
        <f t="shared" si="52"/>
        <v>0</v>
      </c>
      <c r="AL523" s="513">
        <f t="shared" si="53"/>
        <v>0</v>
      </c>
      <c r="AM523" s="513">
        <f t="shared" si="54"/>
        <v>0</v>
      </c>
      <c r="AN523" s="513">
        <f t="shared" si="55"/>
        <v>0</v>
      </c>
      <c r="AO523" t="str">
        <f>IF(通常分様式!C523="","",IF(PRODUCT(B523:G523,H523:AA523,AF523)=0,"error",""))</f>
        <v/>
      </c>
      <c r="AP523">
        <f>IF(通常分様式!E523="妊娠出産子育て支援交付金",1,0)</f>
        <v>0</v>
      </c>
    </row>
    <row r="524" spans="1:42">
      <c r="A524">
        <v>503</v>
      </c>
      <c r="B524">
        <f>IFERROR(VLOOKUP(通常分様式!B524,―!$AJ$2:$AK$3,2,FALSE),0)</f>
        <v>0</v>
      </c>
      <c r="C524">
        <f>IFERROR(VLOOKUP(通常分様式!C524,―!$A$2:$B$3,2,FALSE),0)</f>
        <v>0</v>
      </c>
      <c r="D524">
        <f>IFERROR(VLOOKUP(通常分様式!D524,―!$AD$2:$AE$3,2,FALSE),0)</f>
        <v>0</v>
      </c>
      <c r="G524">
        <f>IFERROR(VLOOKUP(通常分様式!G524,―!$AF$2:$AG$3,2,FALSE),0)</f>
        <v>0</v>
      </c>
      <c r="H524">
        <f>IFERROR(VLOOKUP(通常分様式!H524,―!$C$2:$D$2,2,FALSE),0)</f>
        <v>0</v>
      </c>
      <c r="I524">
        <f>IFERROR(IF(B524=2,VLOOKUP(通常分様式!I524,―!$E$21:$F$25,2,FALSE),VLOOKUP(通常分様式!I524,―!$E$2:$F$19,2,FALSE)),0)</f>
        <v>0</v>
      </c>
      <c r="J524">
        <f>IFERROR(VLOOKUP(通常分様式!J524,―!$G$2:$H$2,2,FALSE),0)</f>
        <v>0</v>
      </c>
      <c r="K524">
        <f>IFERROR(VLOOKUP(通常分様式!K524,―!$AH$2:$AI$12,2,FALSE),0)</f>
        <v>0</v>
      </c>
      <c r="V524">
        <f>IFERROR(IF(通常分様式!C524="単",VLOOKUP(通常分様式!V524,―!$I$2:$J$3,2,FALSE),VLOOKUP(通常分様式!V524,―!$I$4:$J$5,2,FALSE)),0)</f>
        <v>0</v>
      </c>
      <c r="W524">
        <f>IFERROR(VLOOKUP(通常分様式!W524,―!$K$2:$L$3,2,FALSE),0)</f>
        <v>0</v>
      </c>
      <c r="X524">
        <f>IFERROR(VLOOKUP(通常分様式!X524,―!$M$2:$N$3,2,FALSE),0)</f>
        <v>0</v>
      </c>
      <c r="Y524">
        <f>IFERROR(VLOOKUP(通常分様式!Y524,―!$O$2:$P$3,2,FALSE),0)</f>
        <v>0</v>
      </c>
      <c r="Z524">
        <f>IFERROR(VLOOKUP(通常分様式!Z524,―!$X$2:$Y$31,2,FALSE),0)</f>
        <v>0</v>
      </c>
      <c r="AA524">
        <f>IFERROR(VLOOKUP(通常分様式!AA524,―!$X$2:$Y$31,2,FALSE),0)</f>
        <v>0</v>
      </c>
      <c r="AF524">
        <f>IFERROR(VLOOKUP(通常分様式!AG524,―!$AA$2:$AB$14,2,FALSE),0)</f>
        <v>0</v>
      </c>
      <c r="AG524">
        <f t="shared" si="49"/>
        <v>0</v>
      </c>
      <c r="AH524" s="513">
        <f t="shared" si="50"/>
        <v>0</v>
      </c>
      <c r="AI524" s="513">
        <f t="shared" si="51"/>
        <v>0</v>
      </c>
      <c r="AJ524" s="513">
        <f>IF(通常分様式!C524="",0,IF(B524=1,IF(フラグ管理用!C524=1,"事業終期_通常",IF(C524=2,IF(Y524=2,"事業終期_R3基金・R4","事業終期_通常"),0)),IF(B524=2,"事業終期_R3基金・R4",0)))</f>
        <v>0</v>
      </c>
      <c r="AK524" s="513">
        <f t="shared" si="52"/>
        <v>0</v>
      </c>
      <c r="AL524" s="513">
        <f t="shared" si="53"/>
        <v>0</v>
      </c>
      <c r="AM524" s="513">
        <f t="shared" si="54"/>
        <v>0</v>
      </c>
      <c r="AN524" s="513">
        <f t="shared" si="55"/>
        <v>0</v>
      </c>
      <c r="AO524" t="str">
        <f>IF(通常分様式!C524="","",IF(PRODUCT(B524:G524,H524:AA524,AF524)=0,"error",""))</f>
        <v/>
      </c>
      <c r="AP524">
        <f>IF(通常分様式!E524="妊娠出産子育て支援交付金",1,0)</f>
        <v>0</v>
      </c>
    </row>
    <row r="525" spans="1:42">
      <c r="A525">
        <v>504</v>
      </c>
      <c r="B525">
        <f>IFERROR(VLOOKUP(通常分様式!B525,―!$AJ$2:$AK$3,2,FALSE),0)</f>
        <v>0</v>
      </c>
      <c r="C525">
        <f>IFERROR(VLOOKUP(通常分様式!C525,―!$A$2:$B$3,2,FALSE),0)</f>
        <v>0</v>
      </c>
      <c r="D525">
        <f>IFERROR(VLOOKUP(通常分様式!D525,―!$AD$2:$AE$3,2,FALSE),0)</f>
        <v>0</v>
      </c>
      <c r="G525">
        <f>IFERROR(VLOOKUP(通常分様式!G525,―!$AF$2:$AG$3,2,FALSE),0)</f>
        <v>0</v>
      </c>
      <c r="H525">
        <f>IFERROR(VLOOKUP(通常分様式!H525,―!$C$2:$D$2,2,FALSE),0)</f>
        <v>0</v>
      </c>
      <c r="I525">
        <f>IFERROR(IF(B525=2,VLOOKUP(通常分様式!I525,―!$E$21:$F$25,2,FALSE),VLOOKUP(通常分様式!I525,―!$E$2:$F$19,2,FALSE)),0)</f>
        <v>0</v>
      </c>
      <c r="J525">
        <f>IFERROR(VLOOKUP(通常分様式!J525,―!$G$2:$H$2,2,FALSE),0)</f>
        <v>0</v>
      </c>
      <c r="K525">
        <f>IFERROR(VLOOKUP(通常分様式!K525,―!$AH$2:$AI$12,2,FALSE),0)</f>
        <v>0</v>
      </c>
      <c r="V525">
        <f>IFERROR(IF(通常分様式!C525="単",VLOOKUP(通常分様式!V525,―!$I$2:$J$3,2,FALSE),VLOOKUP(通常分様式!V525,―!$I$4:$J$5,2,FALSE)),0)</f>
        <v>0</v>
      </c>
      <c r="W525">
        <f>IFERROR(VLOOKUP(通常分様式!W525,―!$K$2:$L$3,2,FALSE),0)</f>
        <v>0</v>
      </c>
      <c r="X525">
        <f>IFERROR(VLOOKUP(通常分様式!X525,―!$M$2:$N$3,2,FALSE),0)</f>
        <v>0</v>
      </c>
      <c r="Y525">
        <f>IFERROR(VLOOKUP(通常分様式!Y525,―!$O$2:$P$3,2,FALSE),0)</f>
        <v>0</v>
      </c>
      <c r="Z525">
        <f>IFERROR(VLOOKUP(通常分様式!Z525,―!$X$2:$Y$31,2,FALSE),0)</f>
        <v>0</v>
      </c>
      <c r="AA525">
        <f>IFERROR(VLOOKUP(通常分様式!AA525,―!$X$2:$Y$31,2,FALSE),0)</f>
        <v>0</v>
      </c>
      <c r="AF525">
        <f>IFERROR(VLOOKUP(通常分様式!AG525,―!$AA$2:$AB$14,2,FALSE),0)</f>
        <v>0</v>
      </c>
      <c r="AG525">
        <f t="shared" si="49"/>
        <v>0</v>
      </c>
      <c r="AH525" s="513">
        <f t="shared" si="50"/>
        <v>0</v>
      </c>
      <c r="AI525" s="513">
        <f t="shared" si="51"/>
        <v>0</v>
      </c>
      <c r="AJ525" s="513">
        <f>IF(通常分様式!C525="",0,IF(B525=1,IF(フラグ管理用!C525=1,"事業終期_通常",IF(C525=2,IF(Y525=2,"事業終期_R3基金・R4","事業終期_通常"),0)),IF(B525=2,"事業終期_R3基金・R4",0)))</f>
        <v>0</v>
      </c>
      <c r="AK525" s="513">
        <f t="shared" si="52"/>
        <v>0</v>
      </c>
      <c r="AL525" s="513">
        <f t="shared" si="53"/>
        <v>0</v>
      </c>
      <c r="AM525" s="513">
        <f t="shared" si="54"/>
        <v>0</v>
      </c>
      <c r="AN525" s="513">
        <f t="shared" si="55"/>
        <v>0</v>
      </c>
      <c r="AO525" t="str">
        <f>IF(通常分様式!C525="","",IF(PRODUCT(B525:G525,H525:AA525,AF525)=0,"error",""))</f>
        <v/>
      </c>
      <c r="AP525">
        <f>IF(通常分様式!E525="妊娠出産子育て支援交付金",1,0)</f>
        <v>0</v>
      </c>
    </row>
    <row r="526" spans="1:42">
      <c r="A526">
        <v>505</v>
      </c>
      <c r="B526">
        <f>IFERROR(VLOOKUP(通常分様式!B526,―!$AJ$2:$AK$3,2,FALSE),0)</f>
        <v>0</v>
      </c>
      <c r="C526">
        <f>IFERROR(VLOOKUP(通常分様式!C526,―!$A$2:$B$3,2,FALSE),0)</f>
        <v>0</v>
      </c>
      <c r="D526">
        <f>IFERROR(VLOOKUP(通常分様式!D526,―!$AD$2:$AE$3,2,FALSE),0)</f>
        <v>0</v>
      </c>
      <c r="G526">
        <f>IFERROR(VLOOKUP(通常分様式!G526,―!$AF$2:$AG$3,2,FALSE),0)</f>
        <v>0</v>
      </c>
      <c r="H526">
        <f>IFERROR(VLOOKUP(通常分様式!H526,―!$C$2:$D$2,2,FALSE),0)</f>
        <v>0</v>
      </c>
      <c r="I526">
        <f>IFERROR(IF(B526=2,VLOOKUP(通常分様式!I526,―!$E$21:$F$25,2,FALSE),VLOOKUP(通常分様式!I526,―!$E$2:$F$19,2,FALSE)),0)</f>
        <v>0</v>
      </c>
      <c r="J526">
        <f>IFERROR(VLOOKUP(通常分様式!J526,―!$G$2:$H$2,2,FALSE),0)</f>
        <v>0</v>
      </c>
      <c r="K526">
        <f>IFERROR(VLOOKUP(通常分様式!K526,―!$AH$2:$AI$12,2,FALSE),0)</f>
        <v>0</v>
      </c>
      <c r="V526">
        <f>IFERROR(IF(通常分様式!C526="単",VLOOKUP(通常分様式!V526,―!$I$2:$J$3,2,FALSE),VLOOKUP(通常分様式!V526,―!$I$4:$J$5,2,FALSE)),0)</f>
        <v>0</v>
      </c>
      <c r="W526">
        <f>IFERROR(VLOOKUP(通常分様式!W526,―!$K$2:$L$3,2,FALSE),0)</f>
        <v>0</v>
      </c>
      <c r="X526">
        <f>IFERROR(VLOOKUP(通常分様式!X526,―!$M$2:$N$3,2,FALSE),0)</f>
        <v>0</v>
      </c>
      <c r="Y526">
        <f>IFERROR(VLOOKUP(通常分様式!Y526,―!$O$2:$P$3,2,FALSE),0)</f>
        <v>0</v>
      </c>
      <c r="Z526">
        <f>IFERROR(VLOOKUP(通常分様式!Z526,―!$X$2:$Y$31,2,FALSE),0)</f>
        <v>0</v>
      </c>
      <c r="AA526">
        <f>IFERROR(VLOOKUP(通常分様式!AA526,―!$X$2:$Y$31,2,FALSE),0)</f>
        <v>0</v>
      </c>
      <c r="AF526">
        <f>IFERROR(VLOOKUP(通常分様式!AG526,―!$AA$2:$AB$14,2,FALSE),0)</f>
        <v>0</v>
      </c>
      <c r="AG526">
        <f t="shared" si="49"/>
        <v>0</v>
      </c>
      <c r="AH526" s="513">
        <f t="shared" si="50"/>
        <v>0</v>
      </c>
      <c r="AI526" s="513">
        <f t="shared" si="51"/>
        <v>0</v>
      </c>
      <c r="AJ526" s="513">
        <f>IF(通常分様式!C526="",0,IF(B526=1,IF(フラグ管理用!C526=1,"事業終期_通常",IF(C526=2,IF(Y526=2,"事業終期_R3基金・R4","事業終期_通常"),0)),IF(B526=2,"事業終期_R3基金・R4",0)))</f>
        <v>0</v>
      </c>
      <c r="AK526" s="513">
        <f t="shared" si="52"/>
        <v>0</v>
      </c>
      <c r="AL526" s="513">
        <f t="shared" si="53"/>
        <v>0</v>
      </c>
      <c r="AM526" s="513">
        <f t="shared" si="54"/>
        <v>0</v>
      </c>
      <c r="AN526" s="513">
        <f t="shared" si="55"/>
        <v>0</v>
      </c>
      <c r="AO526" t="str">
        <f>IF(通常分様式!C526="","",IF(PRODUCT(B526:G526,H526:AA526,AF526)=0,"error",""))</f>
        <v/>
      </c>
      <c r="AP526">
        <f>IF(通常分様式!E526="妊娠出産子育て支援交付金",1,0)</f>
        <v>0</v>
      </c>
    </row>
    <row r="527" spans="1:42">
      <c r="A527">
        <v>506</v>
      </c>
      <c r="B527">
        <f>IFERROR(VLOOKUP(通常分様式!B527,―!$AJ$2:$AK$3,2,FALSE),0)</f>
        <v>0</v>
      </c>
      <c r="C527">
        <f>IFERROR(VLOOKUP(通常分様式!C527,―!$A$2:$B$3,2,FALSE),0)</f>
        <v>0</v>
      </c>
      <c r="D527">
        <f>IFERROR(VLOOKUP(通常分様式!D527,―!$AD$2:$AE$3,2,FALSE),0)</f>
        <v>0</v>
      </c>
      <c r="G527">
        <f>IFERROR(VLOOKUP(通常分様式!G527,―!$AF$2:$AG$3,2,FALSE),0)</f>
        <v>0</v>
      </c>
      <c r="H527">
        <f>IFERROR(VLOOKUP(通常分様式!H527,―!$C$2:$D$2,2,FALSE),0)</f>
        <v>0</v>
      </c>
      <c r="I527">
        <f>IFERROR(IF(B527=2,VLOOKUP(通常分様式!I527,―!$E$21:$F$25,2,FALSE),VLOOKUP(通常分様式!I527,―!$E$2:$F$19,2,FALSE)),0)</f>
        <v>0</v>
      </c>
      <c r="J527">
        <f>IFERROR(VLOOKUP(通常分様式!J527,―!$G$2:$H$2,2,FALSE),0)</f>
        <v>0</v>
      </c>
      <c r="K527">
        <f>IFERROR(VLOOKUP(通常分様式!K527,―!$AH$2:$AI$12,2,FALSE),0)</f>
        <v>0</v>
      </c>
      <c r="V527">
        <f>IFERROR(IF(通常分様式!C527="単",VLOOKUP(通常分様式!V527,―!$I$2:$J$3,2,FALSE),VLOOKUP(通常分様式!V527,―!$I$4:$J$5,2,FALSE)),0)</f>
        <v>0</v>
      </c>
      <c r="W527">
        <f>IFERROR(VLOOKUP(通常分様式!W527,―!$K$2:$L$3,2,FALSE),0)</f>
        <v>0</v>
      </c>
      <c r="X527">
        <f>IFERROR(VLOOKUP(通常分様式!X527,―!$M$2:$N$3,2,FALSE),0)</f>
        <v>0</v>
      </c>
      <c r="Y527">
        <f>IFERROR(VLOOKUP(通常分様式!Y527,―!$O$2:$P$3,2,FALSE),0)</f>
        <v>0</v>
      </c>
      <c r="Z527">
        <f>IFERROR(VLOOKUP(通常分様式!Z527,―!$X$2:$Y$31,2,FALSE),0)</f>
        <v>0</v>
      </c>
      <c r="AA527">
        <f>IFERROR(VLOOKUP(通常分様式!AA527,―!$X$2:$Y$31,2,FALSE),0)</f>
        <v>0</v>
      </c>
      <c r="AF527">
        <f>IFERROR(VLOOKUP(通常分様式!AG527,―!$AA$2:$AB$14,2,FALSE),0)</f>
        <v>0</v>
      </c>
      <c r="AG527">
        <f t="shared" si="49"/>
        <v>0</v>
      </c>
      <c r="AH527" s="513">
        <f t="shared" si="50"/>
        <v>0</v>
      </c>
      <c r="AI527" s="513">
        <f t="shared" si="51"/>
        <v>0</v>
      </c>
      <c r="AJ527" s="513">
        <f>IF(通常分様式!C527="",0,IF(B527=1,IF(フラグ管理用!C527=1,"事業終期_通常",IF(C527=2,IF(Y527=2,"事業終期_R3基金・R4","事業終期_通常"),0)),IF(B527=2,"事業終期_R3基金・R4",0)))</f>
        <v>0</v>
      </c>
      <c r="AK527" s="513">
        <f t="shared" si="52"/>
        <v>0</v>
      </c>
      <c r="AL527" s="513">
        <f t="shared" si="53"/>
        <v>0</v>
      </c>
      <c r="AM527" s="513">
        <f t="shared" si="54"/>
        <v>0</v>
      </c>
      <c r="AN527" s="513">
        <f t="shared" si="55"/>
        <v>0</v>
      </c>
      <c r="AO527" t="str">
        <f>IF(通常分様式!C527="","",IF(PRODUCT(B527:G527,H527:AA527,AF527)=0,"error",""))</f>
        <v/>
      </c>
      <c r="AP527">
        <f>IF(通常分様式!E527="妊娠出産子育て支援交付金",1,0)</f>
        <v>0</v>
      </c>
    </row>
    <row r="528" spans="1:42">
      <c r="A528">
        <v>507</v>
      </c>
      <c r="B528">
        <f>IFERROR(VLOOKUP(通常分様式!B528,―!$AJ$2:$AK$3,2,FALSE),0)</f>
        <v>0</v>
      </c>
      <c r="C528">
        <f>IFERROR(VLOOKUP(通常分様式!C528,―!$A$2:$B$3,2,FALSE),0)</f>
        <v>0</v>
      </c>
      <c r="D528">
        <f>IFERROR(VLOOKUP(通常分様式!D528,―!$AD$2:$AE$3,2,FALSE),0)</f>
        <v>0</v>
      </c>
      <c r="G528">
        <f>IFERROR(VLOOKUP(通常分様式!G528,―!$AF$2:$AG$3,2,FALSE),0)</f>
        <v>0</v>
      </c>
      <c r="H528">
        <f>IFERROR(VLOOKUP(通常分様式!H528,―!$C$2:$D$2,2,FALSE),0)</f>
        <v>0</v>
      </c>
      <c r="I528">
        <f>IFERROR(IF(B528=2,VLOOKUP(通常分様式!I528,―!$E$21:$F$25,2,FALSE),VLOOKUP(通常分様式!I528,―!$E$2:$F$19,2,FALSE)),0)</f>
        <v>0</v>
      </c>
      <c r="J528">
        <f>IFERROR(VLOOKUP(通常分様式!J528,―!$G$2:$H$2,2,FALSE),0)</f>
        <v>0</v>
      </c>
      <c r="K528">
        <f>IFERROR(VLOOKUP(通常分様式!K528,―!$AH$2:$AI$12,2,FALSE),0)</f>
        <v>0</v>
      </c>
      <c r="V528">
        <f>IFERROR(IF(通常分様式!C528="単",VLOOKUP(通常分様式!V528,―!$I$2:$J$3,2,FALSE),VLOOKUP(通常分様式!V528,―!$I$4:$J$5,2,FALSE)),0)</f>
        <v>0</v>
      </c>
      <c r="W528">
        <f>IFERROR(VLOOKUP(通常分様式!W528,―!$K$2:$L$3,2,FALSE),0)</f>
        <v>0</v>
      </c>
      <c r="X528">
        <f>IFERROR(VLOOKUP(通常分様式!X528,―!$M$2:$N$3,2,FALSE),0)</f>
        <v>0</v>
      </c>
      <c r="Y528">
        <f>IFERROR(VLOOKUP(通常分様式!Y528,―!$O$2:$P$3,2,FALSE),0)</f>
        <v>0</v>
      </c>
      <c r="Z528">
        <f>IFERROR(VLOOKUP(通常分様式!Z528,―!$X$2:$Y$31,2,FALSE),0)</f>
        <v>0</v>
      </c>
      <c r="AA528">
        <f>IFERROR(VLOOKUP(通常分様式!AA528,―!$X$2:$Y$31,2,FALSE),0)</f>
        <v>0</v>
      </c>
      <c r="AF528">
        <f>IFERROR(VLOOKUP(通常分様式!AG528,―!$AA$2:$AB$14,2,FALSE),0)</f>
        <v>0</v>
      </c>
      <c r="AG528">
        <f t="shared" si="49"/>
        <v>0</v>
      </c>
      <c r="AH528" s="513">
        <f t="shared" si="50"/>
        <v>0</v>
      </c>
      <c r="AI528" s="513">
        <f t="shared" si="51"/>
        <v>0</v>
      </c>
      <c r="AJ528" s="513">
        <f>IF(通常分様式!C528="",0,IF(B528=1,IF(フラグ管理用!C528=1,"事業終期_通常",IF(C528=2,IF(Y528=2,"事業終期_R3基金・R4","事業終期_通常"),0)),IF(B528=2,"事業終期_R3基金・R4",0)))</f>
        <v>0</v>
      </c>
      <c r="AK528" s="513">
        <f t="shared" si="52"/>
        <v>0</v>
      </c>
      <c r="AL528" s="513">
        <f t="shared" si="53"/>
        <v>0</v>
      </c>
      <c r="AM528" s="513">
        <f t="shared" si="54"/>
        <v>0</v>
      </c>
      <c r="AN528" s="513">
        <f t="shared" si="55"/>
        <v>0</v>
      </c>
      <c r="AO528" t="str">
        <f>IF(通常分様式!C528="","",IF(PRODUCT(B528:G528,H528:AA528,AF528)=0,"error",""))</f>
        <v/>
      </c>
      <c r="AP528">
        <f>IF(通常分様式!E528="妊娠出産子育て支援交付金",1,0)</f>
        <v>0</v>
      </c>
    </row>
    <row r="529" spans="1:42">
      <c r="A529">
        <v>508</v>
      </c>
      <c r="B529">
        <f>IFERROR(VLOOKUP(通常分様式!B529,―!$AJ$2:$AK$3,2,FALSE),0)</f>
        <v>0</v>
      </c>
      <c r="C529">
        <f>IFERROR(VLOOKUP(通常分様式!C529,―!$A$2:$B$3,2,FALSE),0)</f>
        <v>0</v>
      </c>
      <c r="D529">
        <f>IFERROR(VLOOKUP(通常分様式!D529,―!$AD$2:$AE$3,2,FALSE),0)</f>
        <v>0</v>
      </c>
      <c r="G529">
        <f>IFERROR(VLOOKUP(通常分様式!G529,―!$AF$2:$AG$3,2,FALSE),0)</f>
        <v>0</v>
      </c>
      <c r="H529">
        <f>IFERROR(VLOOKUP(通常分様式!H529,―!$C$2:$D$2,2,FALSE),0)</f>
        <v>0</v>
      </c>
      <c r="I529">
        <f>IFERROR(IF(B529=2,VLOOKUP(通常分様式!I529,―!$E$21:$F$25,2,FALSE),VLOOKUP(通常分様式!I529,―!$E$2:$F$19,2,FALSE)),0)</f>
        <v>0</v>
      </c>
      <c r="J529">
        <f>IFERROR(VLOOKUP(通常分様式!J529,―!$G$2:$H$2,2,FALSE),0)</f>
        <v>0</v>
      </c>
      <c r="K529">
        <f>IFERROR(VLOOKUP(通常分様式!K529,―!$AH$2:$AI$12,2,FALSE),0)</f>
        <v>0</v>
      </c>
      <c r="V529">
        <f>IFERROR(IF(通常分様式!C529="単",VLOOKUP(通常分様式!V529,―!$I$2:$J$3,2,FALSE),VLOOKUP(通常分様式!V529,―!$I$4:$J$5,2,FALSE)),0)</f>
        <v>0</v>
      </c>
      <c r="W529">
        <f>IFERROR(VLOOKUP(通常分様式!W529,―!$K$2:$L$3,2,FALSE),0)</f>
        <v>0</v>
      </c>
      <c r="X529">
        <f>IFERROR(VLOOKUP(通常分様式!X529,―!$M$2:$N$3,2,FALSE),0)</f>
        <v>0</v>
      </c>
      <c r="Y529">
        <f>IFERROR(VLOOKUP(通常分様式!Y529,―!$O$2:$P$3,2,FALSE),0)</f>
        <v>0</v>
      </c>
      <c r="Z529">
        <f>IFERROR(VLOOKUP(通常分様式!Z529,―!$X$2:$Y$31,2,FALSE),0)</f>
        <v>0</v>
      </c>
      <c r="AA529">
        <f>IFERROR(VLOOKUP(通常分様式!AA529,―!$X$2:$Y$31,2,FALSE),0)</f>
        <v>0</v>
      </c>
      <c r="AF529">
        <f>IFERROR(VLOOKUP(通常分様式!AG529,―!$AA$2:$AB$14,2,FALSE),0)</f>
        <v>0</v>
      </c>
      <c r="AG529">
        <f t="shared" si="49"/>
        <v>0</v>
      </c>
      <c r="AH529" s="513">
        <f t="shared" si="50"/>
        <v>0</v>
      </c>
      <c r="AI529" s="513">
        <f t="shared" si="51"/>
        <v>0</v>
      </c>
      <c r="AJ529" s="513">
        <f>IF(通常分様式!C529="",0,IF(B529=1,IF(フラグ管理用!C529=1,"事業終期_通常",IF(C529=2,IF(Y529=2,"事業終期_R3基金・R4","事業終期_通常"),0)),IF(B529=2,"事業終期_R3基金・R4",0)))</f>
        <v>0</v>
      </c>
      <c r="AK529" s="513">
        <f t="shared" si="52"/>
        <v>0</v>
      </c>
      <c r="AL529" s="513">
        <f t="shared" si="53"/>
        <v>0</v>
      </c>
      <c r="AM529" s="513">
        <f t="shared" si="54"/>
        <v>0</v>
      </c>
      <c r="AN529" s="513">
        <f t="shared" si="55"/>
        <v>0</v>
      </c>
      <c r="AO529" t="str">
        <f>IF(通常分様式!C529="","",IF(PRODUCT(B529:G529,H529:AA529,AF529)=0,"error",""))</f>
        <v/>
      </c>
      <c r="AP529">
        <f>IF(通常分様式!E529="妊娠出産子育て支援交付金",1,0)</f>
        <v>0</v>
      </c>
    </row>
    <row r="530" spans="1:42">
      <c r="A530">
        <v>509</v>
      </c>
      <c r="B530">
        <f>IFERROR(VLOOKUP(通常分様式!B530,―!$AJ$2:$AK$3,2,FALSE),0)</f>
        <v>0</v>
      </c>
      <c r="C530">
        <f>IFERROR(VLOOKUP(通常分様式!C530,―!$A$2:$B$3,2,FALSE),0)</f>
        <v>0</v>
      </c>
      <c r="D530">
        <f>IFERROR(VLOOKUP(通常分様式!D530,―!$AD$2:$AE$3,2,FALSE),0)</f>
        <v>0</v>
      </c>
      <c r="G530">
        <f>IFERROR(VLOOKUP(通常分様式!G530,―!$AF$2:$AG$3,2,FALSE),0)</f>
        <v>0</v>
      </c>
      <c r="H530">
        <f>IFERROR(VLOOKUP(通常分様式!H530,―!$C$2:$D$2,2,FALSE),0)</f>
        <v>0</v>
      </c>
      <c r="I530">
        <f>IFERROR(IF(B530=2,VLOOKUP(通常分様式!I530,―!$E$21:$F$25,2,FALSE),VLOOKUP(通常分様式!I530,―!$E$2:$F$19,2,FALSE)),0)</f>
        <v>0</v>
      </c>
      <c r="J530">
        <f>IFERROR(VLOOKUP(通常分様式!J530,―!$G$2:$H$2,2,FALSE),0)</f>
        <v>0</v>
      </c>
      <c r="K530">
        <f>IFERROR(VLOOKUP(通常分様式!K530,―!$AH$2:$AI$12,2,FALSE),0)</f>
        <v>0</v>
      </c>
      <c r="V530">
        <f>IFERROR(IF(通常分様式!C530="単",VLOOKUP(通常分様式!V530,―!$I$2:$J$3,2,FALSE),VLOOKUP(通常分様式!V530,―!$I$4:$J$5,2,FALSE)),0)</f>
        <v>0</v>
      </c>
      <c r="W530">
        <f>IFERROR(VLOOKUP(通常分様式!W530,―!$K$2:$L$3,2,FALSE),0)</f>
        <v>0</v>
      </c>
      <c r="X530">
        <f>IFERROR(VLOOKUP(通常分様式!X530,―!$M$2:$N$3,2,FALSE),0)</f>
        <v>0</v>
      </c>
      <c r="Y530">
        <f>IFERROR(VLOOKUP(通常分様式!Y530,―!$O$2:$P$3,2,FALSE),0)</f>
        <v>0</v>
      </c>
      <c r="Z530">
        <f>IFERROR(VLOOKUP(通常分様式!Z530,―!$X$2:$Y$31,2,FALSE),0)</f>
        <v>0</v>
      </c>
      <c r="AA530">
        <f>IFERROR(VLOOKUP(通常分様式!AA530,―!$X$2:$Y$31,2,FALSE),0)</f>
        <v>0</v>
      </c>
      <c r="AF530">
        <f>IFERROR(VLOOKUP(通常分様式!AG530,―!$AA$2:$AB$14,2,FALSE),0)</f>
        <v>0</v>
      </c>
      <c r="AG530">
        <f t="shared" si="49"/>
        <v>0</v>
      </c>
      <c r="AH530" s="513">
        <f t="shared" si="50"/>
        <v>0</v>
      </c>
      <c r="AI530" s="513">
        <f t="shared" si="51"/>
        <v>0</v>
      </c>
      <c r="AJ530" s="513">
        <f>IF(通常分様式!C530="",0,IF(B530=1,IF(フラグ管理用!C530=1,"事業終期_通常",IF(C530=2,IF(Y530=2,"事業終期_R3基金・R4","事業終期_通常"),0)),IF(B530=2,"事業終期_R3基金・R4",0)))</f>
        <v>0</v>
      </c>
      <c r="AK530" s="513">
        <f t="shared" si="52"/>
        <v>0</v>
      </c>
      <c r="AL530" s="513">
        <f t="shared" si="53"/>
        <v>0</v>
      </c>
      <c r="AM530" s="513">
        <f t="shared" si="54"/>
        <v>0</v>
      </c>
      <c r="AN530" s="513">
        <f t="shared" si="55"/>
        <v>0</v>
      </c>
      <c r="AO530" t="str">
        <f>IF(通常分様式!C530="","",IF(PRODUCT(B530:G530,H530:AA530,AF530)=0,"error",""))</f>
        <v/>
      </c>
      <c r="AP530">
        <f>IF(通常分様式!E530="妊娠出産子育て支援交付金",1,0)</f>
        <v>0</v>
      </c>
    </row>
    <row r="531" spans="1:42">
      <c r="A531">
        <v>510</v>
      </c>
      <c r="B531">
        <f>IFERROR(VLOOKUP(通常分様式!B531,―!$AJ$2:$AK$3,2,FALSE),0)</f>
        <v>0</v>
      </c>
      <c r="C531">
        <f>IFERROR(VLOOKUP(通常分様式!C531,―!$A$2:$B$3,2,FALSE),0)</f>
        <v>0</v>
      </c>
      <c r="D531">
        <f>IFERROR(VLOOKUP(通常分様式!D531,―!$AD$2:$AE$3,2,FALSE),0)</f>
        <v>0</v>
      </c>
      <c r="G531">
        <f>IFERROR(VLOOKUP(通常分様式!G531,―!$AF$2:$AG$3,2,FALSE),0)</f>
        <v>0</v>
      </c>
      <c r="H531">
        <f>IFERROR(VLOOKUP(通常分様式!H531,―!$C$2:$D$2,2,FALSE),0)</f>
        <v>0</v>
      </c>
      <c r="I531">
        <f>IFERROR(IF(B531=2,VLOOKUP(通常分様式!I531,―!$E$21:$F$25,2,FALSE),VLOOKUP(通常分様式!I531,―!$E$2:$F$19,2,FALSE)),0)</f>
        <v>0</v>
      </c>
      <c r="J531">
        <f>IFERROR(VLOOKUP(通常分様式!J531,―!$G$2:$H$2,2,FALSE),0)</f>
        <v>0</v>
      </c>
      <c r="K531">
        <f>IFERROR(VLOOKUP(通常分様式!K531,―!$AH$2:$AI$12,2,FALSE),0)</f>
        <v>0</v>
      </c>
      <c r="V531">
        <f>IFERROR(IF(通常分様式!C531="単",VLOOKUP(通常分様式!V531,―!$I$2:$J$3,2,FALSE),VLOOKUP(通常分様式!V531,―!$I$4:$J$5,2,FALSE)),0)</f>
        <v>0</v>
      </c>
      <c r="W531">
        <f>IFERROR(VLOOKUP(通常分様式!W531,―!$K$2:$L$3,2,FALSE),0)</f>
        <v>0</v>
      </c>
      <c r="X531">
        <f>IFERROR(VLOOKUP(通常分様式!X531,―!$M$2:$N$3,2,FALSE),0)</f>
        <v>0</v>
      </c>
      <c r="Y531">
        <f>IFERROR(VLOOKUP(通常分様式!Y531,―!$O$2:$P$3,2,FALSE),0)</f>
        <v>0</v>
      </c>
      <c r="Z531">
        <f>IFERROR(VLOOKUP(通常分様式!Z531,―!$X$2:$Y$31,2,FALSE),0)</f>
        <v>0</v>
      </c>
      <c r="AA531">
        <f>IFERROR(VLOOKUP(通常分様式!AA531,―!$X$2:$Y$31,2,FALSE),0)</f>
        <v>0</v>
      </c>
      <c r="AF531">
        <f>IFERROR(VLOOKUP(通常分様式!AG531,―!$AA$2:$AB$14,2,FALSE),0)</f>
        <v>0</v>
      </c>
      <c r="AG531">
        <f t="shared" si="49"/>
        <v>0</v>
      </c>
      <c r="AH531" s="513">
        <f t="shared" si="50"/>
        <v>0</v>
      </c>
      <c r="AI531" s="513">
        <f t="shared" si="51"/>
        <v>0</v>
      </c>
      <c r="AJ531" s="513">
        <f>IF(通常分様式!C531="",0,IF(B531=1,IF(フラグ管理用!C531=1,"事業終期_通常",IF(C531=2,IF(Y531=2,"事業終期_R3基金・R4","事業終期_通常"),0)),IF(B531=2,"事業終期_R3基金・R4",0)))</f>
        <v>0</v>
      </c>
      <c r="AK531" s="513">
        <f t="shared" si="52"/>
        <v>0</v>
      </c>
      <c r="AL531" s="513">
        <f t="shared" si="53"/>
        <v>0</v>
      </c>
      <c r="AM531" s="513">
        <f t="shared" si="54"/>
        <v>0</v>
      </c>
      <c r="AN531" s="513">
        <f t="shared" si="55"/>
        <v>0</v>
      </c>
      <c r="AO531" t="str">
        <f>IF(通常分様式!C531="","",IF(PRODUCT(B531:G531,H531:AA531,AF531)=0,"error",""))</f>
        <v/>
      </c>
      <c r="AP531">
        <f>IF(通常分様式!E531="妊娠出産子育て支援交付金",1,0)</f>
        <v>0</v>
      </c>
    </row>
    <row r="532" spans="1:42">
      <c r="A532">
        <v>511</v>
      </c>
      <c r="B532">
        <f>IFERROR(VLOOKUP(通常分様式!B532,―!$AJ$2:$AK$3,2,FALSE),0)</f>
        <v>0</v>
      </c>
      <c r="C532">
        <f>IFERROR(VLOOKUP(通常分様式!C532,―!$A$2:$B$3,2,FALSE),0)</f>
        <v>0</v>
      </c>
      <c r="D532">
        <f>IFERROR(VLOOKUP(通常分様式!D532,―!$AD$2:$AE$3,2,FALSE),0)</f>
        <v>0</v>
      </c>
      <c r="G532">
        <f>IFERROR(VLOOKUP(通常分様式!G532,―!$AF$2:$AG$3,2,FALSE),0)</f>
        <v>0</v>
      </c>
      <c r="H532">
        <f>IFERROR(VLOOKUP(通常分様式!H532,―!$C$2:$D$2,2,FALSE),0)</f>
        <v>0</v>
      </c>
      <c r="I532">
        <f>IFERROR(IF(B532=2,VLOOKUP(通常分様式!I532,―!$E$21:$F$25,2,FALSE),VLOOKUP(通常分様式!I532,―!$E$2:$F$19,2,FALSE)),0)</f>
        <v>0</v>
      </c>
      <c r="J532">
        <f>IFERROR(VLOOKUP(通常分様式!J532,―!$G$2:$H$2,2,FALSE),0)</f>
        <v>0</v>
      </c>
      <c r="K532">
        <f>IFERROR(VLOOKUP(通常分様式!K532,―!$AH$2:$AI$12,2,FALSE),0)</f>
        <v>0</v>
      </c>
      <c r="V532">
        <f>IFERROR(IF(通常分様式!C532="単",VLOOKUP(通常分様式!V532,―!$I$2:$J$3,2,FALSE),VLOOKUP(通常分様式!V532,―!$I$4:$J$5,2,FALSE)),0)</f>
        <v>0</v>
      </c>
      <c r="W532">
        <f>IFERROR(VLOOKUP(通常分様式!W532,―!$K$2:$L$3,2,FALSE),0)</f>
        <v>0</v>
      </c>
      <c r="X532">
        <f>IFERROR(VLOOKUP(通常分様式!X532,―!$M$2:$N$3,2,FALSE),0)</f>
        <v>0</v>
      </c>
      <c r="Y532">
        <f>IFERROR(VLOOKUP(通常分様式!Y532,―!$O$2:$P$3,2,FALSE),0)</f>
        <v>0</v>
      </c>
      <c r="Z532">
        <f>IFERROR(VLOOKUP(通常分様式!Z532,―!$X$2:$Y$31,2,FALSE),0)</f>
        <v>0</v>
      </c>
      <c r="AA532">
        <f>IFERROR(VLOOKUP(通常分様式!AA532,―!$X$2:$Y$31,2,FALSE),0)</f>
        <v>0</v>
      </c>
      <c r="AF532">
        <f>IFERROR(VLOOKUP(通常分様式!AG532,―!$AA$2:$AB$14,2,FALSE),0)</f>
        <v>0</v>
      </c>
      <c r="AG532">
        <f t="shared" si="49"/>
        <v>0</v>
      </c>
      <c r="AH532" s="513">
        <f t="shared" si="50"/>
        <v>0</v>
      </c>
      <c r="AI532" s="513">
        <f t="shared" si="51"/>
        <v>0</v>
      </c>
      <c r="AJ532" s="513">
        <f>IF(通常分様式!C532="",0,IF(B532=1,IF(フラグ管理用!C532=1,"事業終期_通常",IF(C532=2,IF(Y532=2,"事業終期_R3基金・R4","事業終期_通常"),0)),IF(B532=2,"事業終期_R3基金・R4",0)))</f>
        <v>0</v>
      </c>
      <c r="AK532" s="513">
        <f t="shared" si="52"/>
        <v>0</v>
      </c>
      <c r="AL532" s="513">
        <f t="shared" si="53"/>
        <v>0</v>
      </c>
      <c r="AM532" s="513">
        <f t="shared" si="54"/>
        <v>0</v>
      </c>
      <c r="AN532" s="513">
        <f t="shared" si="55"/>
        <v>0</v>
      </c>
      <c r="AO532" t="str">
        <f>IF(通常分様式!C532="","",IF(PRODUCT(B532:G532,H532:AA532,AF532)=0,"error",""))</f>
        <v/>
      </c>
      <c r="AP532">
        <f>IF(通常分様式!E532="妊娠出産子育て支援交付金",1,0)</f>
        <v>0</v>
      </c>
    </row>
    <row r="533" spans="1:42">
      <c r="A533">
        <v>512</v>
      </c>
      <c r="B533">
        <f>IFERROR(VLOOKUP(通常分様式!B533,―!$AJ$2:$AK$3,2,FALSE),0)</f>
        <v>0</v>
      </c>
      <c r="C533">
        <f>IFERROR(VLOOKUP(通常分様式!C533,―!$A$2:$B$3,2,FALSE),0)</f>
        <v>0</v>
      </c>
      <c r="D533">
        <f>IFERROR(VLOOKUP(通常分様式!D533,―!$AD$2:$AE$3,2,FALSE),0)</f>
        <v>0</v>
      </c>
      <c r="G533">
        <f>IFERROR(VLOOKUP(通常分様式!G533,―!$AF$2:$AG$3,2,FALSE),0)</f>
        <v>0</v>
      </c>
      <c r="H533">
        <f>IFERROR(VLOOKUP(通常分様式!H533,―!$C$2:$D$2,2,FALSE),0)</f>
        <v>0</v>
      </c>
      <c r="I533">
        <f>IFERROR(IF(B533=2,VLOOKUP(通常分様式!I533,―!$E$21:$F$25,2,FALSE),VLOOKUP(通常分様式!I533,―!$E$2:$F$19,2,FALSE)),0)</f>
        <v>0</v>
      </c>
      <c r="J533">
        <f>IFERROR(VLOOKUP(通常分様式!J533,―!$G$2:$H$2,2,FALSE),0)</f>
        <v>0</v>
      </c>
      <c r="K533">
        <f>IFERROR(VLOOKUP(通常分様式!K533,―!$AH$2:$AI$12,2,FALSE),0)</f>
        <v>0</v>
      </c>
      <c r="V533">
        <f>IFERROR(IF(通常分様式!C533="単",VLOOKUP(通常分様式!V533,―!$I$2:$J$3,2,FALSE),VLOOKUP(通常分様式!V533,―!$I$4:$J$5,2,FALSE)),0)</f>
        <v>0</v>
      </c>
      <c r="W533">
        <f>IFERROR(VLOOKUP(通常分様式!W533,―!$K$2:$L$3,2,FALSE),0)</f>
        <v>0</v>
      </c>
      <c r="X533">
        <f>IFERROR(VLOOKUP(通常分様式!X533,―!$M$2:$N$3,2,FALSE),0)</f>
        <v>0</v>
      </c>
      <c r="Y533">
        <f>IFERROR(VLOOKUP(通常分様式!Y533,―!$O$2:$P$3,2,FALSE),0)</f>
        <v>0</v>
      </c>
      <c r="Z533">
        <f>IFERROR(VLOOKUP(通常分様式!Z533,―!$X$2:$Y$31,2,FALSE),0)</f>
        <v>0</v>
      </c>
      <c r="AA533">
        <f>IFERROR(VLOOKUP(通常分様式!AA533,―!$X$2:$Y$31,2,FALSE),0)</f>
        <v>0</v>
      </c>
      <c r="AF533">
        <f>IFERROR(VLOOKUP(通常分様式!AG533,―!$AA$2:$AB$14,2,FALSE),0)</f>
        <v>0</v>
      </c>
      <c r="AG533">
        <f t="shared" si="49"/>
        <v>0</v>
      </c>
      <c r="AH533" s="513">
        <f t="shared" si="50"/>
        <v>0</v>
      </c>
      <c r="AI533" s="513">
        <f t="shared" si="51"/>
        <v>0</v>
      </c>
      <c r="AJ533" s="513">
        <f>IF(通常分様式!C533="",0,IF(B533=1,IF(フラグ管理用!C533=1,"事業終期_通常",IF(C533=2,IF(Y533=2,"事業終期_R3基金・R4","事業終期_通常"),0)),IF(B533=2,"事業終期_R3基金・R4",0)))</f>
        <v>0</v>
      </c>
      <c r="AK533" s="513">
        <f t="shared" si="52"/>
        <v>0</v>
      </c>
      <c r="AL533" s="513">
        <f t="shared" si="53"/>
        <v>0</v>
      </c>
      <c r="AM533" s="513">
        <f t="shared" si="54"/>
        <v>0</v>
      </c>
      <c r="AN533" s="513">
        <f t="shared" si="55"/>
        <v>0</v>
      </c>
      <c r="AO533" t="str">
        <f>IF(通常分様式!C533="","",IF(PRODUCT(B533:G533,H533:AA533,AF533)=0,"error",""))</f>
        <v/>
      </c>
      <c r="AP533">
        <f>IF(通常分様式!E533="妊娠出産子育て支援交付金",1,0)</f>
        <v>0</v>
      </c>
    </row>
    <row r="534" spans="1:42">
      <c r="A534">
        <v>513</v>
      </c>
      <c r="B534">
        <f>IFERROR(VLOOKUP(通常分様式!B534,―!$AJ$2:$AK$3,2,FALSE),0)</f>
        <v>0</v>
      </c>
      <c r="C534">
        <f>IFERROR(VLOOKUP(通常分様式!C534,―!$A$2:$B$3,2,FALSE),0)</f>
        <v>0</v>
      </c>
      <c r="D534">
        <f>IFERROR(VLOOKUP(通常分様式!D534,―!$AD$2:$AE$3,2,FALSE),0)</f>
        <v>0</v>
      </c>
      <c r="G534">
        <f>IFERROR(VLOOKUP(通常分様式!G534,―!$AF$2:$AG$3,2,FALSE),0)</f>
        <v>0</v>
      </c>
      <c r="H534">
        <f>IFERROR(VLOOKUP(通常分様式!H534,―!$C$2:$D$2,2,FALSE),0)</f>
        <v>0</v>
      </c>
      <c r="I534">
        <f>IFERROR(IF(B534=2,VLOOKUP(通常分様式!I534,―!$E$21:$F$25,2,FALSE),VLOOKUP(通常分様式!I534,―!$E$2:$F$19,2,FALSE)),0)</f>
        <v>0</v>
      </c>
      <c r="J534">
        <f>IFERROR(VLOOKUP(通常分様式!J534,―!$G$2:$H$2,2,FALSE),0)</f>
        <v>0</v>
      </c>
      <c r="K534">
        <f>IFERROR(VLOOKUP(通常分様式!K534,―!$AH$2:$AI$12,2,FALSE),0)</f>
        <v>0</v>
      </c>
      <c r="V534">
        <f>IFERROR(IF(通常分様式!C534="単",VLOOKUP(通常分様式!V534,―!$I$2:$J$3,2,FALSE),VLOOKUP(通常分様式!V534,―!$I$4:$J$5,2,FALSE)),0)</f>
        <v>0</v>
      </c>
      <c r="W534">
        <f>IFERROR(VLOOKUP(通常分様式!W534,―!$K$2:$L$3,2,FALSE),0)</f>
        <v>0</v>
      </c>
      <c r="X534">
        <f>IFERROR(VLOOKUP(通常分様式!X534,―!$M$2:$N$3,2,FALSE),0)</f>
        <v>0</v>
      </c>
      <c r="Y534">
        <f>IFERROR(VLOOKUP(通常分様式!Y534,―!$O$2:$P$3,2,FALSE),0)</f>
        <v>0</v>
      </c>
      <c r="Z534">
        <f>IFERROR(VLOOKUP(通常分様式!Z534,―!$X$2:$Y$31,2,FALSE),0)</f>
        <v>0</v>
      </c>
      <c r="AA534">
        <f>IFERROR(VLOOKUP(通常分様式!AA534,―!$X$2:$Y$31,2,FALSE),0)</f>
        <v>0</v>
      </c>
      <c r="AF534">
        <f>IFERROR(VLOOKUP(通常分様式!AG534,―!$AA$2:$AB$14,2,FALSE),0)</f>
        <v>0</v>
      </c>
      <c r="AG534">
        <f t="shared" ref="AG534:AG597" si="56">IF(C534=1,"協力要請推進枠又は検査促進枠の地方負担分に充当_補助",IF(C534=2,"協力要請推進枠又は検査促進枠の地方負担分に充当_地単",0))</f>
        <v>0</v>
      </c>
      <c r="AH534" s="513">
        <f t="shared" ref="AH534:AH597" si="57">IF(C534=1,"基金_補助",IF(C534=2,IF(V534=2,"基金_地単_協力金等","基金_地単_通常"),0))</f>
        <v>0</v>
      </c>
      <c r="AI534" s="513">
        <f t="shared" ref="AI534:AI597" si="58">IF(C534=1,"事業始期_補助",IF(C534=2,IF(V534=2,"事業始期_協力金等","事業始期_通常"),0))</f>
        <v>0</v>
      </c>
      <c r="AJ534" s="513">
        <f>IF(通常分様式!C534="",0,IF(B534=1,IF(フラグ管理用!C534=1,"事業終期_通常",IF(C534=2,IF(Y534=2,"事業終期_R3基金・R4","事業終期_通常"),0)),IF(B534=2,"事業終期_R3基金・R4",0)))</f>
        <v>0</v>
      </c>
      <c r="AK534" s="513">
        <f t="shared" ref="AK534:AK597" si="59">IF(C534=1,"予算区分_補助",IF(C534=2,IF(V534=2,"予算区分_地単_協力金等","予算区分_地単_通常"),0))</f>
        <v>0</v>
      </c>
      <c r="AL534" s="513">
        <f t="shared" ref="AL534:AL597" si="60">IF(B534=1,"経済対策との関係_通常",IF(B534=2,"経済対策との関係_原油",0))</f>
        <v>0</v>
      </c>
      <c r="AM534" s="513">
        <f t="shared" ref="AM534:AM597" si="61">IF(AP534=1,"交付金の区分_高騰",IF(C534=1,"交付金の区分_その他",IF(C534=2,IF(AND(B534=2,D534=2),"交付金の区分_高騰","交付金の区分_その他"),0)))</f>
        <v>0</v>
      </c>
      <c r="AN534" s="513">
        <f t="shared" ref="AN534:AN597" si="62">IF(G534=1,"種類_通常",IF(G534=2,"種類_重点",0))</f>
        <v>0</v>
      </c>
      <c r="AO534" t="str">
        <f>IF(通常分様式!C534="","",IF(PRODUCT(B534:G534,H534:AA534,AF534)=0,"error",""))</f>
        <v/>
      </c>
      <c r="AP534">
        <f>IF(通常分様式!E534="妊娠出産子育て支援交付金",1,0)</f>
        <v>0</v>
      </c>
    </row>
    <row r="535" spans="1:42">
      <c r="A535">
        <v>514</v>
      </c>
      <c r="B535">
        <f>IFERROR(VLOOKUP(通常分様式!B535,―!$AJ$2:$AK$3,2,FALSE),0)</f>
        <v>0</v>
      </c>
      <c r="C535">
        <f>IFERROR(VLOOKUP(通常分様式!C535,―!$A$2:$B$3,2,FALSE),0)</f>
        <v>0</v>
      </c>
      <c r="D535">
        <f>IFERROR(VLOOKUP(通常分様式!D535,―!$AD$2:$AE$3,2,FALSE),0)</f>
        <v>0</v>
      </c>
      <c r="G535">
        <f>IFERROR(VLOOKUP(通常分様式!G535,―!$AF$2:$AG$3,2,FALSE),0)</f>
        <v>0</v>
      </c>
      <c r="H535">
        <f>IFERROR(VLOOKUP(通常分様式!H535,―!$C$2:$D$2,2,FALSE),0)</f>
        <v>0</v>
      </c>
      <c r="I535">
        <f>IFERROR(IF(B535=2,VLOOKUP(通常分様式!I535,―!$E$21:$F$25,2,FALSE),VLOOKUP(通常分様式!I535,―!$E$2:$F$19,2,FALSE)),0)</f>
        <v>0</v>
      </c>
      <c r="J535">
        <f>IFERROR(VLOOKUP(通常分様式!J535,―!$G$2:$H$2,2,FALSE),0)</f>
        <v>0</v>
      </c>
      <c r="K535">
        <f>IFERROR(VLOOKUP(通常分様式!K535,―!$AH$2:$AI$12,2,FALSE),0)</f>
        <v>0</v>
      </c>
      <c r="V535">
        <f>IFERROR(IF(通常分様式!C535="単",VLOOKUP(通常分様式!V535,―!$I$2:$J$3,2,FALSE),VLOOKUP(通常分様式!V535,―!$I$4:$J$5,2,FALSE)),0)</f>
        <v>0</v>
      </c>
      <c r="W535">
        <f>IFERROR(VLOOKUP(通常分様式!W535,―!$K$2:$L$3,2,FALSE),0)</f>
        <v>0</v>
      </c>
      <c r="X535">
        <f>IFERROR(VLOOKUP(通常分様式!X535,―!$M$2:$N$3,2,FALSE),0)</f>
        <v>0</v>
      </c>
      <c r="Y535">
        <f>IFERROR(VLOOKUP(通常分様式!Y535,―!$O$2:$P$3,2,FALSE),0)</f>
        <v>0</v>
      </c>
      <c r="Z535">
        <f>IFERROR(VLOOKUP(通常分様式!Z535,―!$X$2:$Y$31,2,FALSE),0)</f>
        <v>0</v>
      </c>
      <c r="AA535">
        <f>IFERROR(VLOOKUP(通常分様式!AA535,―!$X$2:$Y$31,2,FALSE),0)</f>
        <v>0</v>
      </c>
      <c r="AF535">
        <f>IFERROR(VLOOKUP(通常分様式!AG535,―!$AA$2:$AB$14,2,FALSE),0)</f>
        <v>0</v>
      </c>
      <c r="AG535">
        <f t="shared" si="56"/>
        <v>0</v>
      </c>
      <c r="AH535" s="513">
        <f t="shared" si="57"/>
        <v>0</v>
      </c>
      <c r="AI535" s="513">
        <f t="shared" si="58"/>
        <v>0</v>
      </c>
      <c r="AJ535" s="513">
        <f>IF(通常分様式!C535="",0,IF(B535=1,IF(フラグ管理用!C535=1,"事業終期_通常",IF(C535=2,IF(Y535=2,"事業終期_R3基金・R4","事業終期_通常"),0)),IF(B535=2,"事業終期_R3基金・R4",0)))</f>
        <v>0</v>
      </c>
      <c r="AK535" s="513">
        <f t="shared" si="59"/>
        <v>0</v>
      </c>
      <c r="AL535" s="513">
        <f t="shared" si="60"/>
        <v>0</v>
      </c>
      <c r="AM535" s="513">
        <f t="shared" si="61"/>
        <v>0</v>
      </c>
      <c r="AN535" s="513">
        <f t="shared" si="62"/>
        <v>0</v>
      </c>
      <c r="AO535" t="str">
        <f>IF(通常分様式!C535="","",IF(PRODUCT(B535:G535,H535:AA535,AF535)=0,"error",""))</f>
        <v/>
      </c>
      <c r="AP535">
        <f>IF(通常分様式!E535="妊娠出産子育て支援交付金",1,0)</f>
        <v>0</v>
      </c>
    </row>
    <row r="536" spans="1:42">
      <c r="A536">
        <v>515</v>
      </c>
      <c r="B536">
        <f>IFERROR(VLOOKUP(通常分様式!B536,―!$AJ$2:$AK$3,2,FALSE),0)</f>
        <v>0</v>
      </c>
      <c r="C536">
        <f>IFERROR(VLOOKUP(通常分様式!C536,―!$A$2:$B$3,2,FALSE),0)</f>
        <v>0</v>
      </c>
      <c r="D536">
        <f>IFERROR(VLOOKUP(通常分様式!D536,―!$AD$2:$AE$3,2,FALSE),0)</f>
        <v>0</v>
      </c>
      <c r="G536">
        <f>IFERROR(VLOOKUP(通常分様式!G536,―!$AF$2:$AG$3,2,FALSE),0)</f>
        <v>0</v>
      </c>
      <c r="H536">
        <f>IFERROR(VLOOKUP(通常分様式!H536,―!$C$2:$D$2,2,FALSE),0)</f>
        <v>0</v>
      </c>
      <c r="I536">
        <f>IFERROR(IF(B536=2,VLOOKUP(通常分様式!I536,―!$E$21:$F$25,2,FALSE),VLOOKUP(通常分様式!I536,―!$E$2:$F$19,2,FALSE)),0)</f>
        <v>0</v>
      </c>
      <c r="J536">
        <f>IFERROR(VLOOKUP(通常分様式!J536,―!$G$2:$H$2,2,FALSE),0)</f>
        <v>0</v>
      </c>
      <c r="K536">
        <f>IFERROR(VLOOKUP(通常分様式!K536,―!$AH$2:$AI$12,2,FALSE),0)</f>
        <v>0</v>
      </c>
      <c r="V536">
        <f>IFERROR(IF(通常分様式!C536="単",VLOOKUP(通常分様式!V536,―!$I$2:$J$3,2,FALSE),VLOOKUP(通常分様式!V536,―!$I$4:$J$5,2,FALSE)),0)</f>
        <v>0</v>
      </c>
      <c r="W536">
        <f>IFERROR(VLOOKUP(通常分様式!W536,―!$K$2:$L$3,2,FALSE),0)</f>
        <v>0</v>
      </c>
      <c r="X536">
        <f>IFERROR(VLOOKUP(通常分様式!X536,―!$M$2:$N$3,2,FALSE),0)</f>
        <v>0</v>
      </c>
      <c r="Y536">
        <f>IFERROR(VLOOKUP(通常分様式!Y536,―!$O$2:$P$3,2,FALSE),0)</f>
        <v>0</v>
      </c>
      <c r="Z536">
        <f>IFERROR(VLOOKUP(通常分様式!Z536,―!$X$2:$Y$31,2,FALSE),0)</f>
        <v>0</v>
      </c>
      <c r="AA536">
        <f>IFERROR(VLOOKUP(通常分様式!AA536,―!$X$2:$Y$31,2,FALSE),0)</f>
        <v>0</v>
      </c>
      <c r="AF536">
        <f>IFERROR(VLOOKUP(通常分様式!AG536,―!$AA$2:$AB$14,2,FALSE),0)</f>
        <v>0</v>
      </c>
      <c r="AG536">
        <f t="shared" si="56"/>
        <v>0</v>
      </c>
      <c r="AH536" s="513">
        <f t="shared" si="57"/>
        <v>0</v>
      </c>
      <c r="AI536" s="513">
        <f t="shared" si="58"/>
        <v>0</v>
      </c>
      <c r="AJ536" s="513">
        <f>IF(通常分様式!C536="",0,IF(B536=1,IF(フラグ管理用!C536=1,"事業終期_通常",IF(C536=2,IF(Y536=2,"事業終期_R3基金・R4","事業終期_通常"),0)),IF(B536=2,"事業終期_R3基金・R4",0)))</f>
        <v>0</v>
      </c>
      <c r="AK536" s="513">
        <f t="shared" si="59"/>
        <v>0</v>
      </c>
      <c r="AL536" s="513">
        <f t="shared" si="60"/>
        <v>0</v>
      </c>
      <c r="AM536" s="513">
        <f t="shared" si="61"/>
        <v>0</v>
      </c>
      <c r="AN536" s="513">
        <f t="shared" si="62"/>
        <v>0</v>
      </c>
      <c r="AO536" t="str">
        <f>IF(通常分様式!C536="","",IF(PRODUCT(B536:G536,H536:AA536,AF536)=0,"error",""))</f>
        <v/>
      </c>
      <c r="AP536">
        <f>IF(通常分様式!E536="妊娠出産子育て支援交付金",1,0)</f>
        <v>0</v>
      </c>
    </row>
    <row r="537" spans="1:42">
      <c r="A537">
        <v>516</v>
      </c>
      <c r="B537">
        <f>IFERROR(VLOOKUP(通常分様式!B537,―!$AJ$2:$AK$3,2,FALSE),0)</f>
        <v>0</v>
      </c>
      <c r="C537">
        <f>IFERROR(VLOOKUP(通常分様式!C537,―!$A$2:$B$3,2,FALSE),0)</f>
        <v>0</v>
      </c>
      <c r="D537">
        <f>IFERROR(VLOOKUP(通常分様式!D537,―!$AD$2:$AE$3,2,FALSE),0)</f>
        <v>0</v>
      </c>
      <c r="G537">
        <f>IFERROR(VLOOKUP(通常分様式!G537,―!$AF$2:$AG$3,2,FALSE),0)</f>
        <v>0</v>
      </c>
      <c r="H537">
        <f>IFERROR(VLOOKUP(通常分様式!H537,―!$C$2:$D$2,2,FALSE),0)</f>
        <v>0</v>
      </c>
      <c r="I537">
        <f>IFERROR(IF(B537=2,VLOOKUP(通常分様式!I537,―!$E$21:$F$25,2,FALSE),VLOOKUP(通常分様式!I537,―!$E$2:$F$19,2,FALSE)),0)</f>
        <v>0</v>
      </c>
      <c r="J537">
        <f>IFERROR(VLOOKUP(通常分様式!J537,―!$G$2:$H$2,2,FALSE),0)</f>
        <v>0</v>
      </c>
      <c r="K537">
        <f>IFERROR(VLOOKUP(通常分様式!K537,―!$AH$2:$AI$12,2,FALSE),0)</f>
        <v>0</v>
      </c>
      <c r="V537">
        <f>IFERROR(IF(通常分様式!C537="単",VLOOKUP(通常分様式!V537,―!$I$2:$J$3,2,FALSE),VLOOKUP(通常分様式!V537,―!$I$4:$J$5,2,FALSE)),0)</f>
        <v>0</v>
      </c>
      <c r="W537">
        <f>IFERROR(VLOOKUP(通常分様式!W537,―!$K$2:$L$3,2,FALSE),0)</f>
        <v>0</v>
      </c>
      <c r="X537">
        <f>IFERROR(VLOOKUP(通常分様式!X537,―!$M$2:$N$3,2,FALSE),0)</f>
        <v>0</v>
      </c>
      <c r="Y537">
        <f>IFERROR(VLOOKUP(通常分様式!Y537,―!$O$2:$P$3,2,FALSE),0)</f>
        <v>0</v>
      </c>
      <c r="Z537">
        <f>IFERROR(VLOOKUP(通常分様式!Z537,―!$X$2:$Y$31,2,FALSE),0)</f>
        <v>0</v>
      </c>
      <c r="AA537">
        <f>IFERROR(VLOOKUP(通常分様式!AA537,―!$X$2:$Y$31,2,FALSE),0)</f>
        <v>0</v>
      </c>
      <c r="AF537">
        <f>IFERROR(VLOOKUP(通常分様式!AG537,―!$AA$2:$AB$14,2,FALSE),0)</f>
        <v>0</v>
      </c>
      <c r="AG537">
        <f t="shared" si="56"/>
        <v>0</v>
      </c>
      <c r="AH537" s="513">
        <f t="shared" si="57"/>
        <v>0</v>
      </c>
      <c r="AI537" s="513">
        <f t="shared" si="58"/>
        <v>0</v>
      </c>
      <c r="AJ537" s="513">
        <f>IF(通常分様式!C537="",0,IF(B537=1,IF(フラグ管理用!C537=1,"事業終期_通常",IF(C537=2,IF(Y537=2,"事業終期_R3基金・R4","事業終期_通常"),0)),IF(B537=2,"事業終期_R3基金・R4",0)))</f>
        <v>0</v>
      </c>
      <c r="AK537" s="513">
        <f t="shared" si="59"/>
        <v>0</v>
      </c>
      <c r="AL537" s="513">
        <f t="shared" si="60"/>
        <v>0</v>
      </c>
      <c r="AM537" s="513">
        <f t="shared" si="61"/>
        <v>0</v>
      </c>
      <c r="AN537" s="513">
        <f t="shared" si="62"/>
        <v>0</v>
      </c>
      <c r="AO537" t="str">
        <f>IF(通常分様式!C537="","",IF(PRODUCT(B537:G537,H537:AA537,AF537)=0,"error",""))</f>
        <v/>
      </c>
      <c r="AP537">
        <f>IF(通常分様式!E537="妊娠出産子育て支援交付金",1,0)</f>
        <v>0</v>
      </c>
    </row>
    <row r="538" spans="1:42">
      <c r="A538">
        <v>517</v>
      </c>
      <c r="B538">
        <f>IFERROR(VLOOKUP(通常分様式!B538,―!$AJ$2:$AK$3,2,FALSE),0)</f>
        <v>0</v>
      </c>
      <c r="C538">
        <f>IFERROR(VLOOKUP(通常分様式!C538,―!$A$2:$B$3,2,FALSE),0)</f>
        <v>0</v>
      </c>
      <c r="D538">
        <f>IFERROR(VLOOKUP(通常分様式!D538,―!$AD$2:$AE$3,2,FALSE),0)</f>
        <v>0</v>
      </c>
      <c r="G538">
        <f>IFERROR(VLOOKUP(通常分様式!G538,―!$AF$2:$AG$3,2,FALSE),0)</f>
        <v>0</v>
      </c>
      <c r="H538">
        <f>IFERROR(VLOOKUP(通常分様式!H538,―!$C$2:$D$2,2,FALSE),0)</f>
        <v>0</v>
      </c>
      <c r="I538">
        <f>IFERROR(IF(B538=2,VLOOKUP(通常分様式!I538,―!$E$21:$F$25,2,FALSE),VLOOKUP(通常分様式!I538,―!$E$2:$F$19,2,FALSE)),0)</f>
        <v>0</v>
      </c>
      <c r="J538">
        <f>IFERROR(VLOOKUP(通常分様式!J538,―!$G$2:$H$2,2,FALSE),0)</f>
        <v>0</v>
      </c>
      <c r="K538">
        <f>IFERROR(VLOOKUP(通常分様式!K538,―!$AH$2:$AI$12,2,FALSE),0)</f>
        <v>0</v>
      </c>
      <c r="V538">
        <f>IFERROR(IF(通常分様式!C538="単",VLOOKUP(通常分様式!V538,―!$I$2:$J$3,2,FALSE),VLOOKUP(通常分様式!V538,―!$I$4:$J$5,2,FALSE)),0)</f>
        <v>0</v>
      </c>
      <c r="W538">
        <f>IFERROR(VLOOKUP(通常分様式!W538,―!$K$2:$L$3,2,FALSE),0)</f>
        <v>0</v>
      </c>
      <c r="X538">
        <f>IFERROR(VLOOKUP(通常分様式!X538,―!$M$2:$N$3,2,FALSE),0)</f>
        <v>0</v>
      </c>
      <c r="Y538">
        <f>IFERROR(VLOOKUP(通常分様式!Y538,―!$O$2:$P$3,2,FALSE),0)</f>
        <v>0</v>
      </c>
      <c r="Z538">
        <f>IFERROR(VLOOKUP(通常分様式!Z538,―!$X$2:$Y$31,2,FALSE),0)</f>
        <v>0</v>
      </c>
      <c r="AA538">
        <f>IFERROR(VLOOKUP(通常分様式!AA538,―!$X$2:$Y$31,2,FALSE),0)</f>
        <v>0</v>
      </c>
      <c r="AF538">
        <f>IFERROR(VLOOKUP(通常分様式!AG538,―!$AA$2:$AB$14,2,FALSE),0)</f>
        <v>0</v>
      </c>
      <c r="AG538">
        <f t="shared" si="56"/>
        <v>0</v>
      </c>
      <c r="AH538" s="513">
        <f t="shared" si="57"/>
        <v>0</v>
      </c>
      <c r="AI538" s="513">
        <f t="shared" si="58"/>
        <v>0</v>
      </c>
      <c r="AJ538" s="513">
        <f>IF(通常分様式!C538="",0,IF(B538=1,IF(フラグ管理用!C538=1,"事業終期_通常",IF(C538=2,IF(Y538=2,"事業終期_R3基金・R4","事業終期_通常"),0)),IF(B538=2,"事業終期_R3基金・R4",0)))</f>
        <v>0</v>
      </c>
      <c r="AK538" s="513">
        <f t="shared" si="59"/>
        <v>0</v>
      </c>
      <c r="AL538" s="513">
        <f t="shared" si="60"/>
        <v>0</v>
      </c>
      <c r="AM538" s="513">
        <f t="shared" si="61"/>
        <v>0</v>
      </c>
      <c r="AN538" s="513">
        <f t="shared" si="62"/>
        <v>0</v>
      </c>
      <c r="AO538" t="str">
        <f>IF(通常分様式!C538="","",IF(PRODUCT(B538:G538,H538:AA538,AF538)=0,"error",""))</f>
        <v/>
      </c>
      <c r="AP538">
        <f>IF(通常分様式!E538="妊娠出産子育て支援交付金",1,0)</f>
        <v>0</v>
      </c>
    </row>
    <row r="539" spans="1:42">
      <c r="A539">
        <v>518</v>
      </c>
      <c r="B539">
        <f>IFERROR(VLOOKUP(通常分様式!B539,―!$AJ$2:$AK$3,2,FALSE),0)</f>
        <v>0</v>
      </c>
      <c r="C539">
        <f>IFERROR(VLOOKUP(通常分様式!C539,―!$A$2:$B$3,2,FALSE),0)</f>
        <v>0</v>
      </c>
      <c r="D539">
        <f>IFERROR(VLOOKUP(通常分様式!D539,―!$AD$2:$AE$3,2,FALSE),0)</f>
        <v>0</v>
      </c>
      <c r="G539">
        <f>IFERROR(VLOOKUP(通常分様式!G539,―!$AF$2:$AG$3,2,FALSE),0)</f>
        <v>0</v>
      </c>
      <c r="H539">
        <f>IFERROR(VLOOKUP(通常分様式!H539,―!$C$2:$D$2,2,FALSE),0)</f>
        <v>0</v>
      </c>
      <c r="I539">
        <f>IFERROR(IF(B539=2,VLOOKUP(通常分様式!I539,―!$E$21:$F$25,2,FALSE),VLOOKUP(通常分様式!I539,―!$E$2:$F$19,2,FALSE)),0)</f>
        <v>0</v>
      </c>
      <c r="J539">
        <f>IFERROR(VLOOKUP(通常分様式!J539,―!$G$2:$H$2,2,FALSE),0)</f>
        <v>0</v>
      </c>
      <c r="K539">
        <f>IFERROR(VLOOKUP(通常分様式!K539,―!$AH$2:$AI$12,2,FALSE),0)</f>
        <v>0</v>
      </c>
      <c r="V539">
        <f>IFERROR(IF(通常分様式!C539="単",VLOOKUP(通常分様式!V539,―!$I$2:$J$3,2,FALSE),VLOOKUP(通常分様式!V539,―!$I$4:$J$5,2,FALSE)),0)</f>
        <v>0</v>
      </c>
      <c r="W539">
        <f>IFERROR(VLOOKUP(通常分様式!W539,―!$K$2:$L$3,2,FALSE),0)</f>
        <v>0</v>
      </c>
      <c r="X539">
        <f>IFERROR(VLOOKUP(通常分様式!X539,―!$M$2:$N$3,2,FALSE),0)</f>
        <v>0</v>
      </c>
      <c r="Y539">
        <f>IFERROR(VLOOKUP(通常分様式!Y539,―!$O$2:$P$3,2,FALSE),0)</f>
        <v>0</v>
      </c>
      <c r="Z539">
        <f>IFERROR(VLOOKUP(通常分様式!Z539,―!$X$2:$Y$31,2,FALSE),0)</f>
        <v>0</v>
      </c>
      <c r="AA539">
        <f>IFERROR(VLOOKUP(通常分様式!AA539,―!$X$2:$Y$31,2,FALSE),0)</f>
        <v>0</v>
      </c>
      <c r="AF539">
        <f>IFERROR(VLOOKUP(通常分様式!AG539,―!$AA$2:$AB$14,2,FALSE),0)</f>
        <v>0</v>
      </c>
      <c r="AG539">
        <f t="shared" si="56"/>
        <v>0</v>
      </c>
      <c r="AH539" s="513">
        <f t="shared" si="57"/>
        <v>0</v>
      </c>
      <c r="AI539" s="513">
        <f t="shared" si="58"/>
        <v>0</v>
      </c>
      <c r="AJ539" s="513">
        <f>IF(通常分様式!C539="",0,IF(B539=1,IF(フラグ管理用!C539=1,"事業終期_通常",IF(C539=2,IF(Y539=2,"事業終期_R3基金・R4","事業終期_通常"),0)),IF(B539=2,"事業終期_R3基金・R4",0)))</f>
        <v>0</v>
      </c>
      <c r="AK539" s="513">
        <f t="shared" si="59"/>
        <v>0</v>
      </c>
      <c r="AL539" s="513">
        <f t="shared" si="60"/>
        <v>0</v>
      </c>
      <c r="AM539" s="513">
        <f t="shared" si="61"/>
        <v>0</v>
      </c>
      <c r="AN539" s="513">
        <f t="shared" si="62"/>
        <v>0</v>
      </c>
      <c r="AO539" t="str">
        <f>IF(通常分様式!C539="","",IF(PRODUCT(B539:G539,H539:AA539,AF539)=0,"error",""))</f>
        <v/>
      </c>
      <c r="AP539">
        <f>IF(通常分様式!E539="妊娠出産子育て支援交付金",1,0)</f>
        <v>0</v>
      </c>
    </row>
    <row r="540" spans="1:42">
      <c r="A540">
        <v>519</v>
      </c>
      <c r="B540">
        <f>IFERROR(VLOOKUP(通常分様式!B540,―!$AJ$2:$AK$3,2,FALSE),0)</f>
        <v>0</v>
      </c>
      <c r="C540">
        <f>IFERROR(VLOOKUP(通常分様式!C540,―!$A$2:$B$3,2,FALSE),0)</f>
        <v>0</v>
      </c>
      <c r="D540">
        <f>IFERROR(VLOOKUP(通常分様式!D540,―!$AD$2:$AE$3,2,FALSE),0)</f>
        <v>0</v>
      </c>
      <c r="G540">
        <f>IFERROR(VLOOKUP(通常分様式!G540,―!$AF$2:$AG$3,2,FALSE),0)</f>
        <v>0</v>
      </c>
      <c r="H540">
        <f>IFERROR(VLOOKUP(通常分様式!H540,―!$C$2:$D$2,2,FALSE),0)</f>
        <v>0</v>
      </c>
      <c r="I540">
        <f>IFERROR(IF(B540=2,VLOOKUP(通常分様式!I540,―!$E$21:$F$25,2,FALSE),VLOOKUP(通常分様式!I540,―!$E$2:$F$19,2,FALSE)),0)</f>
        <v>0</v>
      </c>
      <c r="J540">
        <f>IFERROR(VLOOKUP(通常分様式!J540,―!$G$2:$H$2,2,FALSE),0)</f>
        <v>0</v>
      </c>
      <c r="K540">
        <f>IFERROR(VLOOKUP(通常分様式!K540,―!$AH$2:$AI$12,2,FALSE),0)</f>
        <v>0</v>
      </c>
      <c r="V540">
        <f>IFERROR(IF(通常分様式!C540="単",VLOOKUP(通常分様式!V540,―!$I$2:$J$3,2,FALSE),VLOOKUP(通常分様式!V540,―!$I$4:$J$5,2,FALSE)),0)</f>
        <v>0</v>
      </c>
      <c r="W540">
        <f>IFERROR(VLOOKUP(通常分様式!W540,―!$K$2:$L$3,2,FALSE),0)</f>
        <v>0</v>
      </c>
      <c r="X540">
        <f>IFERROR(VLOOKUP(通常分様式!X540,―!$M$2:$N$3,2,FALSE),0)</f>
        <v>0</v>
      </c>
      <c r="Y540">
        <f>IFERROR(VLOOKUP(通常分様式!Y540,―!$O$2:$P$3,2,FALSE),0)</f>
        <v>0</v>
      </c>
      <c r="Z540">
        <f>IFERROR(VLOOKUP(通常分様式!Z540,―!$X$2:$Y$31,2,FALSE),0)</f>
        <v>0</v>
      </c>
      <c r="AA540">
        <f>IFERROR(VLOOKUP(通常分様式!AA540,―!$X$2:$Y$31,2,FALSE),0)</f>
        <v>0</v>
      </c>
      <c r="AF540">
        <f>IFERROR(VLOOKUP(通常分様式!AG540,―!$AA$2:$AB$14,2,FALSE),0)</f>
        <v>0</v>
      </c>
      <c r="AG540">
        <f t="shared" si="56"/>
        <v>0</v>
      </c>
      <c r="AH540" s="513">
        <f t="shared" si="57"/>
        <v>0</v>
      </c>
      <c r="AI540" s="513">
        <f t="shared" si="58"/>
        <v>0</v>
      </c>
      <c r="AJ540" s="513">
        <f>IF(通常分様式!C540="",0,IF(B540=1,IF(フラグ管理用!C540=1,"事業終期_通常",IF(C540=2,IF(Y540=2,"事業終期_R3基金・R4","事業終期_通常"),0)),IF(B540=2,"事業終期_R3基金・R4",0)))</f>
        <v>0</v>
      </c>
      <c r="AK540" s="513">
        <f t="shared" si="59"/>
        <v>0</v>
      </c>
      <c r="AL540" s="513">
        <f t="shared" si="60"/>
        <v>0</v>
      </c>
      <c r="AM540" s="513">
        <f t="shared" si="61"/>
        <v>0</v>
      </c>
      <c r="AN540" s="513">
        <f t="shared" si="62"/>
        <v>0</v>
      </c>
      <c r="AO540" t="str">
        <f>IF(通常分様式!C540="","",IF(PRODUCT(B540:G540,H540:AA540,AF540)=0,"error",""))</f>
        <v/>
      </c>
      <c r="AP540">
        <f>IF(通常分様式!E540="妊娠出産子育て支援交付金",1,0)</f>
        <v>0</v>
      </c>
    </row>
    <row r="541" spans="1:42">
      <c r="A541">
        <v>520</v>
      </c>
      <c r="B541">
        <f>IFERROR(VLOOKUP(通常分様式!B541,―!$AJ$2:$AK$3,2,FALSE),0)</f>
        <v>0</v>
      </c>
      <c r="C541">
        <f>IFERROR(VLOOKUP(通常分様式!C541,―!$A$2:$B$3,2,FALSE),0)</f>
        <v>0</v>
      </c>
      <c r="D541">
        <f>IFERROR(VLOOKUP(通常分様式!D541,―!$AD$2:$AE$3,2,FALSE),0)</f>
        <v>0</v>
      </c>
      <c r="G541">
        <f>IFERROR(VLOOKUP(通常分様式!G541,―!$AF$2:$AG$3,2,FALSE),0)</f>
        <v>0</v>
      </c>
      <c r="H541">
        <f>IFERROR(VLOOKUP(通常分様式!H541,―!$C$2:$D$2,2,FALSE),0)</f>
        <v>0</v>
      </c>
      <c r="I541">
        <f>IFERROR(IF(B541=2,VLOOKUP(通常分様式!I541,―!$E$21:$F$25,2,FALSE),VLOOKUP(通常分様式!I541,―!$E$2:$F$19,2,FALSE)),0)</f>
        <v>0</v>
      </c>
      <c r="J541">
        <f>IFERROR(VLOOKUP(通常分様式!J541,―!$G$2:$H$2,2,FALSE),0)</f>
        <v>0</v>
      </c>
      <c r="K541">
        <f>IFERROR(VLOOKUP(通常分様式!K541,―!$AH$2:$AI$12,2,FALSE),0)</f>
        <v>0</v>
      </c>
      <c r="V541">
        <f>IFERROR(IF(通常分様式!C541="単",VLOOKUP(通常分様式!V541,―!$I$2:$J$3,2,FALSE),VLOOKUP(通常分様式!V541,―!$I$4:$J$5,2,FALSE)),0)</f>
        <v>0</v>
      </c>
      <c r="W541">
        <f>IFERROR(VLOOKUP(通常分様式!W541,―!$K$2:$L$3,2,FALSE),0)</f>
        <v>0</v>
      </c>
      <c r="X541">
        <f>IFERROR(VLOOKUP(通常分様式!X541,―!$M$2:$N$3,2,FALSE),0)</f>
        <v>0</v>
      </c>
      <c r="Y541">
        <f>IFERROR(VLOOKUP(通常分様式!Y541,―!$O$2:$P$3,2,FALSE),0)</f>
        <v>0</v>
      </c>
      <c r="Z541">
        <f>IFERROR(VLOOKUP(通常分様式!Z541,―!$X$2:$Y$31,2,FALSE),0)</f>
        <v>0</v>
      </c>
      <c r="AA541">
        <f>IFERROR(VLOOKUP(通常分様式!AA541,―!$X$2:$Y$31,2,FALSE),0)</f>
        <v>0</v>
      </c>
      <c r="AF541">
        <f>IFERROR(VLOOKUP(通常分様式!AG541,―!$AA$2:$AB$14,2,FALSE),0)</f>
        <v>0</v>
      </c>
      <c r="AG541">
        <f t="shared" si="56"/>
        <v>0</v>
      </c>
      <c r="AH541" s="513">
        <f t="shared" si="57"/>
        <v>0</v>
      </c>
      <c r="AI541" s="513">
        <f t="shared" si="58"/>
        <v>0</v>
      </c>
      <c r="AJ541" s="513">
        <f>IF(通常分様式!C541="",0,IF(B541=1,IF(フラグ管理用!C541=1,"事業終期_通常",IF(C541=2,IF(Y541=2,"事業終期_R3基金・R4","事業終期_通常"),0)),IF(B541=2,"事業終期_R3基金・R4",0)))</f>
        <v>0</v>
      </c>
      <c r="AK541" s="513">
        <f t="shared" si="59"/>
        <v>0</v>
      </c>
      <c r="AL541" s="513">
        <f t="shared" si="60"/>
        <v>0</v>
      </c>
      <c r="AM541" s="513">
        <f t="shared" si="61"/>
        <v>0</v>
      </c>
      <c r="AN541" s="513">
        <f t="shared" si="62"/>
        <v>0</v>
      </c>
      <c r="AO541" t="str">
        <f>IF(通常分様式!C541="","",IF(PRODUCT(B541:G541,H541:AA541,AF541)=0,"error",""))</f>
        <v/>
      </c>
      <c r="AP541">
        <f>IF(通常分様式!E541="妊娠出産子育て支援交付金",1,0)</f>
        <v>0</v>
      </c>
    </row>
    <row r="542" spans="1:42">
      <c r="A542">
        <v>521</v>
      </c>
      <c r="B542">
        <f>IFERROR(VLOOKUP(通常分様式!B542,―!$AJ$2:$AK$3,2,FALSE),0)</f>
        <v>0</v>
      </c>
      <c r="C542">
        <f>IFERROR(VLOOKUP(通常分様式!C542,―!$A$2:$B$3,2,FALSE),0)</f>
        <v>0</v>
      </c>
      <c r="D542">
        <f>IFERROR(VLOOKUP(通常分様式!D542,―!$AD$2:$AE$3,2,FALSE),0)</f>
        <v>0</v>
      </c>
      <c r="G542">
        <f>IFERROR(VLOOKUP(通常分様式!G542,―!$AF$2:$AG$3,2,FALSE),0)</f>
        <v>0</v>
      </c>
      <c r="H542">
        <f>IFERROR(VLOOKUP(通常分様式!H542,―!$C$2:$D$2,2,FALSE),0)</f>
        <v>0</v>
      </c>
      <c r="I542">
        <f>IFERROR(IF(B542=2,VLOOKUP(通常分様式!I542,―!$E$21:$F$25,2,FALSE),VLOOKUP(通常分様式!I542,―!$E$2:$F$19,2,FALSE)),0)</f>
        <v>0</v>
      </c>
      <c r="J542">
        <f>IFERROR(VLOOKUP(通常分様式!J542,―!$G$2:$H$2,2,FALSE),0)</f>
        <v>0</v>
      </c>
      <c r="K542">
        <f>IFERROR(VLOOKUP(通常分様式!K542,―!$AH$2:$AI$12,2,FALSE),0)</f>
        <v>0</v>
      </c>
      <c r="V542">
        <f>IFERROR(IF(通常分様式!C542="単",VLOOKUP(通常分様式!V542,―!$I$2:$J$3,2,FALSE),VLOOKUP(通常分様式!V542,―!$I$4:$J$5,2,FALSE)),0)</f>
        <v>0</v>
      </c>
      <c r="W542">
        <f>IFERROR(VLOOKUP(通常分様式!W542,―!$K$2:$L$3,2,FALSE),0)</f>
        <v>0</v>
      </c>
      <c r="X542">
        <f>IFERROR(VLOOKUP(通常分様式!X542,―!$M$2:$N$3,2,FALSE),0)</f>
        <v>0</v>
      </c>
      <c r="Y542">
        <f>IFERROR(VLOOKUP(通常分様式!Y542,―!$O$2:$P$3,2,FALSE),0)</f>
        <v>0</v>
      </c>
      <c r="Z542">
        <f>IFERROR(VLOOKUP(通常分様式!Z542,―!$X$2:$Y$31,2,FALSE),0)</f>
        <v>0</v>
      </c>
      <c r="AA542">
        <f>IFERROR(VLOOKUP(通常分様式!AA542,―!$X$2:$Y$31,2,FALSE),0)</f>
        <v>0</v>
      </c>
      <c r="AF542">
        <f>IFERROR(VLOOKUP(通常分様式!AG542,―!$AA$2:$AB$14,2,FALSE),0)</f>
        <v>0</v>
      </c>
      <c r="AG542">
        <f t="shared" si="56"/>
        <v>0</v>
      </c>
      <c r="AH542" s="513">
        <f t="shared" si="57"/>
        <v>0</v>
      </c>
      <c r="AI542" s="513">
        <f t="shared" si="58"/>
        <v>0</v>
      </c>
      <c r="AJ542" s="513">
        <f>IF(通常分様式!C542="",0,IF(B542=1,IF(フラグ管理用!C542=1,"事業終期_通常",IF(C542=2,IF(Y542=2,"事業終期_R3基金・R4","事業終期_通常"),0)),IF(B542=2,"事業終期_R3基金・R4",0)))</f>
        <v>0</v>
      </c>
      <c r="AK542" s="513">
        <f t="shared" si="59"/>
        <v>0</v>
      </c>
      <c r="AL542" s="513">
        <f t="shared" si="60"/>
        <v>0</v>
      </c>
      <c r="AM542" s="513">
        <f t="shared" si="61"/>
        <v>0</v>
      </c>
      <c r="AN542" s="513">
        <f t="shared" si="62"/>
        <v>0</v>
      </c>
      <c r="AO542" t="str">
        <f>IF(通常分様式!C542="","",IF(PRODUCT(B542:G542,H542:AA542,AF542)=0,"error",""))</f>
        <v/>
      </c>
      <c r="AP542">
        <f>IF(通常分様式!E542="妊娠出産子育て支援交付金",1,0)</f>
        <v>0</v>
      </c>
    </row>
    <row r="543" spans="1:42">
      <c r="A543">
        <v>522</v>
      </c>
      <c r="B543">
        <f>IFERROR(VLOOKUP(通常分様式!B543,―!$AJ$2:$AK$3,2,FALSE),0)</f>
        <v>0</v>
      </c>
      <c r="C543">
        <f>IFERROR(VLOOKUP(通常分様式!C543,―!$A$2:$B$3,2,FALSE),0)</f>
        <v>0</v>
      </c>
      <c r="D543">
        <f>IFERROR(VLOOKUP(通常分様式!D543,―!$AD$2:$AE$3,2,FALSE),0)</f>
        <v>0</v>
      </c>
      <c r="G543">
        <f>IFERROR(VLOOKUP(通常分様式!G543,―!$AF$2:$AG$3,2,FALSE),0)</f>
        <v>0</v>
      </c>
      <c r="H543">
        <f>IFERROR(VLOOKUP(通常分様式!H543,―!$C$2:$D$2,2,FALSE),0)</f>
        <v>0</v>
      </c>
      <c r="I543">
        <f>IFERROR(IF(B543=2,VLOOKUP(通常分様式!I543,―!$E$21:$F$25,2,FALSE),VLOOKUP(通常分様式!I543,―!$E$2:$F$19,2,FALSE)),0)</f>
        <v>0</v>
      </c>
      <c r="J543">
        <f>IFERROR(VLOOKUP(通常分様式!J543,―!$G$2:$H$2,2,FALSE),0)</f>
        <v>0</v>
      </c>
      <c r="K543">
        <f>IFERROR(VLOOKUP(通常分様式!K543,―!$AH$2:$AI$12,2,FALSE),0)</f>
        <v>0</v>
      </c>
      <c r="V543">
        <f>IFERROR(IF(通常分様式!C543="単",VLOOKUP(通常分様式!V543,―!$I$2:$J$3,2,FALSE),VLOOKUP(通常分様式!V543,―!$I$4:$J$5,2,FALSE)),0)</f>
        <v>0</v>
      </c>
      <c r="W543">
        <f>IFERROR(VLOOKUP(通常分様式!W543,―!$K$2:$L$3,2,FALSE),0)</f>
        <v>0</v>
      </c>
      <c r="X543">
        <f>IFERROR(VLOOKUP(通常分様式!X543,―!$M$2:$N$3,2,FALSE),0)</f>
        <v>0</v>
      </c>
      <c r="Y543">
        <f>IFERROR(VLOOKUP(通常分様式!Y543,―!$O$2:$P$3,2,FALSE),0)</f>
        <v>0</v>
      </c>
      <c r="Z543">
        <f>IFERROR(VLOOKUP(通常分様式!Z543,―!$X$2:$Y$31,2,FALSE),0)</f>
        <v>0</v>
      </c>
      <c r="AA543">
        <f>IFERROR(VLOOKUP(通常分様式!AA543,―!$X$2:$Y$31,2,FALSE),0)</f>
        <v>0</v>
      </c>
      <c r="AF543">
        <f>IFERROR(VLOOKUP(通常分様式!AG543,―!$AA$2:$AB$14,2,FALSE),0)</f>
        <v>0</v>
      </c>
      <c r="AG543">
        <f t="shared" si="56"/>
        <v>0</v>
      </c>
      <c r="AH543" s="513">
        <f t="shared" si="57"/>
        <v>0</v>
      </c>
      <c r="AI543" s="513">
        <f t="shared" si="58"/>
        <v>0</v>
      </c>
      <c r="AJ543" s="513">
        <f>IF(通常分様式!C543="",0,IF(B543=1,IF(フラグ管理用!C543=1,"事業終期_通常",IF(C543=2,IF(Y543=2,"事業終期_R3基金・R4","事業終期_通常"),0)),IF(B543=2,"事業終期_R3基金・R4",0)))</f>
        <v>0</v>
      </c>
      <c r="AK543" s="513">
        <f t="shared" si="59"/>
        <v>0</v>
      </c>
      <c r="AL543" s="513">
        <f t="shared" si="60"/>
        <v>0</v>
      </c>
      <c r="AM543" s="513">
        <f t="shared" si="61"/>
        <v>0</v>
      </c>
      <c r="AN543" s="513">
        <f t="shared" si="62"/>
        <v>0</v>
      </c>
      <c r="AO543" t="str">
        <f>IF(通常分様式!C543="","",IF(PRODUCT(B543:G543,H543:AA543,AF543)=0,"error",""))</f>
        <v/>
      </c>
      <c r="AP543">
        <f>IF(通常分様式!E543="妊娠出産子育て支援交付金",1,0)</f>
        <v>0</v>
      </c>
    </row>
    <row r="544" spans="1:42">
      <c r="A544">
        <v>523</v>
      </c>
      <c r="B544">
        <f>IFERROR(VLOOKUP(通常分様式!B544,―!$AJ$2:$AK$3,2,FALSE),0)</f>
        <v>0</v>
      </c>
      <c r="C544">
        <f>IFERROR(VLOOKUP(通常分様式!C544,―!$A$2:$B$3,2,FALSE),0)</f>
        <v>0</v>
      </c>
      <c r="D544">
        <f>IFERROR(VLOOKUP(通常分様式!D544,―!$AD$2:$AE$3,2,FALSE),0)</f>
        <v>0</v>
      </c>
      <c r="G544">
        <f>IFERROR(VLOOKUP(通常分様式!G544,―!$AF$2:$AG$3,2,FALSE),0)</f>
        <v>0</v>
      </c>
      <c r="H544">
        <f>IFERROR(VLOOKUP(通常分様式!H544,―!$C$2:$D$2,2,FALSE),0)</f>
        <v>0</v>
      </c>
      <c r="I544">
        <f>IFERROR(IF(B544=2,VLOOKUP(通常分様式!I544,―!$E$21:$F$25,2,FALSE),VLOOKUP(通常分様式!I544,―!$E$2:$F$19,2,FALSE)),0)</f>
        <v>0</v>
      </c>
      <c r="J544">
        <f>IFERROR(VLOOKUP(通常分様式!J544,―!$G$2:$H$2,2,FALSE),0)</f>
        <v>0</v>
      </c>
      <c r="K544">
        <f>IFERROR(VLOOKUP(通常分様式!K544,―!$AH$2:$AI$12,2,FALSE),0)</f>
        <v>0</v>
      </c>
      <c r="V544">
        <f>IFERROR(IF(通常分様式!C544="単",VLOOKUP(通常分様式!V544,―!$I$2:$J$3,2,FALSE),VLOOKUP(通常分様式!V544,―!$I$4:$J$5,2,FALSE)),0)</f>
        <v>0</v>
      </c>
      <c r="W544">
        <f>IFERROR(VLOOKUP(通常分様式!W544,―!$K$2:$L$3,2,FALSE),0)</f>
        <v>0</v>
      </c>
      <c r="X544">
        <f>IFERROR(VLOOKUP(通常分様式!X544,―!$M$2:$N$3,2,FALSE),0)</f>
        <v>0</v>
      </c>
      <c r="Y544">
        <f>IFERROR(VLOOKUP(通常分様式!Y544,―!$O$2:$P$3,2,FALSE),0)</f>
        <v>0</v>
      </c>
      <c r="Z544">
        <f>IFERROR(VLOOKUP(通常分様式!Z544,―!$X$2:$Y$31,2,FALSE),0)</f>
        <v>0</v>
      </c>
      <c r="AA544">
        <f>IFERROR(VLOOKUP(通常分様式!AA544,―!$X$2:$Y$31,2,FALSE),0)</f>
        <v>0</v>
      </c>
      <c r="AF544">
        <f>IFERROR(VLOOKUP(通常分様式!AG544,―!$AA$2:$AB$14,2,FALSE),0)</f>
        <v>0</v>
      </c>
      <c r="AG544">
        <f t="shared" si="56"/>
        <v>0</v>
      </c>
      <c r="AH544" s="513">
        <f t="shared" si="57"/>
        <v>0</v>
      </c>
      <c r="AI544" s="513">
        <f t="shared" si="58"/>
        <v>0</v>
      </c>
      <c r="AJ544" s="513">
        <f>IF(通常分様式!C544="",0,IF(B544=1,IF(フラグ管理用!C544=1,"事業終期_通常",IF(C544=2,IF(Y544=2,"事業終期_R3基金・R4","事業終期_通常"),0)),IF(B544=2,"事業終期_R3基金・R4",0)))</f>
        <v>0</v>
      </c>
      <c r="AK544" s="513">
        <f t="shared" si="59"/>
        <v>0</v>
      </c>
      <c r="AL544" s="513">
        <f t="shared" si="60"/>
        <v>0</v>
      </c>
      <c r="AM544" s="513">
        <f t="shared" si="61"/>
        <v>0</v>
      </c>
      <c r="AN544" s="513">
        <f t="shared" si="62"/>
        <v>0</v>
      </c>
      <c r="AO544" t="str">
        <f>IF(通常分様式!C544="","",IF(PRODUCT(B544:G544,H544:AA544,AF544)=0,"error",""))</f>
        <v/>
      </c>
      <c r="AP544">
        <f>IF(通常分様式!E544="妊娠出産子育て支援交付金",1,0)</f>
        <v>0</v>
      </c>
    </row>
    <row r="545" spans="1:42">
      <c r="A545">
        <v>524</v>
      </c>
      <c r="B545">
        <f>IFERROR(VLOOKUP(通常分様式!B545,―!$AJ$2:$AK$3,2,FALSE),0)</f>
        <v>0</v>
      </c>
      <c r="C545">
        <f>IFERROR(VLOOKUP(通常分様式!C545,―!$A$2:$B$3,2,FALSE),0)</f>
        <v>0</v>
      </c>
      <c r="D545">
        <f>IFERROR(VLOOKUP(通常分様式!D545,―!$AD$2:$AE$3,2,FALSE),0)</f>
        <v>0</v>
      </c>
      <c r="G545">
        <f>IFERROR(VLOOKUP(通常分様式!G545,―!$AF$2:$AG$3,2,FALSE),0)</f>
        <v>0</v>
      </c>
      <c r="H545">
        <f>IFERROR(VLOOKUP(通常分様式!H545,―!$C$2:$D$2,2,FALSE),0)</f>
        <v>0</v>
      </c>
      <c r="I545">
        <f>IFERROR(IF(B545=2,VLOOKUP(通常分様式!I545,―!$E$21:$F$25,2,FALSE),VLOOKUP(通常分様式!I545,―!$E$2:$F$19,2,FALSE)),0)</f>
        <v>0</v>
      </c>
      <c r="J545">
        <f>IFERROR(VLOOKUP(通常分様式!J545,―!$G$2:$H$2,2,FALSE),0)</f>
        <v>0</v>
      </c>
      <c r="K545">
        <f>IFERROR(VLOOKUP(通常分様式!K545,―!$AH$2:$AI$12,2,FALSE),0)</f>
        <v>0</v>
      </c>
      <c r="V545">
        <f>IFERROR(IF(通常分様式!C545="単",VLOOKUP(通常分様式!V545,―!$I$2:$J$3,2,FALSE),VLOOKUP(通常分様式!V545,―!$I$4:$J$5,2,FALSE)),0)</f>
        <v>0</v>
      </c>
      <c r="W545">
        <f>IFERROR(VLOOKUP(通常分様式!W545,―!$K$2:$L$3,2,FALSE),0)</f>
        <v>0</v>
      </c>
      <c r="X545">
        <f>IFERROR(VLOOKUP(通常分様式!X545,―!$M$2:$N$3,2,FALSE),0)</f>
        <v>0</v>
      </c>
      <c r="Y545">
        <f>IFERROR(VLOOKUP(通常分様式!Y545,―!$O$2:$P$3,2,FALSE),0)</f>
        <v>0</v>
      </c>
      <c r="Z545">
        <f>IFERROR(VLOOKUP(通常分様式!Z545,―!$X$2:$Y$31,2,FALSE),0)</f>
        <v>0</v>
      </c>
      <c r="AA545">
        <f>IFERROR(VLOOKUP(通常分様式!AA545,―!$X$2:$Y$31,2,FALSE),0)</f>
        <v>0</v>
      </c>
      <c r="AF545">
        <f>IFERROR(VLOOKUP(通常分様式!AG545,―!$AA$2:$AB$14,2,FALSE),0)</f>
        <v>0</v>
      </c>
      <c r="AG545">
        <f t="shared" si="56"/>
        <v>0</v>
      </c>
      <c r="AH545" s="513">
        <f t="shared" si="57"/>
        <v>0</v>
      </c>
      <c r="AI545" s="513">
        <f t="shared" si="58"/>
        <v>0</v>
      </c>
      <c r="AJ545" s="513">
        <f>IF(通常分様式!C545="",0,IF(B545=1,IF(フラグ管理用!C545=1,"事業終期_通常",IF(C545=2,IF(Y545=2,"事業終期_R3基金・R4","事業終期_通常"),0)),IF(B545=2,"事業終期_R3基金・R4",0)))</f>
        <v>0</v>
      </c>
      <c r="AK545" s="513">
        <f t="shared" si="59"/>
        <v>0</v>
      </c>
      <c r="AL545" s="513">
        <f t="shared" si="60"/>
        <v>0</v>
      </c>
      <c r="AM545" s="513">
        <f t="shared" si="61"/>
        <v>0</v>
      </c>
      <c r="AN545" s="513">
        <f t="shared" si="62"/>
        <v>0</v>
      </c>
      <c r="AO545" t="str">
        <f>IF(通常分様式!C545="","",IF(PRODUCT(B545:G545,H545:AA545,AF545)=0,"error",""))</f>
        <v/>
      </c>
      <c r="AP545">
        <f>IF(通常分様式!E545="妊娠出産子育て支援交付金",1,0)</f>
        <v>0</v>
      </c>
    </row>
    <row r="546" spans="1:42">
      <c r="A546">
        <v>525</v>
      </c>
      <c r="B546">
        <f>IFERROR(VLOOKUP(通常分様式!B546,―!$AJ$2:$AK$3,2,FALSE),0)</f>
        <v>0</v>
      </c>
      <c r="C546">
        <f>IFERROR(VLOOKUP(通常分様式!C546,―!$A$2:$B$3,2,FALSE),0)</f>
        <v>0</v>
      </c>
      <c r="D546">
        <f>IFERROR(VLOOKUP(通常分様式!D546,―!$AD$2:$AE$3,2,FALSE),0)</f>
        <v>0</v>
      </c>
      <c r="G546">
        <f>IFERROR(VLOOKUP(通常分様式!G546,―!$AF$2:$AG$3,2,FALSE),0)</f>
        <v>0</v>
      </c>
      <c r="H546">
        <f>IFERROR(VLOOKUP(通常分様式!H546,―!$C$2:$D$2,2,FALSE),0)</f>
        <v>0</v>
      </c>
      <c r="I546">
        <f>IFERROR(IF(B546=2,VLOOKUP(通常分様式!I546,―!$E$21:$F$25,2,FALSE),VLOOKUP(通常分様式!I546,―!$E$2:$F$19,2,FALSE)),0)</f>
        <v>0</v>
      </c>
      <c r="J546">
        <f>IFERROR(VLOOKUP(通常分様式!J546,―!$G$2:$H$2,2,FALSE),0)</f>
        <v>0</v>
      </c>
      <c r="K546">
        <f>IFERROR(VLOOKUP(通常分様式!K546,―!$AH$2:$AI$12,2,FALSE),0)</f>
        <v>0</v>
      </c>
      <c r="V546">
        <f>IFERROR(IF(通常分様式!C546="単",VLOOKUP(通常分様式!V546,―!$I$2:$J$3,2,FALSE),VLOOKUP(通常分様式!V546,―!$I$4:$J$5,2,FALSE)),0)</f>
        <v>0</v>
      </c>
      <c r="W546">
        <f>IFERROR(VLOOKUP(通常分様式!W546,―!$K$2:$L$3,2,FALSE),0)</f>
        <v>0</v>
      </c>
      <c r="X546">
        <f>IFERROR(VLOOKUP(通常分様式!X546,―!$M$2:$N$3,2,FALSE),0)</f>
        <v>0</v>
      </c>
      <c r="Y546">
        <f>IFERROR(VLOOKUP(通常分様式!Y546,―!$O$2:$P$3,2,FALSE),0)</f>
        <v>0</v>
      </c>
      <c r="Z546">
        <f>IFERROR(VLOOKUP(通常分様式!Z546,―!$X$2:$Y$31,2,FALSE),0)</f>
        <v>0</v>
      </c>
      <c r="AA546">
        <f>IFERROR(VLOOKUP(通常分様式!AA546,―!$X$2:$Y$31,2,FALSE),0)</f>
        <v>0</v>
      </c>
      <c r="AF546">
        <f>IFERROR(VLOOKUP(通常分様式!AG546,―!$AA$2:$AB$14,2,FALSE),0)</f>
        <v>0</v>
      </c>
      <c r="AG546">
        <f t="shared" si="56"/>
        <v>0</v>
      </c>
      <c r="AH546" s="513">
        <f t="shared" si="57"/>
        <v>0</v>
      </c>
      <c r="AI546" s="513">
        <f t="shared" si="58"/>
        <v>0</v>
      </c>
      <c r="AJ546" s="513">
        <f>IF(通常分様式!C546="",0,IF(B546=1,IF(フラグ管理用!C546=1,"事業終期_通常",IF(C546=2,IF(Y546=2,"事業終期_R3基金・R4","事業終期_通常"),0)),IF(B546=2,"事業終期_R3基金・R4",0)))</f>
        <v>0</v>
      </c>
      <c r="AK546" s="513">
        <f t="shared" si="59"/>
        <v>0</v>
      </c>
      <c r="AL546" s="513">
        <f t="shared" si="60"/>
        <v>0</v>
      </c>
      <c r="AM546" s="513">
        <f t="shared" si="61"/>
        <v>0</v>
      </c>
      <c r="AN546" s="513">
        <f t="shared" si="62"/>
        <v>0</v>
      </c>
      <c r="AO546" t="str">
        <f>IF(通常分様式!C546="","",IF(PRODUCT(B546:G546,H546:AA546,AF546)=0,"error",""))</f>
        <v/>
      </c>
      <c r="AP546">
        <f>IF(通常分様式!E546="妊娠出産子育て支援交付金",1,0)</f>
        <v>0</v>
      </c>
    </row>
    <row r="547" spans="1:42">
      <c r="A547">
        <v>526</v>
      </c>
      <c r="B547">
        <f>IFERROR(VLOOKUP(通常分様式!B547,―!$AJ$2:$AK$3,2,FALSE),0)</f>
        <v>0</v>
      </c>
      <c r="C547">
        <f>IFERROR(VLOOKUP(通常分様式!C547,―!$A$2:$B$3,2,FALSE),0)</f>
        <v>0</v>
      </c>
      <c r="D547">
        <f>IFERROR(VLOOKUP(通常分様式!D547,―!$AD$2:$AE$3,2,FALSE),0)</f>
        <v>0</v>
      </c>
      <c r="G547">
        <f>IFERROR(VLOOKUP(通常分様式!G547,―!$AF$2:$AG$3,2,FALSE),0)</f>
        <v>0</v>
      </c>
      <c r="H547">
        <f>IFERROR(VLOOKUP(通常分様式!H547,―!$C$2:$D$2,2,FALSE),0)</f>
        <v>0</v>
      </c>
      <c r="I547">
        <f>IFERROR(IF(B547=2,VLOOKUP(通常分様式!I547,―!$E$21:$F$25,2,FALSE),VLOOKUP(通常分様式!I547,―!$E$2:$F$19,2,FALSE)),0)</f>
        <v>0</v>
      </c>
      <c r="J547">
        <f>IFERROR(VLOOKUP(通常分様式!J547,―!$G$2:$H$2,2,FALSE),0)</f>
        <v>0</v>
      </c>
      <c r="K547">
        <f>IFERROR(VLOOKUP(通常分様式!K547,―!$AH$2:$AI$12,2,FALSE),0)</f>
        <v>0</v>
      </c>
      <c r="V547">
        <f>IFERROR(IF(通常分様式!C547="単",VLOOKUP(通常分様式!V547,―!$I$2:$J$3,2,FALSE),VLOOKUP(通常分様式!V547,―!$I$4:$J$5,2,FALSE)),0)</f>
        <v>0</v>
      </c>
      <c r="W547">
        <f>IFERROR(VLOOKUP(通常分様式!W547,―!$K$2:$L$3,2,FALSE),0)</f>
        <v>0</v>
      </c>
      <c r="X547">
        <f>IFERROR(VLOOKUP(通常分様式!X547,―!$M$2:$N$3,2,FALSE),0)</f>
        <v>0</v>
      </c>
      <c r="Y547">
        <f>IFERROR(VLOOKUP(通常分様式!Y547,―!$O$2:$P$3,2,FALSE),0)</f>
        <v>0</v>
      </c>
      <c r="Z547">
        <f>IFERROR(VLOOKUP(通常分様式!Z547,―!$X$2:$Y$31,2,FALSE),0)</f>
        <v>0</v>
      </c>
      <c r="AA547">
        <f>IFERROR(VLOOKUP(通常分様式!AA547,―!$X$2:$Y$31,2,FALSE),0)</f>
        <v>0</v>
      </c>
      <c r="AF547">
        <f>IFERROR(VLOOKUP(通常分様式!AG547,―!$AA$2:$AB$14,2,FALSE),0)</f>
        <v>0</v>
      </c>
      <c r="AG547">
        <f t="shared" si="56"/>
        <v>0</v>
      </c>
      <c r="AH547" s="513">
        <f t="shared" si="57"/>
        <v>0</v>
      </c>
      <c r="AI547" s="513">
        <f t="shared" si="58"/>
        <v>0</v>
      </c>
      <c r="AJ547" s="513">
        <f>IF(通常分様式!C547="",0,IF(B547=1,IF(フラグ管理用!C547=1,"事業終期_通常",IF(C547=2,IF(Y547=2,"事業終期_R3基金・R4","事業終期_通常"),0)),IF(B547=2,"事業終期_R3基金・R4",0)))</f>
        <v>0</v>
      </c>
      <c r="AK547" s="513">
        <f t="shared" si="59"/>
        <v>0</v>
      </c>
      <c r="AL547" s="513">
        <f t="shared" si="60"/>
        <v>0</v>
      </c>
      <c r="AM547" s="513">
        <f t="shared" si="61"/>
        <v>0</v>
      </c>
      <c r="AN547" s="513">
        <f t="shared" si="62"/>
        <v>0</v>
      </c>
      <c r="AO547" t="str">
        <f>IF(通常分様式!C547="","",IF(PRODUCT(B547:G547,H547:AA547,AF547)=0,"error",""))</f>
        <v/>
      </c>
      <c r="AP547">
        <f>IF(通常分様式!E547="妊娠出産子育て支援交付金",1,0)</f>
        <v>0</v>
      </c>
    </row>
    <row r="548" spans="1:42">
      <c r="A548">
        <v>527</v>
      </c>
      <c r="B548">
        <f>IFERROR(VLOOKUP(通常分様式!B548,―!$AJ$2:$AK$3,2,FALSE),0)</f>
        <v>0</v>
      </c>
      <c r="C548">
        <f>IFERROR(VLOOKUP(通常分様式!C548,―!$A$2:$B$3,2,FALSE),0)</f>
        <v>0</v>
      </c>
      <c r="D548">
        <f>IFERROR(VLOOKUP(通常分様式!D548,―!$AD$2:$AE$3,2,FALSE),0)</f>
        <v>0</v>
      </c>
      <c r="G548">
        <f>IFERROR(VLOOKUP(通常分様式!G548,―!$AF$2:$AG$3,2,FALSE),0)</f>
        <v>0</v>
      </c>
      <c r="H548">
        <f>IFERROR(VLOOKUP(通常分様式!H548,―!$C$2:$D$2,2,FALSE),0)</f>
        <v>0</v>
      </c>
      <c r="I548">
        <f>IFERROR(IF(B548=2,VLOOKUP(通常分様式!I548,―!$E$21:$F$25,2,FALSE),VLOOKUP(通常分様式!I548,―!$E$2:$F$19,2,FALSE)),0)</f>
        <v>0</v>
      </c>
      <c r="J548">
        <f>IFERROR(VLOOKUP(通常分様式!J548,―!$G$2:$H$2,2,FALSE),0)</f>
        <v>0</v>
      </c>
      <c r="K548">
        <f>IFERROR(VLOOKUP(通常分様式!K548,―!$AH$2:$AI$12,2,FALSE),0)</f>
        <v>0</v>
      </c>
      <c r="V548">
        <f>IFERROR(IF(通常分様式!C548="単",VLOOKUP(通常分様式!V548,―!$I$2:$J$3,2,FALSE),VLOOKUP(通常分様式!V548,―!$I$4:$J$5,2,FALSE)),0)</f>
        <v>0</v>
      </c>
      <c r="W548">
        <f>IFERROR(VLOOKUP(通常分様式!W548,―!$K$2:$L$3,2,FALSE),0)</f>
        <v>0</v>
      </c>
      <c r="X548">
        <f>IFERROR(VLOOKUP(通常分様式!X548,―!$M$2:$N$3,2,FALSE),0)</f>
        <v>0</v>
      </c>
      <c r="Y548">
        <f>IFERROR(VLOOKUP(通常分様式!Y548,―!$O$2:$P$3,2,FALSE),0)</f>
        <v>0</v>
      </c>
      <c r="Z548">
        <f>IFERROR(VLOOKUP(通常分様式!Z548,―!$X$2:$Y$31,2,FALSE),0)</f>
        <v>0</v>
      </c>
      <c r="AA548">
        <f>IFERROR(VLOOKUP(通常分様式!AA548,―!$X$2:$Y$31,2,FALSE),0)</f>
        <v>0</v>
      </c>
      <c r="AF548">
        <f>IFERROR(VLOOKUP(通常分様式!AG548,―!$AA$2:$AB$14,2,FALSE),0)</f>
        <v>0</v>
      </c>
      <c r="AG548">
        <f t="shared" si="56"/>
        <v>0</v>
      </c>
      <c r="AH548" s="513">
        <f t="shared" si="57"/>
        <v>0</v>
      </c>
      <c r="AI548" s="513">
        <f t="shared" si="58"/>
        <v>0</v>
      </c>
      <c r="AJ548" s="513">
        <f>IF(通常分様式!C548="",0,IF(B548=1,IF(フラグ管理用!C548=1,"事業終期_通常",IF(C548=2,IF(Y548=2,"事業終期_R3基金・R4","事業終期_通常"),0)),IF(B548=2,"事業終期_R3基金・R4",0)))</f>
        <v>0</v>
      </c>
      <c r="AK548" s="513">
        <f t="shared" si="59"/>
        <v>0</v>
      </c>
      <c r="AL548" s="513">
        <f t="shared" si="60"/>
        <v>0</v>
      </c>
      <c r="AM548" s="513">
        <f t="shared" si="61"/>
        <v>0</v>
      </c>
      <c r="AN548" s="513">
        <f t="shared" si="62"/>
        <v>0</v>
      </c>
      <c r="AO548" t="str">
        <f>IF(通常分様式!C548="","",IF(PRODUCT(B548:G548,H548:AA548,AF548)=0,"error",""))</f>
        <v/>
      </c>
      <c r="AP548">
        <f>IF(通常分様式!E548="妊娠出産子育て支援交付金",1,0)</f>
        <v>0</v>
      </c>
    </row>
    <row r="549" spans="1:42">
      <c r="A549">
        <v>528</v>
      </c>
      <c r="B549">
        <f>IFERROR(VLOOKUP(通常分様式!B549,―!$AJ$2:$AK$3,2,FALSE),0)</f>
        <v>0</v>
      </c>
      <c r="C549">
        <f>IFERROR(VLOOKUP(通常分様式!C549,―!$A$2:$B$3,2,FALSE),0)</f>
        <v>0</v>
      </c>
      <c r="D549">
        <f>IFERROR(VLOOKUP(通常分様式!D549,―!$AD$2:$AE$3,2,FALSE),0)</f>
        <v>0</v>
      </c>
      <c r="G549">
        <f>IFERROR(VLOOKUP(通常分様式!G549,―!$AF$2:$AG$3,2,FALSE),0)</f>
        <v>0</v>
      </c>
      <c r="H549">
        <f>IFERROR(VLOOKUP(通常分様式!H549,―!$C$2:$D$2,2,FALSE),0)</f>
        <v>0</v>
      </c>
      <c r="I549">
        <f>IFERROR(IF(B549=2,VLOOKUP(通常分様式!I549,―!$E$21:$F$25,2,FALSE),VLOOKUP(通常分様式!I549,―!$E$2:$F$19,2,FALSE)),0)</f>
        <v>0</v>
      </c>
      <c r="J549">
        <f>IFERROR(VLOOKUP(通常分様式!J549,―!$G$2:$H$2,2,FALSE),0)</f>
        <v>0</v>
      </c>
      <c r="K549">
        <f>IFERROR(VLOOKUP(通常分様式!K549,―!$AH$2:$AI$12,2,FALSE),0)</f>
        <v>0</v>
      </c>
      <c r="V549">
        <f>IFERROR(IF(通常分様式!C549="単",VLOOKUP(通常分様式!V549,―!$I$2:$J$3,2,FALSE),VLOOKUP(通常分様式!V549,―!$I$4:$J$5,2,FALSE)),0)</f>
        <v>0</v>
      </c>
      <c r="W549">
        <f>IFERROR(VLOOKUP(通常分様式!W549,―!$K$2:$L$3,2,FALSE),0)</f>
        <v>0</v>
      </c>
      <c r="X549">
        <f>IFERROR(VLOOKUP(通常分様式!X549,―!$M$2:$N$3,2,FALSE),0)</f>
        <v>0</v>
      </c>
      <c r="Y549">
        <f>IFERROR(VLOOKUP(通常分様式!Y549,―!$O$2:$P$3,2,FALSE),0)</f>
        <v>0</v>
      </c>
      <c r="Z549">
        <f>IFERROR(VLOOKUP(通常分様式!Z549,―!$X$2:$Y$31,2,FALSE),0)</f>
        <v>0</v>
      </c>
      <c r="AA549">
        <f>IFERROR(VLOOKUP(通常分様式!AA549,―!$X$2:$Y$31,2,FALSE),0)</f>
        <v>0</v>
      </c>
      <c r="AF549">
        <f>IFERROR(VLOOKUP(通常分様式!AG549,―!$AA$2:$AB$14,2,FALSE),0)</f>
        <v>0</v>
      </c>
      <c r="AG549">
        <f t="shared" si="56"/>
        <v>0</v>
      </c>
      <c r="AH549" s="513">
        <f t="shared" si="57"/>
        <v>0</v>
      </c>
      <c r="AI549" s="513">
        <f t="shared" si="58"/>
        <v>0</v>
      </c>
      <c r="AJ549" s="513">
        <f>IF(通常分様式!C549="",0,IF(B549=1,IF(フラグ管理用!C549=1,"事業終期_通常",IF(C549=2,IF(Y549=2,"事業終期_R3基金・R4","事業終期_通常"),0)),IF(B549=2,"事業終期_R3基金・R4",0)))</f>
        <v>0</v>
      </c>
      <c r="AK549" s="513">
        <f t="shared" si="59"/>
        <v>0</v>
      </c>
      <c r="AL549" s="513">
        <f t="shared" si="60"/>
        <v>0</v>
      </c>
      <c r="AM549" s="513">
        <f t="shared" si="61"/>
        <v>0</v>
      </c>
      <c r="AN549" s="513">
        <f t="shared" si="62"/>
        <v>0</v>
      </c>
      <c r="AO549" t="str">
        <f>IF(通常分様式!C549="","",IF(PRODUCT(B549:G549,H549:AA549,AF549)=0,"error",""))</f>
        <v/>
      </c>
      <c r="AP549">
        <f>IF(通常分様式!E549="妊娠出産子育て支援交付金",1,0)</f>
        <v>0</v>
      </c>
    </row>
    <row r="550" spans="1:42">
      <c r="A550">
        <v>529</v>
      </c>
      <c r="B550">
        <f>IFERROR(VLOOKUP(通常分様式!B550,―!$AJ$2:$AK$3,2,FALSE),0)</f>
        <v>0</v>
      </c>
      <c r="C550">
        <f>IFERROR(VLOOKUP(通常分様式!C550,―!$A$2:$B$3,2,FALSE),0)</f>
        <v>0</v>
      </c>
      <c r="D550">
        <f>IFERROR(VLOOKUP(通常分様式!D550,―!$AD$2:$AE$3,2,FALSE),0)</f>
        <v>0</v>
      </c>
      <c r="G550">
        <f>IFERROR(VLOOKUP(通常分様式!G550,―!$AF$2:$AG$3,2,FALSE),0)</f>
        <v>0</v>
      </c>
      <c r="H550">
        <f>IFERROR(VLOOKUP(通常分様式!H550,―!$C$2:$D$2,2,FALSE),0)</f>
        <v>0</v>
      </c>
      <c r="I550">
        <f>IFERROR(IF(B550=2,VLOOKUP(通常分様式!I550,―!$E$21:$F$25,2,FALSE),VLOOKUP(通常分様式!I550,―!$E$2:$F$19,2,FALSE)),0)</f>
        <v>0</v>
      </c>
      <c r="J550">
        <f>IFERROR(VLOOKUP(通常分様式!J550,―!$G$2:$H$2,2,FALSE),0)</f>
        <v>0</v>
      </c>
      <c r="K550">
        <f>IFERROR(VLOOKUP(通常分様式!K550,―!$AH$2:$AI$12,2,FALSE),0)</f>
        <v>0</v>
      </c>
      <c r="V550">
        <f>IFERROR(IF(通常分様式!C550="単",VLOOKUP(通常分様式!V550,―!$I$2:$J$3,2,FALSE),VLOOKUP(通常分様式!V550,―!$I$4:$J$5,2,FALSE)),0)</f>
        <v>0</v>
      </c>
      <c r="W550">
        <f>IFERROR(VLOOKUP(通常分様式!W550,―!$K$2:$L$3,2,FALSE),0)</f>
        <v>0</v>
      </c>
      <c r="X550">
        <f>IFERROR(VLOOKUP(通常分様式!X550,―!$M$2:$N$3,2,FALSE),0)</f>
        <v>0</v>
      </c>
      <c r="Y550">
        <f>IFERROR(VLOOKUP(通常分様式!Y550,―!$O$2:$P$3,2,FALSE),0)</f>
        <v>0</v>
      </c>
      <c r="Z550">
        <f>IFERROR(VLOOKUP(通常分様式!Z550,―!$X$2:$Y$31,2,FALSE),0)</f>
        <v>0</v>
      </c>
      <c r="AA550">
        <f>IFERROR(VLOOKUP(通常分様式!AA550,―!$X$2:$Y$31,2,FALSE),0)</f>
        <v>0</v>
      </c>
      <c r="AF550">
        <f>IFERROR(VLOOKUP(通常分様式!AG550,―!$AA$2:$AB$14,2,FALSE),0)</f>
        <v>0</v>
      </c>
      <c r="AG550">
        <f t="shared" si="56"/>
        <v>0</v>
      </c>
      <c r="AH550" s="513">
        <f t="shared" si="57"/>
        <v>0</v>
      </c>
      <c r="AI550" s="513">
        <f t="shared" si="58"/>
        <v>0</v>
      </c>
      <c r="AJ550" s="513">
        <f>IF(通常分様式!C550="",0,IF(B550=1,IF(フラグ管理用!C550=1,"事業終期_通常",IF(C550=2,IF(Y550=2,"事業終期_R3基金・R4","事業終期_通常"),0)),IF(B550=2,"事業終期_R3基金・R4",0)))</f>
        <v>0</v>
      </c>
      <c r="AK550" s="513">
        <f t="shared" si="59"/>
        <v>0</v>
      </c>
      <c r="AL550" s="513">
        <f t="shared" si="60"/>
        <v>0</v>
      </c>
      <c r="AM550" s="513">
        <f t="shared" si="61"/>
        <v>0</v>
      </c>
      <c r="AN550" s="513">
        <f t="shared" si="62"/>
        <v>0</v>
      </c>
      <c r="AO550" t="str">
        <f>IF(通常分様式!C550="","",IF(PRODUCT(B550:G550,H550:AA550,AF550)=0,"error",""))</f>
        <v/>
      </c>
      <c r="AP550">
        <f>IF(通常分様式!E550="妊娠出産子育て支援交付金",1,0)</f>
        <v>0</v>
      </c>
    </row>
    <row r="551" spans="1:42">
      <c r="A551">
        <v>530</v>
      </c>
      <c r="B551">
        <f>IFERROR(VLOOKUP(通常分様式!B551,―!$AJ$2:$AK$3,2,FALSE),0)</f>
        <v>0</v>
      </c>
      <c r="C551">
        <f>IFERROR(VLOOKUP(通常分様式!C551,―!$A$2:$B$3,2,FALSE),0)</f>
        <v>0</v>
      </c>
      <c r="D551">
        <f>IFERROR(VLOOKUP(通常分様式!D551,―!$AD$2:$AE$3,2,FALSE),0)</f>
        <v>0</v>
      </c>
      <c r="G551">
        <f>IFERROR(VLOOKUP(通常分様式!G551,―!$AF$2:$AG$3,2,FALSE),0)</f>
        <v>0</v>
      </c>
      <c r="H551">
        <f>IFERROR(VLOOKUP(通常分様式!H551,―!$C$2:$D$2,2,FALSE),0)</f>
        <v>0</v>
      </c>
      <c r="I551">
        <f>IFERROR(IF(B551=2,VLOOKUP(通常分様式!I551,―!$E$21:$F$25,2,FALSE),VLOOKUP(通常分様式!I551,―!$E$2:$F$19,2,FALSE)),0)</f>
        <v>0</v>
      </c>
      <c r="J551">
        <f>IFERROR(VLOOKUP(通常分様式!J551,―!$G$2:$H$2,2,FALSE),0)</f>
        <v>0</v>
      </c>
      <c r="K551">
        <f>IFERROR(VLOOKUP(通常分様式!K551,―!$AH$2:$AI$12,2,FALSE),0)</f>
        <v>0</v>
      </c>
      <c r="V551">
        <f>IFERROR(IF(通常分様式!C551="単",VLOOKUP(通常分様式!V551,―!$I$2:$J$3,2,FALSE),VLOOKUP(通常分様式!V551,―!$I$4:$J$5,2,FALSE)),0)</f>
        <v>0</v>
      </c>
      <c r="W551">
        <f>IFERROR(VLOOKUP(通常分様式!W551,―!$K$2:$L$3,2,FALSE),0)</f>
        <v>0</v>
      </c>
      <c r="X551">
        <f>IFERROR(VLOOKUP(通常分様式!X551,―!$M$2:$N$3,2,FALSE),0)</f>
        <v>0</v>
      </c>
      <c r="Y551">
        <f>IFERROR(VLOOKUP(通常分様式!Y551,―!$O$2:$P$3,2,FALSE),0)</f>
        <v>0</v>
      </c>
      <c r="Z551">
        <f>IFERROR(VLOOKUP(通常分様式!Z551,―!$X$2:$Y$31,2,FALSE),0)</f>
        <v>0</v>
      </c>
      <c r="AA551">
        <f>IFERROR(VLOOKUP(通常分様式!AA551,―!$X$2:$Y$31,2,FALSE),0)</f>
        <v>0</v>
      </c>
      <c r="AF551">
        <f>IFERROR(VLOOKUP(通常分様式!AG551,―!$AA$2:$AB$14,2,FALSE),0)</f>
        <v>0</v>
      </c>
      <c r="AG551">
        <f t="shared" si="56"/>
        <v>0</v>
      </c>
      <c r="AH551" s="513">
        <f t="shared" si="57"/>
        <v>0</v>
      </c>
      <c r="AI551" s="513">
        <f t="shared" si="58"/>
        <v>0</v>
      </c>
      <c r="AJ551" s="513">
        <f>IF(通常分様式!C551="",0,IF(B551=1,IF(フラグ管理用!C551=1,"事業終期_通常",IF(C551=2,IF(Y551=2,"事業終期_R3基金・R4","事業終期_通常"),0)),IF(B551=2,"事業終期_R3基金・R4",0)))</f>
        <v>0</v>
      </c>
      <c r="AK551" s="513">
        <f t="shared" si="59"/>
        <v>0</v>
      </c>
      <c r="AL551" s="513">
        <f t="shared" si="60"/>
        <v>0</v>
      </c>
      <c r="AM551" s="513">
        <f t="shared" si="61"/>
        <v>0</v>
      </c>
      <c r="AN551" s="513">
        <f t="shared" si="62"/>
        <v>0</v>
      </c>
      <c r="AO551" t="str">
        <f>IF(通常分様式!C551="","",IF(PRODUCT(B551:G551,H551:AA551,AF551)=0,"error",""))</f>
        <v/>
      </c>
      <c r="AP551">
        <f>IF(通常分様式!E551="妊娠出産子育て支援交付金",1,0)</f>
        <v>0</v>
      </c>
    </row>
    <row r="552" spans="1:42">
      <c r="A552">
        <v>531</v>
      </c>
      <c r="B552">
        <f>IFERROR(VLOOKUP(通常分様式!B552,―!$AJ$2:$AK$3,2,FALSE),0)</f>
        <v>0</v>
      </c>
      <c r="C552">
        <f>IFERROR(VLOOKUP(通常分様式!C552,―!$A$2:$B$3,2,FALSE),0)</f>
        <v>0</v>
      </c>
      <c r="D552">
        <f>IFERROR(VLOOKUP(通常分様式!D552,―!$AD$2:$AE$3,2,FALSE),0)</f>
        <v>0</v>
      </c>
      <c r="G552">
        <f>IFERROR(VLOOKUP(通常分様式!G552,―!$AF$2:$AG$3,2,FALSE),0)</f>
        <v>0</v>
      </c>
      <c r="H552">
        <f>IFERROR(VLOOKUP(通常分様式!H552,―!$C$2:$D$2,2,FALSE),0)</f>
        <v>0</v>
      </c>
      <c r="I552">
        <f>IFERROR(IF(B552=2,VLOOKUP(通常分様式!I552,―!$E$21:$F$25,2,FALSE),VLOOKUP(通常分様式!I552,―!$E$2:$F$19,2,FALSE)),0)</f>
        <v>0</v>
      </c>
      <c r="J552">
        <f>IFERROR(VLOOKUP(通常分様式!J552,―!$G$2:$H$2,2,FALSE),0)</f>
        <v>0</v>
      </c>
      <c r="K552">
        <f>IFERROR(VLOOKUP(通常分様式!K552,―!$AH$2:$AI$12,2,FALSE),0)</f>
        <v>0</v>
      </c>
      <c r="V552">
        <f>IFERROR(IF(通常分様式!C552="単",VLOOKUP(通常分様式!V552,―!$I$2:$J$3,2,FALSE),VLOOKUP(通常分様式!V552,―!$I$4:$J$5,2,FALSE)),0)</f>
        <v>0</v>
      </c>
      <c r="W552">
        <f>IFERROR(VLOOKUP(通常分様式!W552,―!$K$2:$L$3,2,FALSE),0)</f>
        <v>0</v>
      </c>
      <c r="X552">
        <f>IFERROR(VLOOKUP(通常分様式!X552,―!$M$2:$N$3,2,FALSE),0)</f>
        <v>0</v>
      </c>
      <c r="Y552">
        <f>IFERROR(VLOOKUP(通常分様式!Y552,―!$O$2:$P$3,2,FALSE),0)</f>
        <v>0</v>
      </c>
      <c r="Z552">
        <f>IFERROR(VLOOKUP(通常分様式!Z552,―!$X$2:$Y$31,2,FALSE),0)</f>
        <v>0</v>
      </c>
      <c r="AA552">
        <f>IFERROR(VLOOKUP(通常分様式!AA552,―!$X$2:$Y$31,2,FALSE),0)</f>
        <v>0</v>
      </c>
      <c r="AF552">
        <f>IFERROR(VLOOKUP(通常分様式!AG552,―!$AA$2:$AB$14,2,FALSE),0)</f>
        <v>0</v>
      </c>
      <c r="AG552">
        <f t="shared" si="56"/>
        <v>0</v>
      </c>
      <c r="AH552" s="513">
        <f t="shared" si="57"/>
        <v>0</v>
      </c>
      <c r="AI552" s="513">
        <f t="shared" si="58"/>
        <v>0</v>
      </c>
      <c r="AJ552" s="513">
        <f>IF(通常分様式!C552="",0,IF(B552=1,IF(フラグ管理用!C552=1,"事業終期_通常",IF(C552=2,IF(Y552=2,"事業終期_R3基金・R4","事業終期_通常"),0)),IF(B552=2,"事業終期_R3基金・R4",0)))</f>
        <v>0</v>
      </c>
      <c r="AK552" s="513">
        <f t="shared" si="59"/>
        <v>0</v>
      </c>
      <c r="AL552" s="513">
        <f t="shared" si="60"/>
        <v>0</v>
      </c>
      <c r="AM552" s="513">
        <f t="shared" si="61"/>
        <v>0</v>
      </c>
      <c r="AN552" s="513">
        <f t="shared" si="62"/>
        <v>0</v>
      </c>
      <c r="AO552" t="str">
        <f>IF(通常分様式!C552="","",IF(PRODUCT(B552:G552,H552:AA552,AF552)=0,"error",""))</f>
        <v/>
      </c>
      <c r="AP552">
        <f>IF(通常分様式!E552="妊娠出産子育て支援交付金",1,0)</f>
        <v>0</v>
      </c>
    </row>
    <row r="553" spans="1:42">
      <c r="A553">
        <v>532</v>
      </c>
      <c r="B553">
        <f>IFERROR(VLOOKUP(通常分様式!B553,―!$AJ$2:$AK$3,2,FALSE),0)</f>
        <v>0</v>
      </c>
      <c r="C553">
        <f>IFERROR(VLOOKUP(通常分様式!C553,―!$A$2:$B$3,2,FALSE),0)</f>
        <v>0</v>
      </c>
      <c r="D553">
        <f>IFERROR(VLOOKUP(通常分様式!D553,―!$AD$2:$AE$3,2,FALSE),0)</f>
        <v>0</v>
      </c>
      <c r="G553">
        <f>IFERROR(VLOOKUP(通常分様式!G553,―!$AF$2:$AG$3,2,FALSE),0)</f>
        <v>0</v>
      </c>
      <c r="H553">
        <f>IFERROR(VLOOKUP(通常分様式!H553,―!$C$2:$D$2,2,FALSE),0)</f>
        <v>0</v>
      </c>
      <c r="I553">
        <f>IFERROR(IF(B553=2,VLOOKUP(通常分様式!I553,―!$E$21:$F$25,2,FALSE),VLOOKUP(通常分様式!I553,―!$E$2:$F$19,2,FALSE)),0)</f>
        <v>0</v>
      </c>
      <c r="J553">
        <f>IFERROR(VLOOKUP(通常分様式!J553,―!$G$2:$H$2,2,FALSE),0)</f>
        <v>0</v>
      </c>
      <c r="K553">
        <f>IFERROR(VLOOKUP(通常分様式!K553,―!$AH$2:$AI$12,2,FALSE),0)</f>
        <v>0</v>
      </c>
      <c r="V553">
        <f>IFERROR(IF(通常分様式!C553="単",VLOOKUP(通常分様式!V553,―!$I$2:$J$3,2,FALSE),VLOOKUP(通常分様式!V553,―!$I$4:$J$5,2,FALSE)),0)</f>
        <v>0</v>
      </c>
      <c r="W553">
        <f>IFERROR(VLOOKUP(通常分様式!W553,―!$K$2:$L$3,2,FALSE),0)</f>
        <v>0</v>
      </c>
      <c r="X553">
        <f>IFERROR(VLOOKUP(通常分様式!X553,―!$M$2:$N$3,2,FALSE),0)</f>
        <v>0</v>
      </c>
      <c r="Y553">
        <f>IFERROR(VLOOKUP(通常分様式!Y553,―!$O$2:$P$3,2,FALSE),0)</f>
        <v>0</v>
      </c>
      <c r="Z553">
        <f>IFERROR(VLOOKUP(通常分様式!Z553,―!$X$2:$Y$31,2,FALSE),0)</f>
        <v>0</v>
      </c>
      <c r="AA553">
        <f>IFERROR(VLOOKUP(通常分様式!AA553,―!$X$2:$Y$31,2,FALSE),0)</f>
        <v>0</v>
      </c>
      <c r="AF553">
        <f>IFERROR(VLOOKUP(通常分様式!AG553,―!$AA$2:$AB$14,2,FALSE),0)</f>
        <v>0</v>
      </c>
      <c r="AG553">
        <f t="shared" si="56"/>
        <v>0</v>
      </c>
      <c r="AH553" s="513">
        <f t="shared" si="57"/>
        <v>0</v>
      </c>
      <c r="AI553" s="513">
        <f t="shared" si="58"/>
        <v>0</v>
      </c>
      <c r="AJ553" s="513">
        <f>IF(通常分様式!C553="",0,IF(B553=1,IF(フラグ管理用!C553=1,"事業終期_通常",IF(C553=2,IF(Y553=2,"事業終期_R3基金・R4","事業終期_通常"),0)),IF(B553=2,"事業終期_R3基金・R4",0)))</f>
        <v>0</v>
      </c>
      <c r="AK553" s="513">
        <f t="shared" si="59"/>
        <v>0</v>
      </c>
      <c r="AL553" s="513">
        <f t="shared" si="60"/>
        <v>0</v>
      </c>
      <c r="AM553" s="513">
        <f t="shared" si="61"/>
        <v>0</v>
      </c>
      <c r="AN553" s="513">
        <f t="shared" si="62"/>
        <v>0</v>
      </c>
      <c r="AO553" t="str">
        <f>IF(通常分様式!C553="","",IF(PRODUCT(B553:G553,H553:AA553,AF553)=0,"error",""))</f>
        <v/>
      </c>
      <c r="AP553">
        <f>IF(通常分様式!E553="妊娠出産子育て支援交付金",1,0)</f>
        <v>0</v>
      </c>
    </row>
    <row r="554" spans="1:42">
      <c r="A554">
        <v>533</v>
      </c>
      <c r="B554">
        <f>IFERROR(VLOOKUP(通常分様式!B554,―!$AJ$2:$AK$3,2,FALSE),0)</f>
        <v>0</v>
      </c>
      <c r="C554">
        <f>IFERROR(VLOOKUP(通常分様式!C554,―!$A$2:$B$3,2,FALSE),0)</f>
        <v>0</v>
      </c>
      <c r="D554">
        <f>IFERROR(VLOOKUP(通常分様式!D554,―!$AD$2:$AE$3,2,FALSE),0)</f>
        <v>0</v>
      </c>
      <c r="G554">
        <f>IFERROR(VLOOKUP(通常分様式!G554,―!$AF$2:$AG$3,2,FALSE),0)</f>
        <v>0</v>
      </c>
      <c r="H554">
        <f>IFERROR(VLOOKUP(通常分様式!H554,―!$C$2:$D$2,2,FALSE),0)</f>
        <v>0</v>
      </c>
      <c r="I554">
        <f>IFERROR(IF(B554=2,VLOOKUP(通常分様式!I554,―!$E$21:$F$25,2,FALSE),VLOOKUP(通常分様式!I554,―!$E$2:$F$19,2,FALSE)),0)</f>
        <v>0</v>
      </c>
      <c r="J554">
        <f>IFERROR(VLOOKUP(通常分様式!J554,―!$G$2:$H$2,2,FALSE),0)</f>
        <v>0</v>
      </c>
      <c r="K554">
        <f>IFERROR(VLOOKUP(通常分様式!K554,―!$AH$2:$AI$12,2,FALSE),0)</f>
        <v>0</v>
      </c>
      <c r="V554">
        <f>IFERROR(IF(通常分様式!C554="単",VLOOKUP(通常分様式!V554,―!$I$2:$J$3,2,FALSE),VLOOKUP(通常分様式!V554,―!$I$4:$J$5,2,FALSE)),0)</f>
        <v>0</v>
      </c>
      <c r="W554">
        <f>IFERROR(VLOOKUP(通常分様式!W554,―!$K$2:$L$3,2,FALSE),0)</f>
        <v>0</v>
      </c>
      <c r="X554">
        <f>IFERROR(VLOOKUP(通常分様式!X554,―!$M$2:$N$3,2,FALSE),0)</f>
        <v>0</v>
      </c>
      <c r="Y554">
        <f>IFERROR(VLOOKUP(通常分様式!Y554,―!$O$2:$P$3,2,FALSE),0)</f>
        <v>0</v>
      </c>
      <c r="Z554">
        <f>IFERROR(VLOOKUP(通常分様式!Z554,―!$X$2:$Y$31,2,FALSE),0)</f>
        <v>0</v>
      </c>
      <c r="AA554">
        <f>IFERROR(VLOOKUP(通常分様式!AA554,―!$X$2:$Y$31,2,FALSE),0)</f>
        <v>0</v>
      </c>
      <c r="AF554">
        <f>IFERROR(VLOOKUP(通常分様式!AG554,―!$AA$2:$AB$14,2,FALSE),0)</f>
        <v>0</v>
      </c>
      <c r="AG554">
        <f t="shared" si="56"/>
        <v>0</v>
      </c>
      <c r="AH554" s="513">
        <f t="shared" si="57"/>
        <v>0</v>
      </c>
      <c r="AI554" s="513">
        <f t="shared" si="58"/>
        <v>0</v>
      </c>
      <c r="AJ554" s="513">
        <f>IF(通常分様式!C554="",0,IF(B554=1,IF(フラグ管理用!C554=1,"事業終期_通常",IF(C554=2,IF(Y554=2,"事業終期_R3基金・R4","事業終期_通常"),0)),IF(B554=2,"事業終期_R3基金・R4",0)))</f>
        <v>0</v>
      </c>
      <c r="AK554" s="513">
        <f t="shared" si="59"/>
        <v>0</v>
      </c>
      <c r="AL554" s="513">
        <f t="shared" si="60"/>
        <v>0</v>
      </c>
      <c r="AM554" s="513">
        <f t="shared" si="61"/>
        <v>0</v>
      </c>
      <c r="AN554" s="513">
        <f t="shared" si="62"/>
        <v>0</v>
      </c>
      <c r="AO554" t="str">
        <f>IF(通常分様式!C554="","",IF(PRODUCT(B554:G554,H554:AA554,AF554)=0,"error",""))</f>
        <v/>
      </c>
      <c r="AP554">
        <f>IF(通常分様式!E554="妊娠出産子育て支援交付金",1,0)</f>
        <v>0</v>
      </c>
    </row>
    <row r="555" spans="1:42">
      <c r="A555">
        <v>534</v>
      </c>
      <c r="B555">
        <f>IFERROR(VLOOKUP(通常分様式!B555,―!$AJ$2:$AK$3,2,FALSE),0)</f>
        <v>0</v>
      </c>
      <c r="C555">
        <f>IFERROR(VLOOKUP(通常分様式!C555,―!$A$2:$B$3,2,FALSE),0)</f>
        <v>0</v>
      </c>
      <c r="D555">
        <f>IFERROR(VLOOKUP(通常分様式!D555,―!$AD$2:$AE$3,2,FALSE),0)</f>
        <v>0</v>
      </c>
      <c r="G555">
        <f>IFERROR(VLOOKUP(通常分様式!G555,―!$AF$2:$AG$3,2,FALSE),0)</f>
        <v>0</v>
      </c>
      <c r="H555">
        <f>IFERROR(VLOOKUP(通常分様式!H555,―!$C$2:$D$2,2,FALSE),0)</f>
        <v>0</v>
      </c>
      <c r="I555">
        <f>IFERROR(IF(B555=2,VLOOKUP(通常分様式!I555,―!$E$21:$F$25,2,FALSE),VLOOKUP(通常分様式!I555,―!$E$2:$F$19,2,FALSE)),0)</f>
        <v>0</v>
      </c>
      <c r="J555">
        <f>IFERROR(VLOOKUP(通常分様式!J555,―!$G$2:$H$2,2,FALSE),0)</f>
        <v>0</v>
      </c>
      <c r="K555">
        <f>IFERROR(VLOOKUP(通常分様式!K555,―!$AH$2:$AI$12,2,FALSE),0)</f>
        <v>0</v>
      </c>
      <c r="V555">
        <f>IFERROR(IF(通常分様式!C555="単",VLOOKUP(通常分様式!V555,―!$I$2:$J$3,2,FALSE),VLOOKUP(通常分様式!V555,―!$I$4:$J$5,2,FALSE)),0)</f>
        <v>0</v>
      </c>
      <c r="W555">
        <f>IFERROR(VLOOKUP(通常分様式!W555,―!$K$2:$L$3,2,FALSE),0)</f>
        <v>0</v>
      </c>
      <c r="X555">
        <f>IFERROR(VLOOKUP(通常分様式!X555,―!$M$2:$N$3,2,FALSE),0)</f>
        <v>0</v>
      </c>
      <c r="Y555">
        <f>IFERROR(VLOOKUP(通常分様式!Y555,―!$O$2:$P$3,2,FALSE),0)</f>
        <v>0</v>
      </c>
      <c r="Z555">
        <f>IFERROR(VLOOKUP(通常分様式!Z555,―!$X$2:$Y$31,2,FALSE),0)</f>
        <v>0</v>
      </c>
      <c r="AA555">
        <f>IFERROR(VLOOKUP(通常分様式!AA555,―!$X$2:$Y$31,2,FALSE),0)</f>
        <v>0</v>
      </c>
      <c r="AF555">
        <f>IFERROR(VLOOKUP(通常分様式!AG555,―!$AA$2:$AB$14,2,FALSE),0)</f>
        <v>0</v>
      </c>
      <c r="AG555">
        <f t="shared" si="56"/>
        <v>0</v>
      </c>
      <c r="AH555" s="513">
        <f t="shared" si="57"/>
        <v>0</v>
      </c>
      <c r="AI555" s="513">
        <f t="shared" si="58"/>
        <v>0</v>
      </c>
      <c r="AJ555" s="513">
        <f>IF(通常分様式!C555="",0,IF(B555=1,IF(フラグ管理用!C555=1,"事業終期_通常",IF(C555=2,IF(Y555=2,"事業終期_R3基金・R4","事業終期_通常"),0)),IF(B555=2,"事業終期_R3基金・R4",0)))</f>
        <v>0</v>
      </c>
      <c r="AK555" s="513">
        <f t="shared" si="59"/>
        <v>0</v>
      </c>
      <c r="AL555" s="513">
        <f t="shared" si="60"/>
        <v>0</v>
      </c>
      <c r="AM555" s="513">
        <f t="shared" si="61"/>
        <v>0</v>
      </c>
      <c r="AN555" s="513">
        <f t="shared" si="62"/>
        <v>0</v>
      </c>
      <c r="AO555" t="str">
        <f>IF(通常分様式!C555="","",IF(PRODUCT(B555:G555,H555:AA555,AF555)=0,"error",""))</f>
        <v/>
      </c>
      <c r="AP555">
        <f>IF(通常分様式!E555="妊娠出産子育て支援交付金",1,0)</f>
        <v>0</v>
      </c>
    </row>
    <row r="556" spans="1:42">
      <c r="A556">
        <v>535</v>
      </c>
      <c r="B556">
        <f>IFERROR(VLOOKUP(通常分様式!B556,―!$AJ$2:$AK$3,2,FALSE),0)</f>
        <v>0</v>
      </c>
      <c r="C556">
        <f>IFERROR(VLOOKUP(通常分様式!C556,―!$A$2:$B$3,2,FALSE),0)</f>
        <v>0</v>
      </c>
      <c r="D556">
        <f>IFERROR(VLOOKUP(通常分様式!D556,―!$AD$2:$AE$3,2,FALSE),0)</f>
        <v>0</v>
      </c>
      <c r="G556">
        <f>IFERROR(VLOOKUP(通常分様式!G556,―!$AF$2:$AG$3,2,FALSE),0)</f>
        <v>0</v>
      </c>
      <c r="H556">
        <f>IFERROR(VLOOKUP(通常分様式!H556,―!$C$2:$D$2,2,FALSE),0)</f>
        <v>0</v>
      </c>
      <c r="I556">
        <f>IFERROR(IF(B556=2,VLOOKUP(通常分様式!I556,―!$E$21:$F$25,2,FALSE),VLOOKUP(通常分様式!I556,―!$E$2:$F$19,2,FALSE)),0)</f>
        <v>0</v>
      </c>
      <c r="J556">
        <f>IFERROR(VLOOKUP(通常分様式!J556,―!$G$2:$H$2,2,FALSE),0)</f>
        <v>0</v>
      </c>
      <c r="K556">
        <f>IFERROR(VLOOKUP(通常分様式!K556,―!$AH$2:$AI$12,2,FALSE),0)</f>
        <v>0</v>
      </c>
      <c r="V556">
        <f>IFERROR(IF(通常分様式!C556="単",VLOOKUP(通常分様式!V556,―!$I$2:$J$3,2,FALSE),VLOOKUP(通常分様式!V556,―!$I$4:$J$5,2,FALSE)),0)</f>
        <v>0</v>
      </c>
      <c r="W556">
        <f>IFERROR(VLOOKUP(通常分様式!W556,―!$K$2:$L$3,2,FALSE),0)</f>
        <v>0</v>
      </c>
      <c r="X556">
        <f>IFERROR(VLOOKUP(通常分様式!X556,―!$M$2:$N$3,2,FALSE),0)</f>
        <v>0</v>
      </c>
      <c r="Y556">
        <f>IFERROR(VLOOKUP(通常分様式!Y556,―!$O$2:$P$3,2,FALSE),0)</f>
        <v>0</v>
      </c>
      <c r="Z556">
        <f>IFERROR(VLOOKUP(通常分様式!Z556,―!$X$2:$Y$31,2,FALSE),0)</f>
        <v>0</v>
      </c>
      <c r="AA556">
        <f>IFERROR(VLOOKUP(通常分様式!AA556,―!$X$2:$Y$31,2,FALSE),0)</f>
        <v>0</v>
      </c>
      <c r="AF556">
        <f>IFERROR(VLOOKUP(通常分様式!AG556,―!$AA$2:$AB$14,2,FALSE),0)</f>
        <v>0</v>
      </c>
      <c r="AG556">
        <f t="shared" si="56"/>
        <v>0</v>
      </c>
      <c r="AH556" s="513">
        <f t="shared" si="57"/>
        <v>0</v>
      </c>
      <c r="AI556" s="513">
        <f t="shared" si="58"/>
        <v>0</v>
      </c>
      <c r="AJ556" s="513">
        <f>IF(通常分様式!C556="",0,IF(B556=1,IF(フラグ管理用!C556=1,"事業終期_通常",IF(C556=2,IF(Y556=2,"事業終期_R3基金・R4","事業終期_通常"),0)),IF(B556=2,"事業終期_R3基金・R4",0)))</f>
        <v>0</v>
      </c>
      <c r="AK556" s="513">
        <f t="shared" si="59"/>
        <v>0</v>
      </c>
      <c r="AL556" s="513">
        <f t="shared" si="60"/>
        <v>0</v>
      </c>
      <c r="AM556" s="513">
        <f t="shared" si="61"/>
        <v>0</v>
      </c>
      <c r="AN556" s="513">
        <f t="shared" si="62"/>
        <v>0</v>
      </c>
      <c r="AO556" t="str">
        <f>IF(通常分様式!C556="","",IF(PRODUCT(B556:G556,H556:AA556,AF556)=0,"error",""))</f>
        <v/>
      </c>
      <c r="AP556">
        <f>IF(通常分様式!E556="妊娠出産子育て支援交付金",1,0)</f>
        <v>0</v>
      </c>
    </row>
    <row r="557" spans="1:42">
      <c r="A557">
        <v>536</v>
      </c>
      <c r="B557">
        <f>IFERROR(VLOOKUP(通常分様式!B557,―!$AJ$2:$AK$3,2,FALSE),0)</f>
        <v>0</v>
      </c>
      <c r="C557">
        <f>IFERROR(VLOOKUP(通常分様式!C557,―!$A$2:$B$3,2,FALSE),0)</f>
        <v>0</v>
      </c>
      <c r="D557">
        <f>IFERROR(VLOOKUP(通常分様式!D557,―!$AD$2:$AE$3,2,FALSE),0)</f>
        <v>0</v>
      </c>
      <c r="G557">
        <f>IFERROR(VLOOKUP(通常分様式!G557,―!$AF$2:$AG$3,2,FALSE),0)</f>
        <v>0</v>
      </c>
      <c r="H557">
        <f>IFERROR(VLOOKUP(通常分様式!H557,―!$C$2:$D$2,2,FALSE),0)</f>
        <v>0</v>
      </c>
      <c r="I557">
        <f>IFERROR(IF(B557=2,VLOOKUP(通常分様式!I557,―!$E$21:$F$25,2,FALSE),VLOOKUP(通常分様式!I557,―!$E$2:$F$19,2,FALSE)),0)</f>
        <v>0</v>
      </c>
      <c r="J557">
        <f>IFERROR(VLOOKUP(通常分様式!J557,―!$G$2:$H$2,2,FALSE),0)</f>
        <v>0</v>
      </c>
      <c r="K557">
        <f>IFERROR(VLOOKUP(通常分様式!K557,―!$AH$2:$AI$12,2,FALSE),0)</f>
        <v>0</v>
      </c>
      <c r="V557">
        <f>IFERROR(IF(通常分様式!C557="単",VLOOKUP(通常分様式!V557,―!$I$2:$J$3,2,FALSE),VLOOKUP(通常分様式!V557,―!$I$4:$J$5,2,FALSE)),0)</f>
        <v>0</v>
      </c>
      <c r="W557">
        <f>IFERROR(VLOOKUP(通常分様式!W557,―!$K$2:$L$3,2,FALSE),0)</f>
        <v>0</v>
      </c>
      <c r="X557">
        <f>IFERROR(VLOOKUP(通常分様式!X557,―!$M$2:$N$3,2,FALSE),0)</f>
        <v>0</v>
      </c>
      <c r="Y557">
        <f>IFERROR(VLOOKUP(通常分様式!Y557,―!$O$2:$P$3,2,FALSE),0)</f>
        <v>0</v>
      </c>
      <c r="Z557">
        <f>IFERROR(VLOOKUP(通常分様式!Z557,―!$X$2:$Y$31,2,FALSE),0)</f>
        <v>0</v>
      </c>
      <c r="AA557">
        <f>IFERROR(VLOOKUP(通常分様式!AA557,―!$X$2:$Y$31,2,FALSE),0)</f>
        <v>0</v>
      </c>
      <c r="AF557">
        <f>IFERROR(VLOOKUP(通常分様式!AG557,―!$AA$2:$AB$14,2,FALSE),0)</f>
        <v>0</v>
      </c>
      <c r="AG557">
        <f t="shared" si="56"/>
        <v>0</v>
      </c>
      <c r="AH557" s="513">
        <f t="shared" si="57"/>
        <v>0</v>
      </c>
      <c r="AI557" s="513">
        <f t="shared" si="58"/>
        <v>0</v>
      </c>
      <c r="AJ557" s="513">
        <f>IF(通常分様式!C557="",0,IF(B557=1,IF(フラグ管理用!C557=1,"事業終期_通常",IF(C557=2,IF(Y557=2,"事業終期_R3基金・R4","事業終期_通常"),0)),IF(B557=2,"事業終期_R3基金・R4",0)))</f>
        <v>0</v>
      </c>
      <c r="AK557" s="513">
        <f t="shared" si="59"/>
        <v>0</v>
      </c>
      <c r="AL557" s="513">
        <f t="shared" si="60"/>
        <v>0</v>
      </c>
      <c r="AM557" s="513">
        <f t="shared" si="61"/>
        <v>0</v>
      </c>
      <c r="AN557" s="513">
        <f t="shared" si="62"/>
        <v>0</v>
      </c>
      <c r="AO557" t="str">
        <f>IF(通常分様式!C557="","",IF(PRODUCT(B557:G557,H557:AA557,AF557)=0,"error",""))</f>
        <v/>
      </c>
      <c r="AP557">
        <f>IF(通常分様式!E557="妊娠出産子育て支援交付金",1,0)</f>
        <v>0</v>
      </c>
    </row>
    <row r="558" spans="1:42">
      <c r="A558">
        <v>537</v>
      </c>
      <c r="B558">
        <f>IFERROR(VLOOKUP(通常分様式!B558,―!$AJ$2:$AK$3,2,FALSE),0)</f>
        <v>0</v>
      </c>
      <c r="C558">
        <f>IFERROR(VLOOKUP(通常分様式!C558,―!$A$2:$B$3,2,FALSE),0)</f>
        <v>0</v>
      </c>
      <c r="D558">
        <f>IFERROR(VLOOKUP(通常分様式!D558,―!$AD$2:$AE$3,2,FALSE),0)</f>
        <v>0</v>
      </c>
      <c r="G558">
        <f>IFERROR(VLOOKUP(通常分様式!G558,―!$AF$2:$AG$3,2,FALSE),0)</f>
        <v>0</v>
      </c>
      <c r="H558">
        <f>IFERROR(VLOOKUP(通常分様式!H558,―!$C$2:$D$2,2,FALSE),0)</f>
        <v>0</v>
      </c>
      <c r="I558">
        <f>IFERROR(IF(B558=2,VLOOKUP(通常分様式!I558,―!$E$21:$F$25,2,FALSE),VLOOKUP(通常分様式!I558,―!$E$2:$F$19,2,FALSE)),0)</f>
        <v>0</v>
      </c>
      <c r="J558">
        <f>IFERROR(VLOOKUP(通常分様式!J558,―!$G$2:$H$2,2,FALSE),0)</f>
        <v>0</v>
      </c>
      <c r="K558">
        <f>IFERROR(VLOOKUP(通常分様式!K558,―!$AH$2:$AI$12,2,FALSE),0)</f>
        <v>0</v>
      </c>
      <c r="V558">
        <f>IFERROR(IF(通常分様式!C558="単",VLOOKUP(通常分様式!V558,―!$I$2:$J$3,2,FALSE),VLOOKUP(通常分様式!V558,―!$I$4:$J$5,2,FALSE)),0)</f>
        <v>0</v>
      </c>
      <c r="W558">
        <f>IFERROR(VLOOKUP(通常分様式!W558,―!$K$2:$L$3,2,FALSE),0)</f>
        <v>0</v>
      </c>
      <c r="X558">
        <f>IFERROR(VLOOKUP(通常分様式!X558,―!$M$2:$N$3,2,FALSE),0)</f>
        <v>0</v>
      </c>
      <c r="Y558">
        <f>IFERROR(VLOOKUP(通常分様式!Y558,―!$O$2:$P$3,2,FALSE),0)</f>
        <v>0</v>
      </c>
      <c r="Z558">
        <f>IFERROR(VLOOKUP(通常分様式!Z558,―!$X$2:$Y$31,2,FALSE),0)</f>
        <v>0</v>
      </c>
      <c r="AA558">
        <f>IFERROR(VLOOKUP(通常分様式!AA558,―!$X$2:$Y$31,2,FALSE),0)</f>
        <v>0</v>
      </c>
      <c r="AF558">
        <f>IFERROR(VLOOKUP(通常分様式!AG558,―!$AA$2:$AB$14,2,FALSE),0)</f>
        <v>0</v>
      </c>
      <c r="AG558">
        <f t="shared" si="56"/>
        <v>0</v>
      </c>
      <c r="AH558" s="513">
        <f t="shared" si="57"/>
        <v>0</v>
      </c>
      <c r="AI558" s="513">
        <f t="shared" si="58"/>
        <v>0</v>
      </c>
      <c r="AJ558" s="513">
        <f>IF(通常分様式!C558="",0,IF(B558=1,IF(フラグ管理用!C558=1,"事業終期_通常",IF(C558=2,IF(Y558=2,"事業終期_R3基金・R4","事業終期_通常"),0)),IF(B558=2,"事業終期_R3基金・R4",0)))</f>
        <v>0</v>
      </c>
      <c r="AK558" s="513">
        <f t="shared" si="59"/>
        <v>0</v>
      </c>
      <c r="AL558" s="513">
        <f t="shared" si="60"/>
        <v>0</v>
      </c>
      <c r="AM558" s="513">
        <f t="shared" si="61"/>
        <v>0</v>
      </c>
      <c r="AN558" s="513">
        <f t="shared" si="62"/>
        <v>0</v>
      </c>
      <c r="AO558" t="str">
        <f>IF(通常分様式!C558="","",IF(PRODUCT(B558:G558,H558:AA558,AF558)=0,"error",""))</f>
        <v/>
      </c>
      <c r="AP558">
        <f>IF(通常分様式!E558="妊娠出産子育て支援交付金",1,0)</f>
        <v>0</v>
      </c>
    </row>
    <row r="559" spans="1:42">
      <c r="A559">
        <v>538</v>
      </c>
      <c r="B559">
        <f>IFERROR(VLOOKUP(通常分様式!B559,―!$AJ$2:$AK$3,2,FALSE),0)</f>
        <v>0</v>
      </c>
      <c r="C559">
        <f>IFERROR(VLOOKUP(通常分様式!C559,―!$A$2:$B$3,2,FALSE),0)</f>
        <v>0</v>
      </c>
      <c r="D559">
        <f>IFERROR(VLOOKUP(通常分様式!D559,―!$AD$2:$AE$3,2,FALSE),0)</f>
        <v>0</v>
      </c>
      <c r="G559">
        <f>IFERROR(VLOOKUP(通常分様式!G559,―!$AF$2:$AG$3,2,FALSE),0)</f>
        <v>0</v>
      </c>
      <c r="H559">
        <f>IFERROR(VLOOKUP(通常分様式!H559,―!$C$2:$D$2,2,FALSE),0)</f>
        <v>0</v>
      </c>
      <c r="I559">
        <f>IFERROR(IF(B559=2,VLOOKUP(通常分様式!I559,―!$E$21:$F$25,2,FALSE),VLOOKUP(通常分様式!I559,―!$E$2:$F$19,2,FALSE)),0)</f>
        <v>0</v>
      </c>
      <c r="J559">
        <f>IFERROR(VLOOKUP(通常分様式!J559,―!$G$2:$H$2,2,FALSE),0)</f>
        <v>0</v>
      </c>
      <c r="K559">
        <f>IFERROR(VLOOKUP(通常分様式!K559,―!$AH$2:$AI$12,2,FALSE),0)</f>
        <v>0</v>
      </c>
      <c r="V559">
        <f>IFERROR(IF(通常分様式!C559="単",VLOOKUP(通常分様式!V559,―!$I$2:$J$3,2,FALSE),VLOOKUP(通常分様式!V559,―!$I$4:$J$5,2,FALSE)),0)</f>
        <v>0</v>
      </c>
      <c r="W559">
        <f>IFERROR(VLOOKUP(通常分様式!W559,―!$K$2:$L$3,2,FALSE),0)</f>
        <v>0</v>
      </c>
      <c r="X559">
        <f>IFERROR(VLOOKUP(通常分様式!X559,―!$M$2:$N$3,2,FALSE),0)</f>
        <v>0</v>
      </c>
      <c r="Y559">
        <f>IFERROR(VLOOKUP(通常分様式!Y559,―!$O$2:$P$3,2,FALSE),0)</f>
        <v>0</v>
      </c>
      <c r="Z559">
        <f>IFERROR(VLOOKUP(通常分様式!Z559,―!$X$2:$Y$31,2,FALSE),0)</f>
        <v>0</v>
      </c>
      <c r="AA559">
        <f>IFERROR(VLOOKUP(通常分様式!AA559,―!$X$2:$Y$31,2,FALSE),0)</f>
        <v>0</v>
      </c>
      <c r="AF559">
        <f>IFERROR(VLOOKUP(通常分様式!AG559,―!$AA$2:$AB$14,2,FALSE),0)</f>
        <v>0</v>
      </c>
      <c r="AG559">
        <f t="shared" si="56"/>
        <v>0</v>
      </c>
      <c r="AH559" s="513">
        <f t="shared" si="57"/>
        <v>0</v>
      </c>
      <c r="AI559" s="513">
        <f t="shared" si="58"/>
        <v>0</v>
      </c>
      <c r="AJ559" s="513">
        <f>IF(通常分様式!C559="",0,IF(B559=1,IF(フラグ管理用!C559=1,"事業終期_通常",IF(C559=2,IF(Y559=2,"事業終期_R3基金・R4","事業終期_通常"),0)),IF(B559=2,"事業終期_R3基金・R4",0)))</f>
        <v>0</v>
      </c>
      <c r="AK559" s="513">
        <f t="shared" si="59"/>
        <v>0</v>
      </c>
      <c r="AL559" s="513">
        <f t="shared" si="60"/>
        <v>0</v>
      </c>
      <c r="AM559" s="513">
        <f t="shared" si="61"/>
        <v>0</v>
      </c>
      <c r="AN559" s="513">
        <f t="shared" si="62"/>
        <v>0</v>
      </c>
      <c r="AO559" t="str">
        <f>IF(通常分様式!C559="","",IF(PRODUCT(B559:G559,H559:AA559,AF559)=0,"error",""))</f>
        <v/>
      </c>
      <c r="AP559">
        <f>IF(通常分様式!E559="妊娠出産子育て支援交付金",1,0)</f>
        <v>0</v>
      </c>
    </row>
    <row r="560" spans="1:42">
      <c r="A560">
        <v>539</v>
      </c>
      <c r="B560">
        <f>IFERROR(VLOOKUP(通常分様式!B560,―!$AJ$2:$AK$3,2,FALSE),0)</f>
        <v>0</v>
      </c>
      <c r="C560">
        <f>IFERROR(VLOOKUP(通常分様式!C560,―!$A$2:$B$3,2,FALSE),0)</f>
        <v>0</v>
      </c>
      <c r="D560">
        <f>IFERROR(VLOOKUP(通常分様式!D560,―!$AD$2:$AE$3,2,FALSE),0)</f>
        <v>0</v>
      </c>
      <c r="G560">
        <f>IFERROR(VLOOKUP(通常分様式!G560,―!$AF$2:$AG$3,2,FALSE),0)</f>
        <v>0</v>
      </c>
      <c r="H560">
        <f>IFERROR(VLOOKUP(通常分様式!H560,―!$C$2:$D$2,2,FALSE),0)</f>
        <v>0</v>
      </c>
      <c r="I560">
        <f>IFERROR(IF(B560=2,VLOOKUP(通常分様式!I560,―!$E$21:$F$25,2,FALSE),VLOOKUP(通常分様式!I560,―!$E$2:$F$19,2,FALSE)),0)</f>
        <v>0</v>
      </c>
      <c r="J560">
        <f>IFERROR(VLOOKUP(通常分様式!J560,―!$G$2:$H$2,2,FALSE),0)</f>
        <v>0</v>
      </c>
      <c r="K560">
        <f>IFERROR(VLOOKUP(通常分様式!K560,―!$AH$2:$AI$12,2,FALSE),0)</f>
        <v>0</v>
      </c>
      <c r="V560">
        <f>IFERROR(IF(通常分様式!C560="単",VLOOKUP(通常分様式!V560,―!$I$2:$J$3,2,FALSE),VLOOKUP(通常分様式!V560,―!$I$4:$J$5,2,FALSE)),0)</f>
        <v>0</v>
      </c>
      <c r="W560">
        <f>IFERROR(VLOOKUP(通常分様式!W560,―!$K$2:$L$3,2,FALSE),0)</f>
        <v>0</v>
      </c>
      <c r="X560">
        <f>IFERROR(VLOOKUP(通常分様式!X560,―!$M$2:$N$3,2,FALSE),0)</f>
        <v>0</v>
      </c>
      <c r="Y560">
        <f>IFERROR(VLOOKUP(通常分様式!Y560,―!$O$2:$P$3,2,FALSE),0)</f>
        <v>0</v>
      </c>
      <c r="Z560">
        <f>IFERROR(VLOOKUP(通常分様式!Z560,―!$X$2:$Y$31,2,FALSE),0)</f>
        <v>0</v>
      </c>
      <c r="AA560">
        <f>IFERROR(VLOOKUP(通常分様式!AA560,―!$X$2:$Y$31,2,FALSE),0)</f>
        <v>0</v>
      </c>
      <c r="AF560">
        <f>IFERROR(VLOOKUP(通常分様式!AG560,―!$AA$2:$AB$14,2,FALSE),0)</f>
        <v>0</v>
      </c>
      <c r="AG560">
        <f t="shared" si="56"/>
        <v>0</v>
      </c>
      <c r="AH560" s="513">
        <f t="shared" si="57"/>
        <v>0</v>
      </c>
      <c r="AI560" s="513">
        <f t="shared" si="58"/>
        <v>0</v>
      </c>
      <c r="AJ560" s="513">
        <f>IF(通常分様式!C560="",0,IF(B560=1,IF(フラグ管理用!C560=1,"事業終期_通常",IF(C560=2,IF(Y560=2,"事業終期_R3基金・R4","事業終期_通常"),0)),IF(B560=2,"事業終期_R3基金・R4",0)))</f>
        <v>0</v>
      </c>
      <c r="AK560" s="513">
        <f t="shared" si="59"/>
        <v>0</v>
      </c>
      <c r="AL560" s="513">
        <f t="shared" si="60"/>
        <v>0</v>
      </c>
      <c r="AM560" s="513">
        <f t="shared" si="61"/>
        <v>0</v>
      </c>
      <c r="AN560" s="513">
        <f t="shared" si="62"/>
        <v>0</v>
      </c>
      <c r="AO560" t="str">
        <f>IF(通常分様式!C560="","",IF(PRODUCT(B560:G560,H560:AA560,AF560)=0,"error",""))</f>
        <v/>
      </c>
      <c r="AP560">
        <f>IF(通常分様式!E560="妊娠出産子育て支援交付金",1,0)</f>
        <v>0</v>
      </c>
    </row>
    <row r="561" spans="1:42">
      <c r="A561">
        <v>540</v>
      </c>
      <c r="B561">
        <f>IFERROR(VLOOKUP(通常分様式!B561,―!$AJ$2:$AK$3,2,FALSE),0)</f>
        <v>0</v>
      </c>
      <c r="C561">
        <f>IFERROR(VLOOKUP(通常分様式!C561,―!$A$2:$B$3,2,FALSE),0)</f>
        <v>0</v>
      </c>
      <c r="D561">
        <f>IFERROR(VLOOKUP(通常分様式!D561,―!$AD$2:$AE$3,2,FALSE),0)</f>
        <v>0</v>
      </c>
      <c r="G561">
        <f>IFERROR(VLOOKUP(通常分様式!G561,―!$AF$2:$AG$3,2,FALSE),0)</f>
        <v>0</v>
      </c>
      <c r="H561">
        <f>IFERROR(VLOOKUP(通常分様式!H561,―!$C$2:$D$2,2,FALSE),0)</f>
        <v>0</v>
      </c>
      <c r="I561">
        <f>IFERROR(IF(B561=2,VLOOKUP(通常分様式!I561,―!$E$21:$F$25,2,FALSE),VLOOKUP(通常分様式!I561,―!$E$2:$F$19,2,FALSE)),0)</f>
        <v>0</v>
      </c>
      <c r="J561">
        <f>IFERROR(VLOOKUP(通常分様式!J561,―!$G$2:$H$2,2,FALSE),0)</f>
        <v>0</v>
      </c>
      <c r="K561">
        <f>IFERROR(VLOOKUP(通常分様式!K561,―!$AH$2:$AI$12,2,FALSE),0)</f>
        <v>0</v>
      </c>
      <c r="V561">
        <f>IFERROR(IF(通常分様式!C561="単",VLOOKUP(通常分様式!V561,―!$I$2:$J$3,2,FALSE),VLOOKUP(通常分様式!V561,―!$I$4:$J$5,2,FALSE)),0)</f>
        <v>0</v>
      </c>
      <c r="W561">
        <f>IFERROR(VLOOKUP(通常分様式!W561,―!$K$2:$L$3,2,FALSE),0)</f>
        <v>0</v>
      </c>
      <c r="X561">
        <f>IFERROR(VLOOKUP(通常分様式!X561,―!$M$2:$N$3,2,FALSE),0)</f>
        <v>0</v>
      </c>
      <c r="Y561">
        <f>IFERROR(VLOOKUP(通常分様式!Y561,―!$O$2:$P$3,2,FALSE),0)</f>
        <v>0</v>
      </c>
      <c r="Z561">
        <f>IFERROR(VLOOKUP(通常分様式!Z561,―!$X$2:$Y$31,2,FALSE),0)</f>
        <v>0</v>
      </c>
      <c r="AA561">
        <f>IFERROR(VLOOKUP(通常分様式!AA561,―!$X$2:$Y$31,2,FALSE),0)</f>
        <v>0</v>
      </c>
      <c r="AF561">
        <f>IFERROR(VLOOKUP(通常分様式!AG561,―!$AA$2:$AB$14,2,FALSE),0)</f>
        <v>0</v>
      </c>
      <c r="AG561">
        <f t="shared" si="56"/>
        <v>0</v>
      </c>
      <c r="AH561" s="513">
        <f t="shared" si="57"/>
        <v>0</v>
      </c>
      <c r="AI561" s="513">
        <f t="shared" si="58"/>
        <v>0</v>
      </c>
      <c r="AJ561" s="513">
        <f>IF(通常分様式!C561="",0,IF(B561=1,IF(フラグ管理用!C561=1,"事業終期_通常",IF(C561=2,IF(Y561=2,"事業終期_R3基金・R4","事業終期_通常"),0)),IF(B561=2,"事業終期_R3基金・R4",0)))</f>
        <v>0</v>
      </c>
      <c r="AK561" s="513">
        <f t="shared" si="59"/>
        <v>0</v>
      </c>
      <c r="AL561" s="513">
        <f t="shared" si="60"/>
        <v>0</v>
      </c>
      <c r="AM561" s="513">
        <f t="shared" si="61"/>
        <v>0</v>
      </c>
      <c r="AN561" s="513">
        <f t="shared" si="62"/>
        <v>0</v>
      </c>
      <c r="AO561" t="str">
        <f>IF(通常分様式!C561="","",IF(PRODUCT(B561:G561,H561:AA561,AF561)=0,"error",""))</f>
        <v/>
      </c>
      <c r="AP561">
        <f>IF(通常分様式!E561="妊娠出産子育て支援交付金",1,0)</f>
        <v>0</v>
      </c>
    </row>
    <row r="562" spans="1:42">
      <c r="A562">
        <v>541</v>
      </c>
      <c r="B562">
        <f>IFERROR(VLOOKUP(通常分様式!B562,―!$AJ$2:$AK$3,2,FALSE),0)</f>
        <v>0</v>
      </c>
      <c r="C562">
        <f>IFERROR(VLOOKUP(通常分様式!C562,―!$A$2:$B$3,2,FALSE),0)</f>
        <v>0</v>
      </c>
      <c r="D562">
        <f>IFERROR(VLOOKUP(通常分様式!D562,―!$AD$2:$AE$3,2,FALSE),0)</f>
        <v>0</v>
      </c>
      <c r="G562">
        <f>IFERROR(VLOOKUP(通常分様式!G562,―!$AF$2:$AG$3,2,FALSE),0)</f>
        <v>0</v>
      </c>
      <c r="H562">
        <f>IFERROR(VLOOKUP(通常分様式!H562,―!$C$2:$D$2,2,FALSE),0)</f>
        <v>0</v>
      </c>
      <c r="I562">
        <f>IFERROR(IF(B562=2,VLOOKUP(通常分様式!I562,―!$E$21:$F$25,2,FALSE),VLOOKUP(通常分様式!I562,―!$E$2:$F$19,2,FALSE)),0)</f>
        <v>0</v>
      </c>
      <c r="J562">
        <f>IFERROR(VLOOKUP(通常分様式!J562,―!$G$2:$H$2,2,FALSE),0)</f>
        <v>0</v>
      </c>
      <c r="K562">
        <f>IFERROR(VLOOKUP(通常分様式!K562,―!$AH$2:$AI$12,2,FALSE),0)</f>
        <v>0</v>
      </c>
      <c r="V562">
        <f>IFERROR(IF(通常分様式!C562="単",VLOOKUP(通常分様式!V562,―!$I$2:$J$3,2,FALSE),VLOOKUP(通常分様式!V562,―!$I$4:$J$5,2,FALSE)),0)</f>
        <v>0</v>
      </c>
      <c r="W562">
        <f>IFERROR(VLOOKUP(通常分様式!W562,―!$K$2:$L$3,2,FALSE),0)</f>
        <v>0</v>
      </c>
      <c r="X562">
        <f>IFERROR(VLOOKUP(通常分様式!X562,―!$M$2:$N$3,2,FALSE),0)</f>
        <v>0</v>
      </c>
      <c r="Y562">
        <f>IFERROR(VLOOKUP(通常分様式!Y562,―!$O$2:$P$3,2,FALSE),0)</f>
        <v>0</v>
      </c>
      <c r="Z562">
        <f>IFERROR(VLOOKUP(通常分様式!Z562,―!$X$2:$Y$31,2,FALSE),0)</f>
        <v>0</v>
      </c>
      <c r="AA562">
        <f>IFERROR(VLOOKUP(通常分様式!AA562,―!$X$2:$Y$31,2,FALSE),0)</f>
        <v>0</v>
      </c>
      <c r="AF562">
        <f>IFERROR(VLOOKUP(通常分様式!AG562,―!$AA$2:$AB$14,2,FALSE),0)</f>
        <v>0</v>
      </c>
      <c r="AG562">
        <f t="shared" si="56"/>
        <v>0</v>
      </c>
      <c r="AH562" s="513">
        <f t="shared" si="57"/>
        <v>0</v>
      </c>
      <c r="AI562" s="513">
        <f t="shared" si="58"/>
        <v>0</v>
      </c>
      <c r="AJ562" s="513">
        <f>IF(通常分様式!C562="",0,IF(B562=1,IF(フラグ管理用!C562=1,"事業終期_通常",IF(C562=2,IF(Y562=2,"事業終期_R3基金・R4","事業終期_通常"),0)),IF(B562=2,"事業終期_R3基金・R4",0)))</f>
        <v>0</v>
      </c>
      <c r="AK562" s="513">
        <f t="shared" si="59"/>
        <v>0</v>
      </c>
      <c r="AL562" s="513">
        <f t="shared" si="60"/>
        <v>0</v>
      </c>
      <c r="AM562" s="513">
        <f t="shared" si="61"/>
        <v>0</v>
      </c>
      <c r="AN562" s="513">
        <f t="shared" si="62"/>
        <v>0</v>
      </c>
      <c r="AO562" t="str">
        <f>IF(通常分様式!C562="","",IF(PRODUCT(B562:G562,H562:AA562,AF562)=0,"error",""))</f>
        <v/>
      </c>
      <c r="AP562">
        <f>IF(通常分様式!E562="妊娠出産子育て支援交付金",1,0)</f>
        <v>0</v>
      </c>
    </row>
    <row r="563" spans="1:42">
      <c r="A563">
        <v>542</v>
      </c>
      <c r="B563">
        <f>IFERROR(VLOOKUP(通常分様式!B563,―!$AJ$2:$AK$3,2,FALSE),0)</f>
        <v>0</v>
      </c>
      <c r="C563">
        <f>IFERROR(VLOOKUP(通常分様式!C563,―!$A$2:$B$3,2,FALSE),0)</f>
        <v>0</v>
      </c>
      <c r="D563">
        <f>IFERROR(VLOOKUP(通常分様式!D563,―!$AD$2:$AE$3,2,FALSE),0)</f>
        <v>0</v>
      </c>
      <c r="G563">
        <f>IFERROR(VLOOKUP(通常分様式!G563,―!$AF$2:$AG$3,2,FALSE),0)</f>
        <v>0</v>
      </c>
      <c r="H563">
        <f>IFERROR(VLOOKUP(通常分様式!H563,―!$C$2:$D$2,2,FALSE),0)</f>
        <v>0</v>
      </c>
      <c r="I563">
        <f>IFERROR(IF(B563=2,VLOOKUP(通常分様式!I563,―!$E$21:$F$25,2,FALSE),VLOOKUP(通常分様式!I563,―!$E$2:$F$19,2,FALSE)),0)</f>
        <v>0</v>
      </c>
      <c r="J563">
        <f>IFERROR(VLOOKUP(通常分様式!J563,―!$G$2:$H$2,2,FALSE),0)</f>
        <v>0</v>
      </c>
      <c r="K563">
        <f>IFERROR(VLOOKUP(通常分様式!K563,―!$AH$2:$AI$12,2,FALSE),0)</f>
        <v>0</v>
      </c>
      <c r="V563">
        <f>IFERROR(IF(通常分様式!C563="単",VLOOKUP(通常分様式!V563,―!$I$2:$J$3,2,FALSE),VLOOKUP(通常分様式!V563,―!$I$4:$J$5,2,FALSE)),0)</f>
        <v>0</v>
      </c>
      <c r="W563">
        <f>IFERROR(VLOOKUP(通常分様式!W563,―!$K$2:$L$3,2,FALSE),0)</f>
        <v>0</v>
      </c>
      <c r="X563">
        <f>IFERROR(VLOOKUP(通常分様式!X563,―!$M$2:$N$3,2,FALSE),0)</f>
        <v>0</v>
      </c>
      <c r="Y563">
        <f>IFERROR(VLOOKUP(通常分様式!Y563,―!$O$2:$P$3,2,FALSE),0)</f>
        <v>0</v>
      </c>
      <c r="Z563">
        <f>IFERROR(VLOOKUP(通常分様式!Z563,―!$X$2:$Y$31,2,FALSE),0)</f>
        <v>0</v>
      </c>
      <c r="AA563">
        <f>IFERROR(VLOOKUP(通常分様式!AA563,―!$X$2:$Y$31,2,FALSE),0)</f>
        <v>0</v>
      </c>
      <c r="AF563">
        <f>IFERROR(VLOOKUP(通常分様式!AG563,―!$AA$2:$AB$14,2,FALSE),0)</f>
        <v>0</v>
      </c>
      <c r="AG563">
        <f t="shared" si="56"/>
        <v>0</v>
      </c>
      <c r="AH563" s="513">
        <f t="shared" si="57"/>
        <v>0</v>
      </c>
      <c r="AI563" s="513">
        <f t="shared" si="58"/>
        <v>0</v>
      </c>
      <c r="AJ563" s="513">
        <f>IF(通常分様式!C563="",0,IF(B563=1,IF(フラグ管理用!C563=1,"事業終期_通常",IF(C563=2,IF(Y563=2,"事業終期_R3基金・R4","事業終期_通常"),0)),IF(B563=2,"事業終期_R3基金・R4",0)))</f>
        <v>0</v>
      </c>
      <c r="AK563" s="513">
        <f t="shared" si="59"/>
        <v>0</v>
      </c>
      <c r="AL563" s="513">
        <f t="shared" si="60"/>
        <v>0</v>
      </c>
      <c r="AM563" s="513">
        <f t="shared" si="61"/>
        <v>0</v>
      </c>
      <c r="AN563" s="513">
        <f t="shared" si="62"/>
        <v>0</v>
      </c>
      <c r="AO563" t="str">
        <f>IF(通常分様式!C563="","",IF(PRODUCT(B563:G563,H563:AA563,AF563)=0,"error",""))</f>
        <v/>
      </c>
      <c r="AP563">
        <f>IF(通常分様式!E563="妊娠出産子育て支援交付金",1,0)</f>
        <v>0</v>
      </c>
    </row>
    <row r="564" spans="1:42">
      <c r="A564">
        <v>543</v>
      </c>
      <c r="B564">
        <f>IFERROR(VLOOKUP(通常分様式!B564,―!$AJ$2:$AK$3,2,FALSE),0)</f>
        <v>0</v>
      </c>
      <c r="C564">
        <f>IFERROR(VLOOKUP(通常分様式!C564,―!$A$2:$B$3,2,FALSE),0)</f>
        <v>0</v>
      </c>
      <c r="D564">
        <f>IFERROR(VLOOKUP(通常分様式!D564,―!$AD$2:$AE$3,2,FALSE),0)</f>
        <v>0</v>
      </c>
      <c r="G564">
        <f>IFERROR(VLOOKUP(通常分様式!G564,―!$AF$2:$AG$3,2,FALSE),0)</f>
        <v>0</v>
      </c>
      <c r="H564">
        <f>IFERROR(VLOOKUP(通常分様式!H564,―!$C$2:$D$2,2,FALSE),0)</f>
        <v>0</v>
      </c>
      <c r="I564">
        <f>IFERROR(IF(B564=2,VLOOKUP(通常分様式!I564,―!$E$21:$F$25,2,FALSE),VLOOKUP(通常分様式!I564,―!$E$2:$F$19,2,FALSE)),0)</f>
        <v>0</v>
      </c>
      <c r="J564">
        <f>IFERROR(VLOOKUP(通常分様式!J564,―!$G$2:$H$2,2,FALSE),0)</f>
        <v>0</v>
      </c>
      <c r="K564">
        <f>IFERROR(VLOOKUP(通常分様式!K564,―!$AH$2:$AI$12,2,FALSE),0)</f>
        <v>0</v>
      </c>
      <c r="V564">
        <f>IFERROR(IF(通常分様式!C564="単",VLOOKUP(通常分様式!V564,―!$I$2:$J$3,2,FALSE),VLOOKUP(通常分様式!V564,―!$I$4:$J$5,2,FALSE)),0)</f>
        <v>0</v>
      </c>
      <c r="W564">
        <f>IFERROR(VLOOKUP(通常分様式!W564,―!$K$2:$L$3,2,FALSE),0)</f>
        <v>0</v>
      </c>
      <c r="X564">
        <f>IFERROR(VLOOKUP(通常分様式!X564,―!$M$2:$N$3,2,FALSE),0)</f>
        <v>0</v>
      </c>
      <c r="Y564">
        <f>IFERROR(VLOOKUP(通常分様式!Y564,―!$O$2:$P$3,2,FALSE),0)</f>
        <v>0</v>
      </c>
      <c r="Z564">
        <f>IFERROR(VLOOKUP(通常分様式!Z564,―!$X$2:$Y$31,2,FALSE),0)</f>
        <v>0</v>
      </c>
      <c r="AA564">
        <f>IFERROR(VLOOKUP(通常分様式!AA564,―!$X$2:$Y$31,2,FALSE),0)</f>
        <v>0</v>
      </c>
      <c r="AF564">
        <f>IFERROR(VLOOKUP(通常分様式!AG564,―!$AA$2:$AB$14,2,FALSE),0)</f>
        <v>0</v>
      </c>
      <c r="AG564">
        <f t="shared" si="56"/>
        <v>0</v>
      </c>
      <c r="AH564" s="513">
        <f t="shared" si="57"/>
        <v>0</v>
      </c>
      <c r="AI564" s="513">
        <f t="shared" si="58"/>
        <v>0</v>
      </c>
      <c r="AJ564" s="513">
        <f>IF(通常分様式!C564="",0,IF(B564=1,IF(フラグ管理用!C564=1,"事業終期_通常",IF(C564=2,IF(Y564=2,"事業終期_R3基金・R4","事業終期_通常"),0)),IF(B564=2,"事業終期_R3基金・R4",0)))</f>
        <v>0</v>
      </c>
      <c r="AK564" s="513">
        <f t="shared" si="59"/>
        <v>0</v>
      </c>
      <c r="AL564" s="513">
        <f t="shared" si="60"/>
        <v>0</v>
      </c>
      <c r="AM564" s="513">
        <f t="shared" si="61"/>
        <v>0</v>
      </c>
      <c r="AN564" s="513">
        <f t="shared" si="62"/>
        <v>0</v>
      </c>
      <c r="AO564" t="str">
        <f>IF(通常分様式!C564="","",IF(PRODUCT(B564:G564,H564:AA564,AF564)=0,"error",""))</f>
        <v/>
      </c>
      <c r="AP564">
        <f>IF(通常分様式!E564="妊娠出産子育て支援交付金",1,0)</f>
        <v>0</v>
      </c>
    </row>
    <row r="565" spans="1:42">
      <c r="A565">
        <v>544</v>
      </c>
      <c r="B565">
        <f>IFERROR(VLOOKUP(通常分様式!B565,―!$AJ$2:$AK$3,2,FALSE),0)</f>
        <v>0</v>
      </c>
      <c r="C565">
        <f>IFERROR(VLOOKUP(通常分様式!C565,―!$A$2:$B$3,2,FALSE),0)</f>
        <v>0</v>
      </c>
      <c r="D565">
        <f>IFERROR(VLOOKUP(通常分様式!D565,―!$AD$2:$AE$3,2,FALSE),0)</f>
        <v>0</v>
      </c>
      <c r="G565">
        <f>IFERROR(VLOOKUP(通常分様式!G565,―!$AF$2:$AG$3,2,FALSE),0)</f>
        <v>0</v>
      </c>
      <c r="H565">
        <f>IFERROR(VLOOKUP(通常分様式!H565,―!$C$2:$D$2,2,FALSE),0)</f>
        <v>0</v>
      </c>
      <c r="I565">
        <f>IFERROR(IF(B565=2,VLOOKUP(通常分様式!I565,―!$E$21:$F$25,2,FALSE),VLOOKUP(通常分様式!I565,―!$E$2:$F$19,2,FALSE)),0)</f>
        <v>0</v>
      </c>
      <c r="J565">
        <f>IFERROR(VLOOKUP(通常分様式!J565,―!$G$2:$H$2,2,FALSE),0)</f>
        <v>0</v>
      </c>
      <c r="K565">
        <f>IFERROR(VLOOKUP(通常分様式!K565,―!$AH$2:$AI$12,2,FALSE),0)</f>
        <v>0</v>
      </c>
      <c r="V565">
        <f>IFERROR(IF(通常分様式!C565="単",VLOOKUP(通常分様式!V565,―!$I$2:$J$3,2,FALSE),VLOOKUP(通常分様式!V565,―!$I$4:$J$5,2,FALSE)),0)</f>
        <v>0</v>
      </c>
      <c r="W565">
        <f>IFERROR(VLOOKUP(通常分様式!W565,―!$K$2:$L$3,2,FALSE),0)</f>
        <v>0</v>
      </c>
      <c r="X565">
        <f>IFERROR(VLOOKUP(通常分様式!X565,―!$M$2:$N$3,2,FALSE),0)</f>
        <v>0</v>
      </c>
      <c r="Y565">
        <f>IFERROR(VLOOKUP(通常分様式!Y565,―!$O$2:$P$3,2,FALSE),0)</f>
        <v>0</v>
      </c>
      <c r="Z565">
        <f>IFERROR(VLOOKUP(通常分様式!Z565,―!$X$2:$Y$31,2,FALSE),0)</f>
        <v>0</v>
      </c>
      <c r="AA565">
        <f>IFERROR(VLOOKUP(通常分様式!AA565,―!$X$2:$Y$31,2,FALSE),0)</f>
        <v>0</v>
      </c>
      <c r="AF565">
        <f>IFERROR(VLOOKUP(通常分様式!AG565,―!$AA$2:$AB$14,2,FALSE),0)</f>
        <v>0</v>
      </c>
      <c r="AG565">
        <f t="shared" si="56"/>
        <v>0</v>
      </c>
      <c r="AH565" s="513">
        <f t="shared" si="57"/>
        <v>0</v>
      </c>
      <c r="AI565" s="513">
        <f t="shared" si="58"/>
        <v>0</v>
      </c>
      <c r="AJ565" s="513">
        <f>IF(通常分様式!C565="",0,IF(B565=1,IF(フラグ管理用!C565=1,"事業終期_通常",IF(C565=2,IF(Y565=2,"事業終期_R3基金・R4","事業終期_通常"),0)),IF(B565=2,"事業終期_R3基金・R4",0)))</f>
        <v>0</v>
      </c>
      <c r="AK565" s="513">
        <f t="shared" si="59"/>
        <v>0</v>
      </c>
      <c r="AL565" s="513">
        <f t="shared" si="60"/>
        <v>0</v>
      </c>
      <c r="AM565" s="513">
        <f t="shared" si="61"/>
        <v>0</v>
      </c>
      <c r="AN565" s="513">
        <f t="shared" si="62"/>
        <v>0</v>
      </c>
      <c r="AO565" t="str">
        <f>IF(通常分様式!C565="","",IF(PRODUCT(B565:G565,H565:AA565,AF565)=0,"error",""))</f>
        <v/>
      </c>
      <c r="AP565">
        <f>IF(通常分様式!E565="妊娠出産子育て支援交付金",1,0)</f>
        <v>0</v>
      </c>
    </row>
    <row r="566" spans="1:42">
      <c r="A566">
        <v>545</v>
      </c>
      <c r="B566">
        <f>IFERROR(VLOOKUP(通常分様式!B566,―!$AJ$2:$AK$3,2,FALSE),0)</f>
        <v>0</v>
      </c>
      <c r="C566">
        <f>IFERROR(VLOOKUP(通常分様式!C566,―!$A$2:$B$3,2,FALSE),0)</f>
        <v>0</v>
      </c>
      <c r="D566">
        <f>IFERROR(VLOOKUP(通常分様式!D566,―!$AD$2:$AE$3,2,FALSE),0)</f>
        <v>0</v>
      </c>
      <c r="G566">
        <f>IFERROR(VLOOKUP(通常分様式!G566,―!$AF$2:$AG$3,2,FALSE),0)</f>
        <v>0</v>
      </c>
      <c r="H566">
        <f>IFERROR(VLOOKUP(通常分様式!H566,―!$C$2:$D$2,2,FALSE),0)</f>
        <v>0</v>
      </c>
      <c r="I566">
        <f>IFERROR(IF(B566=2,VLOOKUP(通常分様式!I566,―!$E$21:$F$25,2,FALSE),VLOOKUP(通常分様式!I566,―!$E$2:$F$19,2,FALSE)),0)</f>
        <v>0</v>
      </c>
      <c r="J566">
        <f>IFERROR(VLOOKUP(通常分様式!J566,―!$G$2:$H$2,2,FALSE),0)</f>
        <v>0</v>
      </c>
      <c r="K566">
        <f>IFERROR(VLOOKUP(通常分様式!K566,―!$AH$2:$AI$12,2,FALSE),0)</f>
        <v>0</v>
      </c>
      <c r="V566">
        <f>IFERROR(IF(通常分様式!C566="単",VLOOKUP(通常分様式!V566,―!$I$2:$J$3,2,FALSE),VLOOKUP(通常分様式!V566,―!$I$4:$J$5,2,FALSE)),0)</f>
        <v>0</v>
      </c>
      <c r="W566">
        <f>IFERROR(VLOOKUP(通常分様式!W566,―!$K$2:$L$3,2,FALSE),0)</f>
        <v>0</v>
      </c>
      <c r="X566">
        <f>IFERROR(VLOOKUP(通常分様式!X566,―!$M$2:$N$3,2,FALSE),0)</f>
        <v>0</v>
      </c>
      <c r="Y566">
        <f>IFERROR(VLOOKUP(通常分様式!Y566,―!$O$2:$P$3,2,FALSE),0)</f>
        <v>0</v>
      </c>
      <c r="Z566">
        <f>IFERROR(VLOOKUP(通常分様式!Z566,―!$X$2:$Y$31,2,FALSE),0)</f>
        <v>0</v>
      </c>
      <c r="AA566">
        <f>IFERROR(VLOOKUP(通常分様式!AA566,―!$X$2:$Y$31,2,FALSE),0)</f>
        <v>0</v>
      </c>
      <c r="AF566">
        <f>IFERROR(VLOOKUP(通常分様式!AG566,―!$AA$2:$AB$14,2,FALSE),0)</f>
        <v>0</v>
      </c>
      <c r="AG566">
        <f t="shared" si="56"/>
        <v>0</v>
      </c>
      <c r="AH566" s="513">
        <f t="shared" si="57"/>
        <v>0</v>
      </c>
      <c r="AI566" s="513">
        <f t="shared" si="58"/>
        <v>0</v>
      </c>
      <c r="AJ566" s="513">
        <f>IF(通常分様式!C566="",0,IF(B566=1,IF(フラグ管理用!C566=1,"事業終期_通常",IF(C566=2,IF(Y566=2,"事業終期_R3基金・R4","事業終期_通常"),0)),IF(B566=2,"事業終期_R3基金・R4",0)))</f>
        <v>0</v>
      </c>
      <c r="AK566" s="513">
        <f t="shared" si="59"/>
        <v>0</v>
      </c>
      <c r="AL566" s="513">
        <f t="shared" si="60"/>
        <v>0</v>
      </c>
      <c r="AM566" s="513">
        <f t="shared" si="61"/>
        <v>0</v>
      </c>
      <c r="AN566" s="513">
        <f t="shared" si="62"/>
        <v>0</v>
      </c>
      <c r="AO566" t="str">
        <f>IF(通常分様式!C566="","",IF(PRODUCT(B566:G566,H566:AA566,AF566)=0,"error",""))</f>
        <v/>
      </c>
      <c r="AP566">
        <f>IF(通常分様式!E566="妊娠出産子育て支援交付金",1,0)</f>
        <v>0</v>
      </c>
    </row>
    <row r="567" spans="1:42">
      <c r="A567">
        <v>546</v>
      </c>
      <c r="B567">
        <f>IFERROR(VLOOKUP(通常分様式!B567,―!$AJ$2:$AK$3,2,FALSE),0)</f>
        <v>0</v>
      </c>
      <c r="C567">
        <f>IFERROR(VLOOKUP(通常分様式!C567,―!$A$2:$B$3,2,FALSE),0)</f>
        <v>0</v>
      </c>
      <c r="D567">
        <f>IFERROR(VLOOKUP(通常分様式!D567,―!$AD$2:$AE$3,2,FALSE),0)</f>
        <v>0</v>
      </c>
      <c r="G567">
        <f>IFERROR(VLOOKUP(通常分様式!G567,―!$AF$2:$AG$3,2,FALSE),0)</f>
        <v>0</v>
      </c>
      <c r="H567">
        <f>IFERROR(VLOOKUP(通常分様式!H567,―!$C$2:$D$2,2,FALSE),0)</f>
        <v>0</v>
      </c>
      <c r="I567">
        <f>IFERROR(IF(B567=2,VLOOKUP(通常分様式!I567,―!$E$21:$F$25,2,FALSE),VLOOKUP(通常分様式!I567,―!$E$2:$F$19,2,FALSE)),0)</f>
        <v>0</v>
      </c>
      <c r="J567">
        <f>IFERROR(VLOOKUP(通常分様式!J567,―!$G$2:$H$2,2,FALSE),0)</f>
        <v>0</v>
      </c>
      <c r="K567">
        <f>IFERROR(VLOOKUP(通常分様式!K567,―!$AH$2:$AI$12,2,FALSE),0)</f>
        <v>0</v>
      </c>
      <c r="V567">
        <f>IFERROR(IF(通常分様式!C567="単",VLOOKUP(通常分様式!V567,―!$I$2:$J$3,2,FALSE),VLOOKUP(通常分様式!V567,―!$I$4:$J$5,2,FALSE)),0)</f>
        <v>0</v>
      </c>
      <c r="W567">
        <f>IFERROR(VLOOKUP(通常分様式!W567,―!$K$2:$L$3,2,FALSE),0)</f>
        <v>0</v>
      </c>
      <c r="X567">
        <f>IFERROR(VLOOKUP(通常分様式!X567,―!$M$2:$N$3,2,FALSE),0)</f>
        <v>0</v>
      </c>
      <c r="Y567">
        <f>IFERROR(VLOOKUP(通常分様式!Y567,―!$O$2:$P$3,2,FALSE),0)</f>
        <v>0</v>
      </c>
      <c r="Z567">
        <f>IFERROR(VLOOKUP(通常分様式!Z567,―!$X$2:$Y$31,2,FALSE),0)</f>
        <v>0</v>
      </c>
      <c r="AA567">
        <f>IFERROR(VLOOKUP(通常分様式!AA567,―!$X$2:$Y$31,2,FALSE),0)</f>
        <v>0</v>
      </c>
      <c r="AF567">
        <f>IFERROR(VLOOKUP(通常分様式!AG567,―!$AA$2:$AB$14,2,FALSE),0)</f>
        <v>0</v>
      </c>
      <c r="AG567">
        <f t="shared" si="56"/>
        <v>0</v>
      </c>
      <c r="AH567" s="513">
        <f t="shared" si="57"/>
        <v>0</v>
      </c>
      <c r="AI567" s="513">
        <f t="shared" si="58"/>
        <v>0</v>
      </c>
      <c r="AJ567" s="513">
        <f>IF(通常分様式!C567="",0,IF(B567=1,IF(フラグ管理用!C567=1,"事業終期_通常",IF(C567=2,IF(Y567=2,"事業終期_R3基金・R4","事業終期_通常"),0)),IF(B567=2,"事業終期_R3基金・R4",0)))</f>
        <v>0</v>
      </c>
      <c r="AK567" s="513">
        <f t="shared" si="59"/>
        <v>0</v>
      </c>
      <c r="AL567" s="513">
        <f t="shared" si="60"/>
        <v>0</v>
      </c>
      <c r="AM567" s="513">
        <f t="shared" si="61"/>
        <v>0</v>
      </c>
      <c r="AN567" s="513">
        <f t="shared" si="62"/>
        <v>0</v>
      </c>
      <c r="AO567" t="str">
        <f>IF(通常分様式!C567="","",IF(PRODUCT(B567:G567,H567:AA567,AF567)=0,"error",""))</f>
        <v/>
      </c>
      <c r="AP567">
        <f>IF(通常分様式!E567="妊娠出産子育て支援交付金",1,0)</f>
        <v>0</v>
      </c>
    </row>
    <row r="568" spans="1:42">
      <c r="A568">
        <v>547</v>
      </c>
      <c r="B568">
        <f>IFERROR(VLOOKUP(通常分様式!B568,―!$AJ$2:$AK$3,2,FALSE),0)</f>
        <v>0</v>
      </c>
      <c r="C568">
        <f>IFERROR(VLOOKUP(通常分様式!C568,―!$A$2:$B$3,2,FALSE),0)</f>
        <v>0</v>
      </c>
      <c r="D568">
        <f>IFERROR(VLOOKUP(通常分様式!D568,―!$AD$2:$AE$3,2,FALSE),0)</f>
        <v>0</v>
      </c>
      <c r="G568">
        <f>IFERROR(VLOOKUP(通常分様式!G568,―!$AF$2:$AG$3,2,FALSE),0)</f>
        <v>0</v>
      </c>
      <c r="H568">
        <f>IFERROR(VLOOKUP(通常分様式!H568,―!$C$2:$D$2,2,FALSE),0)</f>
        <v>0</v>
      </c>
      <c r="I568">
        <f>IFERROR(IF(B568=2,VLOOKUP(通常分様式!I568,―!$E$21:$F$25,2,FALSE),VLOOKUP(通常分様式!I568,―!$E$2:$F$19,2,FALSE)),0)</f>
        <v>0</v>
      </c>
      <c r="J568">
        <f>IFERROR(VLOOKUP(通常分様式!J568,―!$G$2:$H$2,2,FALSE),0)</f>
        <v>0</v>
      </c>
      <c r="K568">
        <f>IFERROR(VLOOKUP(通常分様式!K568,―!$AH$2:$AI$12,2,FALSE),0)</f>
        <v>0</v>
      </c>
      <c r="V568">
        <f>IFERROR(IF(通常分様式!C568="単",VLOOKUP(通常分様式!V568,―!$I$2:$J$3,2,FALSE),VLOOKUP(通常分様式!V568,―!$I$4:$J$5,2,FALSE)),0)</f>
        <v>0</v>
      </c>
      <c r="W568">
        <f>IFERROR(VLOOKUP(通常分様式!W568,―!$K$2:$L$3,2,FALSE),0)</f>
        <v>0</v>
      </c>
      <c r="X568">
        <f>IFERROR(VLOOKUP(通常分様式!X568,―!$M$2:$N$3,2,FALSE),0)</f>
        <v>0</v>
      </c>
      <c r="Y568">
        <f>IFERROR(VLOOKUP(通常分様式!Y568,―!$O$2:$P$3,2,FALSE),0)</f>
        <v>0</v>
      </c>
      <c r="Z568">
        <f>IFERROR(VLOOKUP(通常分様式!Z568,―!$X$2:$Y$31,2,FALSE),0)</f>
        <v>0</v>
      </c>
      <c r="AA568">
        <f>IFERROR(VLOOKUP(通常分様式!AA568,―!$X$2:$Y$31,2,FALSE),0)</f>
        <v>0</v>
      </c>
      <c r="AF568">
        <f>IFERROR(VLOOKUP(通常分様式!AG568,―!$AA$2:$AB$14,2,FALSE),0)</f>
        <v>0</v>
      </c>
      <c r="AG568">
        <f t="shared" si="56"/>
        <v>0</v>
      </c>
      <c r="AH568" s="513">
        <f t="shared" si="57"/>
        <v>0</v>
      </c>
      <c r="AI568" s="513">
        <f t="shared" si="58"/>
        <v>0</v>
      </c>
      <c r="AJ568" s="513">
        <f>IF(通常分様式!C568="",0,IF(B568=1,IF(フラグ管理用!C568=1,"事業終期_通常",IF(C568=2,IF(Y568=2,"事業終期_R3基金・R4","事業終期_通常"),0)),IF(B568=2,"事業終期_R3基金・R4",0)))</f>
        <v>0</v>
      </c>
      <c r="AK568" s="513">
        <f t="shared" si="59"/>
        <v>0</v>
      </c>
      <c r="AL568" s="513">
        <f t="shared" si="60"/>
        <v>0</v>
      </c>
      <c r="AM568" s="513">
        <f t="shared" si="61"/>
        <v>0</v>
      </c>
      <c r="AN568" s="513">
        <f t="shared" si="62"/>
        <v>0</v>
      </c>
      <c r="AO568" t="str">
        <f>IF(通常分様式!C568="","",IF(PRODUCT(B568:G568,H568:AA568,AF568)=0,"error",""))</f>
        <v/>
      </c>
      <c r="AP568">
        <f>IF(通常分様式!E568="妊娠出産子育て支援交付金",1,0)</f>
        <v>0</v>
      </c>
    </row>
    <row r="569" spans="1:42">
      <c r="A569">
        <v>548</v>
      </c>
      <c r="B569">
        <f>IFERROR(VLOOKUP(通常分様式!B569,―!$AJ$2:$AK$3,2,FALSE),0)</f>
        <v>0</v>
      </c>
      <c r="C569">
        <f>IFERROR(VLOOKUP(通常分様式!C569,―!$A$2:$B$3,2,FALSE),0)</f>
        <v>0</v>
      </c>
      <c r="D569">
        <f>IFERROR(VLOOKUP(通常分様式!D569,―!$AD$2:$AE$3,2,FALSE),0)</f>
        <v>0</v>
      </c>
      <c r="G569">
        <f>IFERROR(VLOOKUP(通常分様式!G569,―!$AF$2:$AG$3,2,FALSE),0)</f>
        <v>0</v>
      </c>
      <c r="H569">
        <f>IFERROR(VLOOKUP(通常分様式!H569,―!$C$2:$D$2,2,FALSE),0)</f>
        <v>0</v>
      </c>
      <c r="I569">
        <f>IFERROR(IF(B569=2,VLOOKUP(通常分様式!I569,―!$E$21:$F$25,2,FALSE),VLOOKUP(通常分様式!I569,―!$E$2:$F$19,2,FALSE)),0)</f>
        <v>0</v>
      </c>
      <c r="J569">
        <f>IFERROR(VLOOKUP(通常分様式!J569,―!$G$2:$H$2,2,FALSE),0)</f>
        <v>0</v>
      </c>
      <c r="K569">
        <f>IFERROR(VLOOKUP(通常分様式!K569,―!$AH$2:$AI$12,2,FALSE),0)</f>
        <v>0</v>
      </c>
      <c r="V569">
        <f>IFERROR(IF(通常分様式!C569="単",VLOOKUP(通常分様式!V569,―!$I$2:$J$3,2,FALSE),VLOOKUP(通常分様式!V569,―!$I$4:$J$5,2,FALSE)),0)</f>
        <v>0</v>
      </c>
      <c r="W569">
        <f>IFERROR(VLOOKUP(通常分様式!W569,―!$K$2:$L$3,2,FALSE),0)</f>
        <v>0</v>
      </c>
      <c r="X569">
        <f>IFERROR(VLOOKUP(通常分様式!X569,―!$M$2:$N$3,2,FALSE),0)</f>
        <v>0</v>
      </c>
      <c r="Y569">
        <f>IFERROR(VLOOKUP(通常分様式!Y569,―!$O$2:$P$3,2,FALSE),0)</f>
        <v>0</v>
      </c>
      <c r="Z569">
        <f>IFERROR(VLOOKUP(通常分様式!Z569,―!$X$2:$Y$31,2,FALSE),0)</f>
        <v>0</v>
      </c>
      <c r="AA569">
        <f>IFERROR(VLOOKUP(通常分様式!AA569,―!$X$2:$Y$31,2,FALSE),0)</f>
        <v>0</v>
      </c>
      <c r="AF569">
        <f>IFERROR(VLOOKUP(通常分様式!AG569,―!$AA$2:$AB$14,2,FALSE),0)</f>
        <v>0</v>
      </c>
      <c r="AG569">
        <f t="shared" si="56"/>
        <v>0</v>
      </c>
      <c r="AH569" s="513">
        <f t="shared" si="57"/>
        <v>0</v>
      </c>
      <c r="AI569" s="513">
        <f t="shared" si="58"/>
        <v>0</v>
      </c>
      <c r="AJ569" s="513">
        <f>IF(通常分様式!C569="",0,IF(B569=1,IF(フラグ管理用!C569=1,"事業終期_通常",IF(C569=2,IF(Y569=2,"事業終期_R3基金・R4","事業終期_通常"),0)),IF(B569=2,"事業終期_R3基金・R4",0)))</f>
        <v>0</v>
      </c>
      <c r="AK569" s="513">
        <f t="shared" si="59"/>
        <v>0</v>
      </c>
      <c r="AL569" s="513">
        <f t="shared" si="60"/>
        <v>0</v>
      </c>
      <c r="AM569" s="513">
        <f t="shared" si="61"/>
        <v>0</v>
      </c>
      <c r="AN569" s="513">
        <f t="shared" si="62"/>
        <v>0</v>
      </c>
      <c r="AO569" t="str">
        <f>IF(通常分様式!C569="","",IF(PRODUCT(B569:G569,H569:AA569,AF569)=0,"error",""))</f>
        <v/>
      </c>
      <c r="AP569">
        <f>IF(通常分様式!E569="妊娠出産子育て支援交付金",1,0)</f>
        <v>0</v>
      </c>
    </row>
    <row r="570" spans="1:42">
      <c r="A570">
        <v>549</v>
      </c>
      <c r="B570">
        <f>IFERROR(VLOOKUP(通常分様式!B570,―!$AJ$2:$AK$3,2,FALSE),0)</f>
        <v>0</v>
      </c>
      <c r="C570">
        <f>IFERROR(VLOOKUP(通常分様式!C570,―!$A$2:$B$3,2,FALSE),0)</f>
        <v>0</v>
      </c>
      <c r="D570">
        <f>IFERROR(VLOOKUP(通常分様式!D570,―!$AD$2:$AE$3,2,FALSE),0)</f>
        <v>0</v>
      </c>
      <c r="G570">
        <f>IFERROR(VLOOKUP(通常分様式!G570,―!$AF$2:$AG$3,2,FALSE),0)</f>
        <v>0</v>
      </c>
      <c r="H570">
        <f>IFERROR(VLOOKUP(通常分様式!H570,―!$C$2:$D$2,2,FALSE),0)</f>
        <v>0</v>
      </c>
      <c r="I570">
        <f>IFERROR(IF(B570=2,VLOOKUP(通常分様式!I570,―!$E$21:$F$25,2,FALSE),VLOOKUP(通常分様式!I570,―!$E$2:$F$19,2,FALSE)),0)</f>
        <v>0</v>
      </c>
      <c r="J570">
        <f>IFERROR(VLOOKUP(通常分様式!J570,―!$G$2:$H$2,2,FALSE),0)</f>
        <v>0</v>
      </c>
      <c r="K570">
        <f>IFERROR(VLOOKUP(通常分様式!K570,―!$AH$2:$AI$12,2,FALSE),0)</f>
        <v>0</v>
      </c>
      <c r="V570">
        <f>IFERROR(IF(通常分様式!C570="単",VLOOKUP(通常分様式!V570,―!$I$2:$J$3,2,FALSE),VLOOKUP(通常分様式!V570,―!$I$4:$J$5,2,FALSE)),0)</f>
        <v>0</v>
      </c>
      <c r="W570">
        <f>IFERROR(VLOOKUP(通常分様式!W570,―!$K$2:$L$3,2,FALSE),0)</f>
        <v>0</v>
      </c>
      <c r="X570">
        <f>IFERROR(VLOOKUP(通常分様式!X570,―!$M$2:$N$3,2,FALSE),0)</f>
        <v>0</v>
      </c>
      <c r="Y570">
        <f>IFERROR(VLOOKUP(通常分様式!Y570,―!$O$2:$P$3,2,FALSE),0)</f>
        <v>0</v>
      </c>
      <c r="Z570">
        <f>IFERROR(VLOOKUP(通常分様式!Z570,―!$X$2:$Y$31,2,FALSE),0)</f>
        <v>0</v>
      </c>
      <c r="AA570">
        <f>IFERROR(VLOOKUP(通常分様式!AA570,―!$X$2:$Y$31,2,FALSE),0)</f>
        <v>0</v>
      </c>
      <c r="AF570">
        <f>IFERROR(VLOOKUP(通常分様式!AG570,―!$AA$2:$AB$14,2,FALSE),0)</f>
        <v>0</v>
      </c>
      <c r="AG570">
        <f t="shared" si="56"/>
        <v>0</v>
      </c>
      <c r="AH570" s="513">
        <f t="shared" si="57"/>
        <v>0</v>
      </c>
      <c r="AI570" s="513">
        <f t="shared" si="58"/>
        <v>0</v>
      </c>
      <c r="AJ570" s="513">
        <f>IF(通常分様式!C570="",0,IF(B570=1,IF(フラグ管理用!C570=1,"事業終期_通常",IF(C570=2,IF(Y570=2,"事業終期_R3基金・R4","事業終期_通常"),0)),IF(B570=2,"事業終期_R3基金・R4",0)))</f>
        <v>0</v>
      </c>
      <c r="AK570" s="513">
        <f t="shared" si="59"/>
        <v>0</v>
      </c>
      <c r="AL570" s="513">
        <f t="shared" si="60"/>
        <v>0</v>
      </c>
      <c r="AM570" s="513">
        <f t="shared" si="61"/>
        <v>0</v>
      </c>
      <c r="AN570" s="513">
        <f t="shared" si="62"/>
        <v>0</v>
      </c>
      <c r="AO570" t="str">
        <f>IF(通常分様式!C570="","",IF(PRODUCT(B570:G570,H570:AA570,AF570)=0,"error",""))</f>
        <v/>
      </c>
      <c r="AP570">
        <f>IF(通常分様式!E570="妊娠出産子育て支援交付金",1,0)</f>
        <v>0</v>
      </c>
    </row>
    <row r="571" spans="1:42">
      <c r="A571">
        <v>550</v>
      </c>
      <c r="B571">
        <f>IFERROR(VLOOKUP(通常分様式!B571,―!$AJ$2:$AK$3,2,FALSE),0)</f>
        <v>0</v>
      </c>
      <c r="C571">
        <f>IFERROR(VLOOKUP(通常分様式!C571,―!$A$2:$B$3,2,FALSE),0)</f>
        <v>0</v>
      </c>
      <c r="D571">
        <f>IFERROR(VLOOKUP(通常分様式!D571,―!$AD$2:$AE$3,2,FALSE),0)</f>
        <v>0</v>
      </c>
      <c r="G571">
        <f>IFERROR(VLOOKUP(通常分様式!G571,―!$AF$2:$AG$3,2,FALSE),0)</f>
        <v>0</v>
      </c>
      <c r="H571">
        <f>IFERROR(VLOOKUP(通常分様式!H571,―!$C$2:$D$2,2,FALSE),0)</f>
        <v>0</v>
      </c>
      <c r="I571">
        <f>IFERROR(IF(B571=2,VLOOKUP(通常分様式!I571,―!$E$21:$F$25,2,FALSE),VLOOKUP(通常分様式!I571,―!$E$2:$F$19,2,FALSE)),0)</f>
        <v>0</v>
      </c>
      <c r="J571">
        <f>IFERROR(VLOOKUP(通常分様式!J571,―!$G$2:$H$2,2,FALSE),0)</f>
        <v>0</v>
      </c>
      <c r="K571">
        <f>IFERROR(VLOOKUP(通常分様式!K571,―!$AH$2:$AI$12,2,FALSE),0)</f>
        <v>0</v>
      </c>
      <c r="V571">
        <f>IFERROR(IF(通常分様式!C571="単",VLOOKUP(通常分様式!V571,―!$I$2:$J$3,2,FALSE),VLOOKUP(通常分様式!V571,―!$I$4:$J$5,2,FALSE)),0)</f>
        <v>0</v>
      </c>
      <c r="W571">
        <f>IFERROR(VLOOKUP(通常分様式!W571,―!$K$2:$L$3,2,FALSE),0)</f>
        <v>0</v>
      </c>
      <c r="X571">
        <f>IFERROR(VLOOKUP(通常分様式!X571,―!$M$2:$N$3,2,FALSE),0)</f>
        <v>0</v>
      </c>
      <c r="Y571">
        <f>IFERROR(VLOOKUP(通常分様式!Y571,―!$O$2:$P$3,2,FALSE),0)</f>
        <v>0</v>
      </c>
      <c r="Z571">
        <f>IFERROR(VLOOKUP(通常分様式!Z571,―!$X$2:$Y$31,2,FALSE),0)</f>
        <v>0</v>
      </c>
      <c r="AA571">
        <f>IFERROR(VLOOKUP(通常分様式!AA571,―!$X$2:$Y$31,2,FALSE),0)</f>
        <v>0</v>
      </c>
      <c r="AF571">
        <f>IFERROR(VLOOKUP(通常分様式!AG571,―!$AA$2:$AB$14,2,FALSE),0)</f>
        <v>0</v>
      </c>
      <c r="AG571">
        <f t="shared" si="56"/>
        <v>0</v>
      </c>
      <c r="AH571" s="513">
        <f t="shared" si="57"/>
        <v>0</v>
      </c>
      <c r="AI571" s="513">
        <f t="shared" si="58"/>
        <v>0</v>
      </c>
      <c r="AJ571" s="513">
        <f>IF(通常分様式!C571="",0,IF(B571=1,IF(フラグ管理用!C571=1,"事業終期_通常",IF(C571=2,IF(Y571=2,"事業終期_R3基金・R4","事業終期_通常"),0)),IF(B571=2,"事業終期_R3基金・R4",0)))</f>
        <v>0</v>
      </c>
      <c r="AK571" s="513">
        <f t="shared" si="59"/>
        <v>0</v>
      </c>
      <c r="AL571" s="513">
        <f t="shared" si="60"/>
        <v>0</v>
      </c>
      <c r="AM571" s="513">
        <f t="shared" si="61"/>
        <v>0</v>
      </c>
      <c r="AN571" s="513">
        <f t="shared" si="62"/>
        <v>0</v>
      </c>
      <c r="AO571" t="str">
        <f>IF(通常分様式!C571="","",IF(PRODUCT(B571:G571,H571:AA571,AF571)=0,"error",""))</f>
        <v/>
      </c>
      <c r="AP571">
        <f>IF(通常分様式!E571="妊娠出産子育て支援交付金",1,0)</f>
        <v>0</v>
      </c>
    </row>
    <row r="572" spans="1:42">
      <c r="A572">
        <v>551</v>
      </c>
      <c r="B572">
        <f>IFERROR(VLOOKUP(通常分様式!B572,―!$AJ$2:$AK$3,2,FALSE),0)</f>
        <v>0</v>
      </c>
      <c r="C572">
        <f>IFERROR(VLOOKUP(通常分様式!C572,―!$A$2:$B$3,2,FALSE),0)</f>
        <v>0</v>
      </c>
      <c r="D572">
        <f>IFERROR(VLOOKUP(通常分様式!D572,―!$AD$2:$AE$3,2,FALSE),0)</f>
        <v>0</v>
      </c>
      <c r="G572">
        <f>IFERROR(VLOOKUP(通常分様式!G572,―!$AF$2:$AG$3,2,FALSE),0)</f>
        <v>0</v>
      </c>
      <c r="H572">
        <f>IFERROR(VLOOKUP(通常分様式!H572,―!$C$2:$D$2,2,FALSE),0)</f>
        <v>0</v>
      </c>
      <c r="I572">
        <f>IFERROR(IF(B572=2,VLOOKUP(通常分様式!I572,―!$E$21:$F$25,2,FALSE),VLOOKUP(通常分様式!I572,―!$E$2:$F$19,2,FALSE)),0)</f>
        <v>0</v>
      </c>
      <c r="J572">
        <f>IFERROR(VLOOKUP(通常分様式!J572,―!$G$2:$H$2,2,FALSE),0)</f>
        <v>0</v>
      </c>
      <c r="K572">
        <f>IFERROR(VLOOKUP(通常分様式!K572,―!$AH$2:$AI$12,2,FALSE),0)</f>
        <v>0</v>
      </c>
      <c r="V572">
        <f>IFERROR(IF(通常分様式!C572="単",VLOOKUP(通常分様式!V572,―!$I$2:$J$3,2,FALSE),VLOOKUP(通常分様式!V572,―!$I$4:$J$5,2,FALSE)),0)</f>
        <v>0</v>
      </c>
      <c r="W572">
        <f>IFERROR(VLOOKUP(通常分様式!W572,―!$K$2:$L$3,2,FALSE),0)</f>
        <v>0</v>
      </c>
      <c r="X572">
        <f>IFERROR(VLOOKUP(通常分様式!X572,―!$M$2:$N$3,2,FALSE),0)</f>
        <v>0</v>
      </c>
      <c r="Y572">
        <f>IFERROR(VLOOKUP(通常分様式!Y572,―!$O$2:$P$3,2,FALSE),0)</f>
        <v>0</v>
      </c>
      <c r="Z572">
        <f>IFERROR(VLOOKUP(通常分様式!Z572,―!$X$2:$Y$31,2,FALSE),0)</f>
        <v>0</v>
      </c>
      <c r="AA572">
        <f>IFERROR(VLOOKUP(通常分様式!AA572,―!$X$2:$Y$31,2,FALSE),0)</f>
        <v>0</v>
      </c>
      <c r="AF572">
        <f>IFERROR(VLOOKUP(通常分様式!AG572,―!$AA$2:$AB$14,2,FALSE),0)</f>
        <v>0</v>
      </c>
      <c r="AG572">
        <f t="shared" si="56"/>
        <v>0</v>
      </c>
      <c r="AH572" s="513">
        <f t="shared" si="57"/>
        <v>0</v>
      </c>
      <c r="AI572" s="513">
        <f t="shared" si="58"/>
        <v>0</v>
      </c>
      <c r="AJ572" s="513">
        <f>IF(通常分様式!C572="",0,IF(B572=1,IF(フラグ管理用!C572=1,"事業終期_通常",IF(C572=2,IF(Y572=2,"事業終期_R3基金・R4","事業終期_通常"),0)),IF(B572=2,"事業終期_R3基金・R4",0)))</f>
        <v>0</v>
      </c>
      <c r="AK572" s="513">
        <f t="shared" si="59"/>
        <v>0</v>
      </c>
      <c r="AL572" s="513">
        <f t="shared" si="60"/>
        <v>0</v>
      </c>
      <c r="AM572" s="513">
        <f t="shared" si="61"/>
        <v>0</v>
      </c>
      <c r="AN572" s="513">
        <f t="shared" si="62"/>
        <v>0</v>
      </c>
      <c r="AO572" t="str">
        <f>IF(通常分様式!C572="","",IF(PRODUCT(B572:G572,H572:AA572,AF572)=0,"error",""))</f>
        <v/>
      </c>
      <c r="AP572">
        <f>IF(通常分様式!E572="妊娠出産子育て支援交付金",1,0)</f>
        <v>0</v>
      </c>
    </row>
    <row r="573" spans="1:42">
      <c r="A573">
        <v>552</v>
      </c>
      <c r="B573">
        <f>IFERROR(VLOOKUP(通常分様式!B573,―!$AJ$2:$AK$3,2,FALSE),0)</f>
        <v>0</v>
      </c>
      <c r="C573">
        <f>IFERROR(VLOOKUP(通常分様式!C573,―!$A$2:$B$3,2,FALSE),0)</f>
        <v>0</v>
      </c>
      <c r="D573">
        <f>IFERROR(VLOOKUP(通常分様式!D573,―!$AD$2:$AE$3,2,FALSE),0)</f>
        <v>0</v>
      </c>
      <c r="G573">
        <f>IFERROR(VLOOKUP(通常分様式!G573,―!$AF$2:$AG$3,2,FALSE),0)</f>
        <v>0</v>
      </c>
      <c r="H573">
        <f>IFERROR(VLOOKUP(通常分様式!H573,―!$C$2:$D$2,2,FALSE),0)</f>
        <v>0</v>
      </c>
      <c r="I573">
        <f>IFERROR(IF(B573=2,VLOOKUP(通常分様式!I573,―!$E$21:$F$25,2,FALSE),VLOOKUP(通常分様式!I573,―!$E$2:$F$19,2,FALSE)),0)</f>
        <v>0</v>
      </c>
      <c r="J573">
        <f>IFERROR(VLOOKUP(通常分様式!J573,―!$G$2:$H$2,2,FALSE),0)</f>
        <v>0</v>
      </c>
      <c r="K573">
        <f>IFERROR(VLOOKUP(通常分様式!K573,―!$AH$2:$AI$12,2,FALSE),0)</f>
        <v>0</v>
      </c>
      <c r="V573">
        <f>IFERROR(IF(通常分様式!C573="単",VLOOKUP(通常分様式!V573,―!$I$2:$J$3,2,FALSE),VLOOKUP(通常分様式!V573,―!$I$4:$J$5,2,FALSE)),0)</f>
        <v>0</v>
      </c>
      <c r="W573">
        <f>IFERROR(VLOOKUP(通常分様式!W573,―!$K$2:$L$3,2,FALSE),0)</f>
        <v>0</v>
      </c>
      <c r="X573">
        <f>IFERROR(VLOOKUP(通常分様式!X573,―!$M$2:$N$3,2,FALSE),0)</f>
        <v>0</v>
      </c>
      <c r="Y573">
        <f>IFERROR(VLOOKUP(通常分様式!Y573,―!$O$2:$P$3,2,FALSE),0)</f>
        <v>0</v>
      </c>
      <c r="Z573">
        <f>IFERROR(VLOOKUP(通常分様式!Z573,―!$X$2:$Y$31,2,FALSE),0)</f>
        <v>0</v>
      </c>
      <c r="AA573">
        <f>IFERROR(VLOOKUP(通常分様式!AA573,―!$X$2:$Y$31,2,FALSE),0)</f>
        <v>0</v>
      </c>
      <c r="AF573">
        <f>IFERROR(VLOOKUP(通常分様式!AG573,―!$AA$2:$AB$14,2,FALSE),0)</f>
        <v>0</v>
      </c>
      <c r="AG573">
        <f t="shared" si="56"/>
        <v>0</v>
      </c>
      <c r="AH573" s="513">
        <f t="shared" si="57"/>
        <v>0</v>
      </c>
      <c r="AI573" s="513">
        <f t="shared" si="58"/>
        <v>0</v>
      </c>
      <c r="AJ573" s="513">
        <f>IF(通常分様式!C573="",0,IF(B573=1,IF(フラグ管理用!C573=1,"事業終期_通常",IF(C573=2,IF(Y573=2,"事業終期_R3基金・R4","事業終期_通常"),0)),IF(B573=2,"事業終期_R3基金・R4",0)))</f>
        <v>0</v>
      </c>
      <c r="AK573" s="513">
        <f t="shared" si="59"/>
        <v>0</v>
      </c>
      <c r="AL573" s="513">
        <f t="shared" si="60"/>
        <v>0</v>
      </c>
      <c r="AM573" s="513">
        <f t="shared" si="61"/>
        <v>0</v>
      </c>
      <c r="AN573" s="513">
        <f t="shared" si="62"/>
        <v>0</v>
      </c>
      <c r="AO573" t="str">
        <f>IF(通常分様式!C573="","",IF(PRODUCT(B573:G573,H573:AA573,AF573)=0,"error",""))</f>
        <v/>
      </c>
      <c r="AP573">
        <f>IF(通常分様式!E573="妊娠出産子育て支援交付金",1,0)</f>
        <v>0</v>
      </c>
    </row>
    <row r="574" spans="1:42">
      <c r="A574">
        <v>553</v>
      </c>
      <c r="B574">
        <f>IFERROR(VLOOKUP(通常分様式!B574,―!$AJ$2:$AK$3,2,FALSE),0)</f>
        <v>0</v>
      </c>
      <c r="C574">
        <f>IFERROR(VLOOKUP(通常分様式!C574,―!$A$2:$B$3,2,FALSE),0)</f>
        <v>0</v>
      </c>
      <c r="D574">
        <f>IFERROR(VLOOKUP(通常分様式!D574,―!$AD$2:$AE$3,2,FALSE),0)</f>
        <v>0</v>
      </c>
      <c r="G574">
        <f>IFERROR(VLOOKUP(通常分様式!G574,―!$AF$2:$AG$3,2,FALSE),0)</f>
        <v>0</v>
      </c>
      <c r="H574">
        <f>IFERROR(VLOOKUP(通常分様式!H574,―!$C$2:$D$2,2,FALSE),0)</f>
        <v>0</v>
      </c>
      <c r="I574">
        <f>IFERROR(IF(B574=2,VLOOKUP(通常分様式!I574,―!$E$21:$F$25,2,FALSE),VLOOKUP(通常分様式!I574,―!$E$2:$F$19,2,FALSE)),0)</f>
        <v>0</v>
      </c>
      <c r="J574">
        <f>IFERROR(VLOOKUP(通常分様式!J574,―!$G$2:$H$2,2,FALSE),0)</f>
        <v>0</v>
      </c>
      <c r="K574">
        <f>IFERROR(VLOOKUP(通常分様式!K574,―!$AH$2:$AI$12,2,FALSE),0)</f>
        <v>0</v>
      </c>
      <c r="V574">
        <f>IFERROR(IF(通常分様式!C574="単",VLOOKUP(通常分様式!V574,―!$I$2:$J$3,2,FALSE),VLOOKUP(通常分様式!V574,―!$I$4:$J$5,2,FALSE)),0)</f>
        <v>0</v>
      </c>
      <c r="W574">
        <f>IFERROR(VLOOKUP(通常分様式!W574,―!$K$2:$L$3,2,FALSE),0)</f>
        <v>0</v>
      </c>
      <c r="X574">
        <f>IFERROR(VLOOKUP(通常分様式!X574,―!$M$2:$N$3,2,FALSE),0)</f>
        <v>0</v>
      </c>
      <c r="Y574">
        <f>IFERROR(VLOOKUP(通常分様式!Y574,―!$O$2:$P$3,2,FALSE),0)</f>
        <v>0</v>
      </c>
      <c r="Z574">
        <f>IFERROR(VLOOKUP(通常分様式!Z574,―!$X$2:$Y$31,2,FALSE),0)</f>
        <v>0</v>
      </c>
      <c r="AA574">
        <f>IFERROR(VLOOKUP(通常分様式!AA574,―!$X$2:$Y$31,2,FALSE),0)</f>
        <v>0</v>
      </c>
      <c r="AF574">
        <f>IFERROR(VLOOKUP(通常分様式!AG574,―!$AA$2:$AB$14,2,FALSE),0)</f>
        <v>0</v>
      </c>
      <c r="AG574">
        <f t="shared" si="56"/>
        <v>0</v>
      </c>
      <c r="AH574" s="513">
        <f t="shared" si="57"/>
        <v>0</v>
      </c>
      <c r="AI574" s="513">
        <f t="shared" si="58"/>
        <v>0</v>
      </c>
      <c r="AJ574" s="513">
        <f>IF(通常分様式!C574="",0,IF(B574=1,IF(フラグ管理用!C574=1,"事業終期_通常",IF(C574=2,IF(Y574=2,"事業終期_R3基金・R4","事業終期_通常"),0)),IF(B574=2,"事業終期_R3基金・R4",0)))</f>
        <v>0</v>
      </c>
      <c r="AK574" s="513">
        <f t="shared" si="59"/>
        <v>0</v>
      </c>
      <c r="AL574" s="513">
        <f t="shared" si="60"/>
        <v>0</v>
      </c>
      <c r="AM574" s="513">
        <f t="shared" si="61"/>
        <v>0</v>
      </c>
      <c r="AN574" s="513">
        <f t="shared" si="62"/>
        <v>0</v>
      </c>
      <c r="AO574" t="str">
        <f>IF(通常分様式!C574="","",IF(PRODUCT(B574:G574,H574:AA574,AF574)=0,"error",""))</f>
        <v/>
      </c>
      <c r="AP574">
        <f>IF(通常分様式!E574="妊娠出産子育て支援交付金",1,0)</f>
        <v>0</v>
      </c>
    </row>
    <row r="575" spans="1:42">
      <c r="A575">
        <v>554</v>
      </c>
      <c r="B575">
        <f>IFERROR(VLOOKUP(通常分様式!B575,―!$AJ$2:$AK$3,2,FALSE),0)</f>
        <v>0</v>
      </c>
      <c r="C575">
        <f>IFERROR(VLOOKUP(通常分様式!C575,―!$A$2:$B$3,2,FALSE),0)</f>
        <v>0</v>
      </c>
      <c r="D575">
        <f>IFERROR(VLOOKUP(通常分様式!D575,―!$AD$2:$AE$3,2,FALSE),0)</f>
        <v>0</v>
      </c>
      <c r="G575">
        <f>IFERROR(VLOOKUP(通常分様式!G575,―!$AF$2:$AG$3,2,FALSE),0)</f>
        <v>0</v>
      </c>
      <c r="H575">
        <f>IFERROR(VLOOKUP(通常分様式!H575,―!$C$2:$D$2,2,FALSE),0)</f>
        <v>0</v>
      </c>
      <c r="I575">
        <f>IFERROR(IF(B575=2,VLOOKUP(通常分様式!I575,―!$E$21:$F$25,2,FALSE),VLOOKUP(通常分様式!I575,―!$E$2:$F$19,2,FALSE)),0)</f>
        <v>0</v>
      </c>
      <c r="J575">
        <f>IFERROR(VLOOKUP(通常分様式!J575,―!$G$2:$H$2,2,FALSE),0)</f>
        <v>0</v>
      </c>
      <c r="K575">
        <f>IFERROR(VLOOKUP(通常分様式!K575,―!$AH$2:$AI$12,2,FALSE),0)</f>
        <v>0</v>
      </c>
      <c r="V575">
        <f>IFERROR(IF(通常分様式!C575="単",VLOOKUP(通常分様式!V575,―!$I$2:$J$3,2,FALSE),VLOOKUP(通常分様式!V575,―!$I$4:$J$5,2,FALSE)),0)</f>
        <v>0</v>
      </c>
      <c r="W575">
        <f>IFERROR(VLOOKUP(通常分様式!W575,―!$K$2:$L$3,2,FALSE),0)</f>
        <v>0</v>
      </c>
      <c r="X575">
        <f>IFERROR(VLOOKUP(通常分様式!X575,―!$M$2:$N$3,2,FALSE),0)</f>
        <v>0</v>
      </c>
      <c r="Y575">
        <f>IFERROR(VLOOKUP(通常分様式!Y575,―!$O$2:$P$3,2,FALSE),0)</f>
        <v>0</v>
      </c>
      <c r="Z575">
        <f>IFERROR(VLOOKUP(通常分様式!Z575,―!$X$2:$Y$31,2,FALSE),0)</f>
        <v>0</v>
      </c>
      <c r="AA575">
        <f>IFERROR(VLOOKUP(通常分様式!AA575,―!$X$2:$Y$31,2,FALSE),0)</f>
        <v>0</v>
      </c>
      <c r="AF575">
        <f>IFERROR(VLOOKUP(通常分様式!AG575,―!$AA$2:$AB$14,2,FALSE),0)</f>
        <v>0</v>
      </c>
      <c r="AG575">
        <f t="shared" si="56"/>
        <v>0</v>
      </c>
      <c r="AH575" s="513">
        <f t="shared" si="57"/>
        <v>0</v>
      </c>
      <c r="AI575" s="513">
        <f t="shared" si="58"/>
        <v>0</v>
      </c>
      <c r="AJ575" s="513">
        <f>IF(通常分様式!C575="",0,IF(B575=1,IF(フラグ管理用!C575=1,"事業終期_通常",IF(C575=2,IF(Y575=2,"事業終期_R3基金・R4","事業終期_通常"),0)),IF(B575=2,"事業終期_R3基金・R4",0)))</f>
        <v>0</v>
      </c>
      <c r="AK575" s="513">
        <f t="shared" si="59"/>
        <v>0</v>
      </c>
      <c r="AL575" s="513">
        <f t="shared" si="60"/>
        <v>0</v>
      </c>
      <c r="AM575" s="513">
        <f t="shared" si="61"/>
        <v>0</v>
      </c>
      <c r="AN575" s="513">
        <f t="shared" si="62"/>
        <v>0</v>
      </c>
      <c r="AO575" t="str">
        <f>IF(通常分様式!C575="","",IF(PRODUCT(B575:G575,H575:AA575,AF575)=0,"error",""))</f>
        <v/>
      </c>
      <c r="AP575">
        <f>IF(通常分様式!E575="妊娠出産子育て支援交付金",1,0)</f>
        <v>0</v>
      </c>
    </row>
    <row r="576" spans="1:42">
      <c r="A576">
        <v>555</v>
      </c>
      <c r="B576">
        <f>IFERROR(VLOOKUP(通常分様式!B576,―!$AJ$2:$AK$3,2,FALSE),0)</f>
        <v>0</v>
      </c>
      <c r="C576">
        <f>IFERROR(VLOOKUP(通常分様式!C576,―!$A$2:$B$3,2,FALSE),0)</f>
        <v>0</v>
      </c>
      <c r="D576">
        <f>IFERROR(VLOOKUP(通常分様式!D576,―!$AD$2:$AE$3,2,FALSE),0)</f>
        <v>0</v>
      </c>
      <c r="G576">
        <f>IFERROR(VLOOKUP(通常分様式!G576,―!$AF$2:$AG$3,2,FALSE),0)</f>
        <v>0</v>
      </c>
      <c r="H576">
        <f>IFERROR(VLOOKUP(通常分様式!H576,―!$C$2:$D$2,2,FALSE),0)</f>
        <v>0</v>
      </c>
      <c r="I576">
        <f>IFERROR(IF(B576=2,VLOOKUP(通常分様式!I576,―!$E$21:$F$25,2,FALSE),VLOOKUP(通常分様式!I576,―!$E$2:$F$19,2,FALSE)),0)</f>
        <v>0</v>
      </c>
      <c r="J576">
        <f>IFERROR(VLOOKUP(通常分様式!J576,―!$G$2:$H$2,2,FALSE),0)</f>
        <v>0</v>
      </c>
      <c r="K576">
        <f>IFERROR(VLOOKUP(通常分様式!K576,―!$AH$2:$AI$12,2,FALSE),0)</f>
        <v>0</v>
      </c>
      <c r="V576">
        <f>IFERROR(IF(通常分様式!C576="単",VLOOKUP(通常分様式!V576,―!$I$2:$J$3,2,FALSE),VLOOKUP(通常分様式!V576,―!$I$4:$J$5,2,FALSE)),0)</f>
        <v>0</v>
      </c>
      <c r="W576">
        <f>IFERROR(VLOOKUP(通常分様式!W576,―!$K$2:$L$3,2,FALSE),0)</f>
        <v>0</v>
      </c>
      <c r="X576">
        <f>IFERROR(VLOOKUP(通常分様式!X576,―!$M$2:$N$3,2,FALSE),0)</f>
        <v>0</v>
      </c>
      <c r="Y576">
        <f>IFERROR(VLOOKUP(通常分様式!Y576,―!$O$2:$P$3,2,FALSE),0)</f>
        <v>0</v>
      </c>
      <c r="Z576">
        <f>IFERROR(VLOOKUP(通常分様式!Z576,―!$X$2:$Y$31,2,FALSE),0)</f>
        <v>0</v>
      </c>
      <c r="AA576">
        <f>IFERROR(VLOOKUP(通常分様式!AA576,―!$X$2:$Y$31,2,FALSE),0)</f>
        <v>0</v>
      </c>
      <c r="AF576">
        <f>IFERROR(VLOOKUP(通常分様式!AG576,―!$AA$2:$AB$14,2,FALSE),0)</f>
        <v>0</v>
      </c>
      <c r="AG576">
        <f t="shared" si="56"/>
        <v>0</v>
      </c>
      <c r="AH576" s="513">
        <f t="shared" si="57"/>
        <v>0</v>
      </c>
      <c r="AI576" s="513">
        <f t="shared" si="58"/>
        <v>0</v>
      </c>
      <c r="AJ576" s="513">
        <f>IF(通常分様式!C576="",0,IF(B576=1,IF(フラグ管理用!C576=1,"事業終期_通常",IF(C576=2,IF(Y576=2,"事業終期_R3基金・R4","事業終期_通常"),0)),IF(B576=2,"事業終期_R3基金・R4",0)))</f>
        <v>0</v>
      </c>
      <c r="AK576" s="513">
        <f t="shared" si="59"/>
        <v>0</v>
      </c>
      <c r="AL576" s="513">
        <f t="shared" si="60"/>
        <v>0</v>
      </c>
      <c r="AM576" s="513">
        <f t="shared" si="61"/>
        <v>0</v>
      </c>
      <c r="AN576" s="513">
        <f t="shared" si="62"/>
        <v>0</v>
      </c>
      <c r="AO576" t="str">
        <f>IF(通常分様式!C576="","",IF(PRODUCT(B576:G576,H576:AA576,AF576)=0,"error",""))</f>
        <v/>
      </c>
      <c r="AP576">
        <f>IF(通常分様式!E576="妊娠出産子育て支援交付金",1,0)</f>
        <v>0</v>
      </c>
    </row>
    <row r="577" spans="1:42">
      <c r="A577">
        <v>556</v>
      </c>
      <c r="B577">
        <f>IFERROR(VLOOKUP(通常分様式!B577,―!$AJ$2:$AK$3,2,FALSE),0)</f>
        <v>0</v>
      </c>
      <c r="C577">
        <f>IFERROR(VLOOKUP(通常分様式!C577,―!$A$2:$B$3,2,FALSE),0)</f>
        <v>0</v>
      </c>
      <c r="D577">
        <f>IFERROR(VLOOKUP(通常分様式!D577,―!$AD$2:$AE$3,2,FALSE),0)</f>
        <v>0</v>
      </c>
      <c r="G577">
        <f>IFERROR(VLOOKUP(通常分様式!G577,―!$AF$2:$AG$3,2,FALSE),0)</f>
        <v>0</v>
      </c>
      <c r="H577">
        <f>IFERROR(VLOOKUP(通常分様式!H577,―!$C$2:$D$2,2,FALSE),0)</f>
        <v>0</v>
      </c>
      <c r="I577">
        <f>IFERROR(IF(B577=2,VLOOKUP(通常分様式!I577,―!$E$21:$F$25,2,FALSE),VLOOKUP(通常分様式!I577,―!$E$2:$F$19,2,FALSE)),0)</f>
        <v>0</v>
      </c>
      <c r="J577">
        <f>IFERROR(VLOOKUP(通常分様式!J577,―!$G$2:$H$2,2,FALSE),0)</f>
        <v>0</v>
      </c>
      <c r="K577">
        <f>IFERROR(VLOOKUP(通常分様式!K577,―!$AH$2:$AI$12,2,FALSE),0)</f>
        <v>0</v>
      </c>
      <c r="V577">
        <f>IFERROR(IF(通常分様式!C577="単",VLOOKUP(通常分様式!V577,―!$I$2:$J$3,2,FALSE),VLOOKUP(通常分様式!V577,―!$I$4:$J$5,2,FALSE)),0)</f>
        <v>0</v>
      </c>
      <c r="W577">
        <f>IFERROR(VLOOKUP(通常分様式!W577,―!$K$2:$L$3,2,FALSE),0)</f>
        <v>0</v>
      </c>
      <c r="X577">
        <f>IFERROR(VLOOKUP(通常分様式!X577,―!$M$2:$N$3,2,FALSE),0)</f>
        <v>0</v>
      </c>
      <c r="Y577">
        <f>IFERROR(VLOOKUP(通常分様式!Y577,―!$O$2:$P$3,2,FALSE),0)</f>
        <v>0</v>
      </c>
      <c r="Z577">
        <f>IFERROR(VLOOKUP(通常分様式!Z577,―!$X$2:$Y$31,2,FALSE),0)</f>
        <v>0</v>
      </c>
      <c r="AA577">
        <f>IFERROR(VLOOKUP(通常分様式!AA577,―!$X$2:$Y$31,2,FALSE),0)</f>
        <v>0</v>
      </c>
      <c r="AF577">
        <f>IFERROR(VLOOKUP(通常分様式!AG577,―!$AA$2:$AB$14,2,FALSE),0)</f>
        <v>0</v>
      </c>
      <c r="AG577">
        <f t="shared" si="56"/>
        <v>0</v>
      </c>
      <c r="AH577" s="513">
        <f t="shared" si="57"/>
        <v>0</v>
      </c>
      <c r="AI577" s="513">
        <f t="shared" si="58"/>
        <v>0</v>
      </c>
      <c r="AJ577" s="513">
        <f>IF(通常分様式!C577="",0,IF(B577=1,IF(フラグ管理用!C577=1,"事業終期_通常",IF(C577=2,IF(Y577=2,"事業終期_R3基金・R4","事業終期_通常"),0)),IF(B577=2,"事業終期_R3基金・R4",0)))</f>
        <v>0</v>
      </c>
      <c r="AK577" s="513">
        <f t="shared" si="59"/>
        <v>0</v>
      </c>
      <c r="AL577" s="513">
        <f t="shared" si="60"/>
        <v>0</v>
      </c>
      <c r="AM577" s="513">
        <f t="shared" si="61"/>
        <v>0</v>
      </c>
      <c r="AN577" s="513">
        <f t="shared" si="62"/>
        <v>0</v>
      </c>
      <c r="AO577" t="str">
        <f>IF(通常分様式!C577="","",IF(PRODUCT(B577:G577,H577:AA577,AF577)=0,"error",""))</f>
        <v/>
      </c>
      <c r="AP577">
        <f>IF(通常分様式!E577="妊娠出産子育て支援交付金",1,0)</f>
        <v>0</v>
      </c>
    </row>
    <row r="578" spans="1:42">
      <c r="A578">
        <v>557</v>
      </c>
      <c r="B578">
        <f>IFERROR(VLOOKUP(通常分様式!B578,―!$AJ$2:$AK$3,2,FALSE),0)</f>
        <v>0</v>
      </c>
      <c r="C578">
        <f>IFERROR(VLOOKUP(通常分様式!C578,―!$A$2:$B$3,2,FALSE),0)</f>
        <v>0</v>
      </c>
      <c r="D578">
        <f>IFERROR(VLOOKUP(通常分様式!D578,―!$AD$2:$AE$3,2,FALSE),0)</f>
        <v>0</v>
      </c>
      <c r="G578">
        <f>IFERROR(VLOOKUP(通常分様式!G578,―!$AF$2:$AG$3,2,FALSE),0)</f>
        <v>0</v>
      </c>
      <c r="H578">
        <f>IFERROR(VLOOKUP(通常分様式!H578,―!$C$2:$D$2,2,FALSE),0)</f>
        <v>0</v>
      </c>
      <c r="I578">
        <f>IFERROR(IF(B578=2,VLOOKUP(通常分様式!I578,―!$E$21:$F$25,2,FALSE),VLOOKUP(通常分様式!I578,―!$E$2:$F$19,2,FALSE)),0)</f>
        <v>0</v>
      </c>
      <c r="J578">
        <f>IFERROR(VLOOKUP(通常分様式!J578,―!$G$2:$H$2,2,FALSE),0)</f>
        <v>0</v>
      </c>
      <c r="K578">
        <f>IFERROR(VLOOKUP(通常分様式!K578,―!$AH$2:$AI$12,2,FALSE),0)</f>
        <v>0</v>
      </c>
      <c r="V578">
        <f>IFERROR(IF(通常分様式!C578="単",VLOOKUP(通常分様式!V578,―!$I$2:$J$3,2,FALSE),VLOOKUP(通常分様式!V578,―!$I$4:$J$5,2,FALSE)),0)</f>
        <v>0</v>
      </c>
      <c r="W578">
        <f>IFERROR(VLOOKUP(通常分様式!W578,―!$K$2:$L$3,2,FALSE),0)</f>
        <v>0</v>
      </c>
      <c r="X578">
        <f>IFERROR(VLOOKUP(通常分様式!X578,―!$M$2:$N$3,2,FALSE),0)</f>
        <v>0</v>
      </c>
      <c r="Y578">
        <f>IFERROR(VLOOKUP(通常分様式!Y578,―!$O$2:$P$3,2,FALSE),0)</f>
        <v>0</v>
      </c>
      <c r="Z578">
        <f>IFERROR(VLOOKUP(通常分様式!Z578,―!$X$2:$Y$31,2,FALSE),0)</f>
        <v>0</v>
      </c>
      <c r="AA578">
        <f>IFERROR(VLOOKUP(通常分様式!AA578,―!$X$2:$Y$31,2,FALSE),0)</f>
        <v>0</v>
      </c>
      <c r="AF578">
        <f>IFERROR(VLOOKUP(通常分様式!AG578,―!$AA$2:$AB$14,2,FALSE),0)</f>
        <v>0</v>
      </c>
      <c r="AG578">
        <f t="shared" si="56"/>
        <v>0</v>
      </c>
      <c r="AH578" s="513">
        <f t="shared" si="57"/>
        <v>0</v>
      </c>
      <c r="AI578" s="513">
        <f t="shared" si="58"/>
        <v>0</v>
      </c>
      <c r="AJ578" s="513">
        <f>IF(通常分様式!C578="",0,IF(B578=1,IF(フラグ管理用!C578=1,"事業終期_通常",IF(C578=2,IF(Y578=2,"事業終期_R3基金・R4","事業終期_通常"),0)),IF(B578=2,"事業終期_R3基金・R4",0)))</f>
        <v>0</v>
      </c>
      <c r="AK578" s="513">
        <f t="shared" si="59"/>
        <v>0</v>
      </c>
      <c r="AL578" s="513">
        <f t="shared" si="60"/>
        <v>0</v>
      </c>
      <c r="AM578" s="513">
        <f t="shared" si="61"/>
        <v>0</v>
      </c>
      <c r="AN578" s="513">
        <f t="shared" si="62"/>
        <v>0</v>
      </c>
      <c r="AO578" t="str">
        <f>IF(通常分様式!C578="","",IF(PRODUCT(B578:G578,H578:AA578,AF578)=0,"error",""))</f>
        <v/>
      </c>
      <c r="AP578">
        <f>IF(通常分様式!E578="妊娠出産子育て支援交付金",1,0)</f>
        <v>0</v>
      </c>
    </row>
    <row r="579" spans="1:42">
      <c r="A579">
        <v>558</v>
      </c>
      <c r="B579">
        <f>IFERROR(VLOOKUP(通常分様式!B579,―!$AJ$2:$AK$3,2,FALSE),0)</f>
        <v>0</v>
      </c>
      <c r="C579">
        <f>IFERROR(VLOOKUP(通常分様式!C579,―!$A$2:$B$3,2,FALSE),0)</f>
        <v>0</v>
      </c>
      <c r="D579">
        <f>IFERROR(VLOOKUP(通常分様式!D579,―!$AD$2:$AE$3,2,FALSE),0)</f>
        <v>0</v>
      </c>
      <c r="G579">
        <f>IFERROR(VLOOKUP(通常分様式!G579,―!$AF$2:$AG$3,2,FALSE),0)</f>
        <v>0</v>
      </c>
      <c r="H579">
        <f>IFERROR(VLOOKUP(通常分様式!H579,―!$C$2:$D$2,2,FALSE),0)</f>
        <v>0</v>
      </c>
      <c r="I579">
        <f>IFERROR(IF(B579=2,VLOOKUP(通常分様式!I579,―!$E$21:$F$25,2,FALSE),VLOOKUP(通常分様式!I579,―!$E$2:$F$19,2,FALSE)),0)</f>
        <v>0</v>
      </c>
      <c r="J579">
        <f>IFERROR(VLOOKUP(通常分様式!J579,―!$G$2:$H$2,2,FALSE),0)</f>
        <v>0</v>
      </c>
      <c r="K579">
        <f>IFERROR(VLOOKUP(通常分様式!K579,―!$AH$2:$AI$12,2,FALSE),0)</f>
        <v>0</v>
      </c>
      <c r="V579">
        <f>IFERROR(IF(通常分様式!C579="単",VLOOKUP(通常分様式!V579,―!$I$2:$J$3,2,FALSE),VLOOKUP(通常分様式!V579,―!$I$4:$J$5,2,FALSE)),0)</f>
        <v>0</v>
      </c>
      <c r="W579">
        <f>IFERROR(VLOOKUP(通常分様式!W579,―!$K$2:$L$3,2,FALSE),0)</f>
        <v>0</v>
      </c>
      <c r="X579">
        <f>IFERROR(VLOOKUP(通常分様式!X579,―!$M$2:$N$3,2,FALSE),0)</f>
        <v>0</v>
      </c>
      <c r="Y579">
        <f>IFERROR(VLOOKUP(通常分様式!Y579,―!$O$2:$P$3,2,FALSE),0)</f>
        <v>0</v>
      </c>
      <c r="Z579">
        <f>IFERROR(VLOOKUP(通常分様式!Z579,―!$X$2:$Y$31,2,FALSE),0)</f>
        <v>0</v>
      </c>
      <c r="AA579">
        <f>IFERROR(VLOOKUP(通常分様式!AA579,―!$X$2:$Y$31,2,FALSE),0)</f>
        <v>0</v>
      </c>
      <c r="AF579">
        <f>IFERROR(VLOOKUP(通常分様式!AG579,―!$AA$2:$AB$14,2,FALSE),0)</f>
        <v>0</v>
      </c>
      <c r="AG579">
        <f t="shared" si="56"/>
        <v>0</v>
      </c>
      <c r="AH579" s="513">
        <f t="shared" si="57"/>
        <v>0</v>
      </c>
      <c r="AI579" s="513">
        <f t="shared" si="58"/>
        <v>0</v>
      </c>
      <c r="AJ579" s="513">
        <f>IF(通常分様式!C579="",0,IF(B579=1,IF(フラグ管理用!C579=1,"事業終期_通常",IF(C579=2,IF(Y579=2,"事業終期_R3基金・R4","事業終期_通常"),0)),IF(B579=2,"事業終期_R3基金・R4",0)))</f>
        <v>0</v>
      </c>
      <c r="AK579" s="513">
        <f t="shared" si="59"/>
        <v>0</v>
      </c>
      <c r="AL579" s="513">
        <f t="shared" si="60"/>
        <v>0</v>
      </c>
      <c r="AM579" s="513">
        <f t="shared" si="61"/>
        <v>0</v>
      </c>
      <c r="AN579" s="513">
        <f t="shared" si="62"/>
        <v>0</v>
      </c>
      <c r="AO579" t="str">
        <f>IF(通常分様式!C579="","",IF(PRODUCT(B579:G579,H579:AA579,AF579)=0,"error",""))</f>
        <v/>
      </c>
      <c r="AP579">
        <f>IF(通常分様式!E579="妊娠出産子育て支援交付金",1,0)</f>
        <v>0</v>
      </c>
    </row>
    <row r="580" spans="1:42">
      <c r="A580">
        <v>559</v>
      </c>
      <c r="B580">
        <f>IFERROR(VLOOKUP(通常分様式!B580,―!$AJ$2:$AK$3,2,FALSE),0)</f>
        <v>0</v>
      </c>
      <c r="C580">
        <f>IFERROR(VLOOKUP(通常分様式!C580,―!$A$2:$B$3,2,FALSE),0)</f>
        <v>0</v>
      </c>
      <c r="D580">
        <f>IFERROR(VLOOKUP(通常分様式!D580,―!$AD$2:$AE$3,2,FALSE),0)</f>
        <v>0</v>
      </c>
      <c r="G580">
        <f>IFERROR(VLOOKUP(通常分様式!G580,―!$AF$2:$AG$3,2,FALSE),0)</f>
        <v>0</v>
      </c>
      <c r="H580">
        <f>IFERROR(VLOOKUP(通常分様式!H580,―!$C$2:$D$2,2,FALSE),0)</f>
        <v>0</v>
      </c>
      <c r="I580">
        <f>IFERROR(IF(B580=2,VLOOKUP(通常分様式!I580,―!$E$21:$F$25,2,FALSE),VLOOKUP(通常分様式!I580,―!$E$2:$F$19,2,FALSE)),0)</f>
        <v>0</v>
      </c>
      <c r="J580">
        <f>IFERROR(VLOOKUP(通常分様式!J580,―!$G$2:$H$2,2,FALSE),0)</f>
        <v>0</v>
      </c>
      <c r="K580">
        <f>IFERROR(VLOOKUP(通常分様式!K580,―!$AH$2:$AI$12,2,FALSE),0)</f>
        <v>0</v>
      </c>
      <c r="V580">
        <f>IFERROR(IF(通常分様式!C580="単",VLOOKUP(通常分様式!V580,―!$I$2:$J$3,2,FALSE),VLOOKUP(通常分様式!V580,―!$I$4:$J$5,2,FALSE)),0)</f>
        <v>0</v>
      </c>
      <c r="W580">
        <f>IFERROR(VLOOKUP(通常分様式!W580,―!$K$2:$L$3,2,FALSE),0)</f>
        <v>0</v>
      </c>
      <c r="X580">
        <f>IFERROR(VLOOKUP(通常分様式!X580,―!$M$2:$N$3,2,FALSE),0)</f>
        <v>0</v>
      </c>
      <c r="Y580">
        <f>IFERROR(VLOOKUP(通常分様式!Y580,―!$O$2:$P$3,2,FALSE),0)</f>
        <v>0</v>
      </c>
      <c r="Z580">
        <f>IFERROR(VLOOKUP(通常分様式!Z580,―!$X$2:$Y$31,2,FALSE),0)</f>
        <v>0</v>
      </c>
      <c r="AA580">
        <f>IFERROR(VLOOKUP(通常分様式!AA580,―!$X$2:$Y$31,2,FALSE),0)</f>
        <v>0</v>
      </c>
      <c r="AF580">
        <f>IFERROR(VLOOKUP(通常分様式!AG580,―!$AA$2:$AB$14,2,FALSE),0)</f>
        <v>0</v>
      </c>
      <c r="AG580">
        <f t="shared" si="56"/>
        <v>0</v>
      </c>
      <c r="AH580" s="513">
        <f t="shared" si="57"/>
        <v>0</v>
      </c>
      <c r="AI580" s="513">
        <f t="shared" si="58"/>
        <v>0</v>
      </c>
      <c r="AJ580" s="513">
        <f>IF(通常分様式!C580="",0,IF(B580=1,IF(フラグ管理用!C580=1,"事業終期_通常",IF(C580=2,IF(Y580=2,"事業終期_R3基金・R4","事業終期_通常"),0)),IF(B580=2,"事業終期_R3基金・R4",0)))</f>
        <v>0</v>
      </c>
      <c r="AK580" s="513">
        <f t="shared" si="59"/>
        <v>0</v>
      </c>
      <c r="AL580" s="513">
        <f t="shared" si="60"/>
        <v>0</v>
      </c>
      <c r="AM580" s="513">
        <f t="shared" si="61"/>
        <v>0</v>
      </c>
      <c r="AN580" s="513">
        <f t="shared" si="62"/>
        <v>0</v>
      </c>
      <c r="AO580" t="str">
        <f>IF(通常分様式!C580="","",IF(PRODUCT(B580:G580,H580:AA580,AF580)=0,"error",""))</f>
        <v/>
      </c>
      <c r="AP580">
        <f>IF(通常分様式!E580="妊娠出産子育て支援交付金",1,0)</f>
        <v>0</v>
      </c>
    </row>
    <row r="581" spans="1:42">
      <c r="A581">
        <v>560</v>
      </c>
      <c r="B581">
        <f>IFERROR(VLOOKUP(通常分様式!B581,―!$AJ$2:$AK$3,2,FALSE),0)</f>
        <v>0</v>
      </c>
      <c r="C581">
        <f>IFERROR(VLOOKUP(通常分様式!C581,―!$A$2:$B$3,2,FALSE),0)</f>
        <v>0</v>
      </c>
      <c r="D581">
        <f>IFERROR(VLOOKUP(通常分様式!D581,―!$AD$2:$AE$3,2,FALSE),0)</f>
        <v>0</v>
      </c>
      <c r="G581">
        <f>IFERROR(VLOOKUP(通常分様式!G581,―!$AF$2:$AG$3,2,FALSE),0)</f>
        <v>0</v>
      </c>
      <c r="H581">
        <f>IFERROR(VLOOKUP(通常分様式!H581,―!$C$2:$D$2,2,FALSE),0)</f>
        <v>0</v>
      </c>
      <c r="I581">
        <f>IFERROR(IF(B581=2,VLOOKUP(通常分様式!I581,―!$E$21:$F$25,2,FALSE),VLOOKUP(通常分様式!I581,―!$E$2:$F$19,2,FALSE)),0)</f>
        <v>0</v>
      </c>
      <c r="J581">
        <f>IFERROR(VLOOKUP(通常分様式!J581,―!$G$2:$H$2,2,FALSE),0)</f>
        <v>0</v>
      </c>
      <c r="K581">
        <f>IFERROR(VLOOKUP(通常分様式!K581,―!$AH$2:$AI$12,2,FALSE),0)</f>
        <v>0</v>
      </c>
      <c r="V581">
        <f>IFERROR(IF(通常分様式!C581="単",VLOOKUP(通常分様式!V581,―!$I$2:$J$3,2,FALSE),VLOOKUP(通常分様式!V581,―!$I$4:$J$5,2,FALSE)),0)</f>
        <v>0</v>
      </c>
      <c r="W581">
        <f>IFERROR(VLOOKUP(通常分様式!W581,―!$K$2:$L$3,2,FALSE),0)</f>
        <v>0</v>
      </c>
      <c r="X581">
        <f>IFERROR(VLOOKUP(通常分様式!X581,―!$M$2:$N$3,2,FALSE),0)</f>
        <v>0</v>
      </c>
      <c r="Y581">
        <f>IFERROR(VLOOKUP(通常分様式!Y581,―!$O$2:$P$3,2,FALSE),0)</f>
        <v>0</v>
      </c>
      <c r="Z581">
        <f>IFERROR(VLOOKUP(通常分様式!Z581,―!$X$2:$Y$31,2,FALSE),0)</f>
        <v>0</v>
      </c>
      <c r="AA581">
        <f>IFERROR(VLOOKUP(通常分様式!AA581,―!$X$2:$Y$31,2,FALSE),0)</f>
        <v>0</v>
      </c>
      <c r="AF581">
        <f>IFERROR(VLOOKUP(通常分様式!AG581,―!$AA$2:$AB$14,2,FALSE),0)</f>
        <v>0</v>
      </c>
      <c r="AG581">
        <f t="shared" si="56"/>
        <v>0</v>
      </c>
      <c r="AH581" s="513">
        <f t="shared" si="57"/>
        <v>0</v>
      </c>
      <c r="AI581" s="513">
        <f t="shared" si="58"/>
        <v>0</v>
      </c>
      <c r="AJ581" s="513">
        <f>IF(通常分様式!C581="",0,IF(B581=1,IF(フラグ管理用!C581=1,"事業終期_通常",IF(C581=2,IF(Y581=2,"事業終期_R3基金・R4","事業終期_通常"),0)),IF(B581=2,"事業終期_R3基金・R4",0)))</f>
        <v>0</v>
      </c>
      <c r="AK581" s="513">
        <f t="shared" si="59"/>
        <v>0</v>
      </c>
      <c r="AL581" s="513">
        <f t="shared" si="60"/>
        <v>0</v>
      </c>
      <c r="AM581" s="513">
        <f t="shared" si="61"/>
        <v>0</v>
      </c>
      <c r="AN581" s="513">
        <f t="shared" si="62"/>
        <v>0</v>
      </c>
      <c r="AO581" t="str">
        <f>IF(通常分様式!C581="","",IF(PRODUCT(B581:G581,H581:AA581,AF581)=0,"error",""))</f>
        <v/>
      </c>
      <c r="AP581">
        <f>IF(通常分様式!E581="妊娠出産子育て支援交付金",1,0)</f>
        <v>0</v>
      </c>
    </row>
    <row r="582" spans="1:42">
      <c r="A582">
        <v>561</v>
      </c>
      <c r="B582">
        <f>IFERROR(VLOOKUP(通常分様式!B582,―!$AJ$2:$AK$3,2,FALSE),0)</f>
        <v>0</v>
      </c>
      <c r="C582">
        <f>IFERROR(VLOOKUP(通常分様式!C582,―!$A$2:$B$3,2,FALSE),0)</f>
        <v>0</v>
      </c>
      <c r="D582">
        <f>IFERROR(VLOOKUP(通常分様式!D582,―!$AD$2:$AE$3,2,FALSE),0)</f>
        <v>0</v>
      </c>
      <c r="G582">
        <f>IFERROR(VLOOKUP(通常分様式!G582,―!$AF$2:$AG$3,2,FALSE),0)</f>
        <v>0</v>
      </c>
      <c r="H582">
        <f>IFERROR(VLOOKUP(通常分様式!H582,―!$C$2:$D$2,2,FALSE),0)</f>
        <v>0</v>
      </c>
      <c r="I582">
        <f>IFERROR(IF(B582=2,VLOOKUP(通常分様式!I582,―!$E$21:$F$25,2,FALSE),VLOOKUP(通常分様式!I582,―!$E$2:$F$19,2,FALSE)),0)</f>
        <v>0</v>
      </c>
      <c r="J582">
        <f>IFERROR(VLOOKUP(通常分様式!J582,―!$G$2:$H$2,2,FALSE),0)</f>
        <v>0</v>
      </c>
      <c r="K582">
        <f>IFERROR(VLOOKUP(通常分様式!K582,―!$AH$2:$AI$12,2,FALSE),0)</f>
        <v>0</v>
      </c>
      <c r="V582">
        <f>IFERROR(IF(通常分様式!C582="単",VLOOKUP(通常分様式!V582,―!$I$2:$J$3,2,FALSE),VLOOKUP(通常分様式!V582,―!$I$4:$J$5,2,FALSE)),0)</f>
        <v>0</v>
      </c>
      <c r="W582">
        <f>IFERROR(VLOOKUP(通常分様式!W582,―!$K$2:$L$3,2,FALSE),0)</f>
        <v>0</v>
      </c>
      <c r="X582">
        <f>IFERROR(VLOOKUP(通常分様式!X582,―!$M$2:$N$3,2,FALSE),0)</f>
        <v>0</v>
      </c>
      <c r="Y582">
        <f>IFERROR(VLOOKUP(通常分様式!Y582,―!$O$2:$P$3,2,FALSE),0)</f>
        <v>0</v>
      </c>
      <c r="Z582">
        <f>IFERROR(VLOOKUP(通常分様式!Z582,―!$X$2:$Y$31,2,FALSE),0)</f>
        <v>0</v>
      </c>
      <c r="AA582">
        <f>IFERROR(VLOOKUP(通常分様式!AA582,―!$X$2:$Y$31,2,FALSE),0)</f>
        <v>0</v>
      </c>
      <c r="AF582">
        <f>IFERROR(VLOOKUP(通常分様式!AG582,―!$AA$2:$AB$14,2,FALSE),0)</f>
        <v>0</v>
      </c>
      <c r="AG582">
        <f t="shared" si="56"/>
        <v>0</v>
      </c>
      <c r="AH582" s="513">
        <f t="shared" si="57"/>
        <v>0</v>
      </c>
      <c r="AI582" s="513">
        <f t="shared" si="58"/>
        <v>0</v>
      </c>
      <c r="AJ582" s="513">
        <f>IF(通常分様式!C582="",0,IF(B582=1,IF(フラグ管理用!C582=1,"事業終期_通常",IF(C582=2,IF(Y582=2,"事業終期_R3基金・R4","事業終期_通常"),0)),IF(B582=2,"事業終期_R3基金・R4",0)))</f>
        <v>0</v>
      </c>
      <c r="AK582" s="513">
        <f t="shared" si="59"/>
        <v>0</v>
      </c>
      <c r="AL582" s="513">
        <f t="shared" si="60"/>
        <v>0</v>
      </c>
      <c r="AM582" s="513">
        <f t="shared" si="61"/>
        <v>0</v>
      </c>
      <c r="AN582" s="513">
        <f t="shared" si="62"/>
        <v>0</v>
      </c>
      <c r="AO582" t="str">
        <f>IF(通常分様式!C582="","",IF(PRODUCT(B582:G582,H582:AA582,AF582)=0,"error",""))</f>
        <v/>
      </c>
      <c r="AP582">
        <f>IF(通常分様式!E582="妊娠出産子育て支援交付金",1,0)</f>
        <v>0</v>
      </c>
    </row>
    <row r="583" spans="1:42">
      <c r="A583">
        <v>562</v>
      </c>
      <c r="B583">
        <f>IFERROR(VLOOKUP(通常分様式!B583,―!$AJ$2:$AK$3,2,FALSE),0)</f>
        <v>0</v>
      </c>
      <c r="C583">
        <f>IFERROR(VLOOKUP(通常分様式!C583,―!$A$2:$B$3,2,FALSE),0)</f>
        <v>0</v>
      </c>
      <c r="D583">
        <f>IFERROR(VLOOKUP(通常分様式!D583,―!$AD$2:$AE$3,2,FALSE),0)</f>
        <v>0</v>
      </c>
      <c r="G583">
        <f>IFERROR(VLOOKUP(通常分様式!G583,―!$AF$2:$AG$3,2,FALSE),0)</f>
        <v>0</v>
      </c>
      <c r="H583">
        <f>IFERROR(VLOOKUP(通常分様式!H583,―!$C$2:$D$2,2,FALSE),0)</f>
        <v>0</v>
      </c>
      <c r="I583">
        <f>IFERROR(IF(B583=2,VLOOKUP(通常分様式!I583,―!$E$21:$F$25,2,FALSE),VLOOKUP(通常分様式!I583,―!$E$2:$F$19,2,FALSE)),0)</f>
        <v>0</v>
      </c>
      <c r="J583">
        <f>IFERROR(VLOOKUP(通常分様式!J583,―!$G$2:$H$2,2,FALSE),0)</f>
        <v>0</v>
      </c>
      <c r="K583">
        <f>IFERROR(VLOOKUP(通常分様式!K583,―!$AH$2:$AI$12,2,FALSE),0)</f>
        <v>0</v>
      </c>
      <c r="V583">
        <f>IFERROR(IF(通常分様式!C583="単",VLOOKUP(通常分様式!V583,―!$I$2:$J$3,2,FALSE),VLOOKUP(通常分様式!V583,―!$I$4:$J$5,2,FALSE)),0)</f>
        <v>0</v>
      </c>
      <c r="W583">
        <f>IFERROR(VLOOKUP(通常分様式!W583,―!$K$2:$L$3,2,FALSE),0)</f>
        <v>0</v>
      </c>
      <c r="X583">
        <f>IFERROR(VLOOKUP(通常分様式!X583,―!$M$2:$N$3,2,FALSE),0)</f>
        <v>0</v>
      </c>
      <c r="Y583">
        <f>IFERROR(VLOOKUP(通常分様式!Y583,―!$O$2:$P$3,2,FALSE),0)</f>
        <v>0</v>
      </c>
      <c r="Z583">
        <f>IFERROR(VLOOKUP(通常分様式!Z583,―!$X$2:$Y$31,2,FALSE),0)</f>
        <v>0</v>
      </c>
      <c r="AA583">
        <f>IFERROR(VLOOKUP(通常分様式!AA583,―!$X$2:$Y$31,2,FALSE),0)</f>
        <v>0</v>
      </c>
      <c r="AF583">
        <f>IFERROR(VLOOKUP(通常分様式!AG583,―!$AA$2:$AB$14,2,FALSE),0)</f>
        <v>0</v>
      </c>
      <c r="AG583">
        <f t="shared" si="56"/>
        <v>0</v>
      </c>
      <c r="AH583" s="513">
        <f t="shared" si="57"/>
        <v>0</v>
      </c>
      <c r="AI583" s="513">
        <f t="shared" si="58"/>
        <v>0</v>
      </c>
      <c r="AJ583" s="513">
        <f>IF(通常分様式!C583="",0,IF(B583=1,IF(フラグ管理用!C583=1,"事業終期_通常",IF(C583=2,IF(Y583=2,"事業終期_R3基金・R4","事業終期_通常"),0)),IF(B583=2,"事業終期_R3基金・R4",0)))</f>
        <v>0</v>
      </c>
      <c r="AK583" s="513">
        <f t="shared" si="59"/>
        <v>0</v>
      </c>
      <c r="AL583" s="513">
        <f t="shared" si="60"/>
        <v>0</v>
      </c>
      <c r="AM583" s="513">
        <f t="shared" si="61"/>
        <v>0</v>
      </c>
      <c r="AN583" s="513">
        <f t="shared" si="62"/>
        <v>0</v>
      </c>
      <c r="AO583" t="str">
        <f>IF(通常分様式!C583="","",IF(PRODUCT(B583:G583,H583:AA583,AF583)=0,"error",""))</f>
        <v/>
      </c>
      <c r="AP583">
        <f>IF(通常分様式!E583="妊娠出産子育て支援交付金",1,0)</f>
        <v>0</v>
      </c>
    </row>
    <row r="584" spans="1:42">
      <c r="A584">
        <v>563</v>
      </c>
      <c r="B584">
        <f>IFERROR(VLOOKUP(通常分様式!B584,―!$AJ$2:$AK$3,2,FALSE),0)</f>
        <v>0</v>
      </c>
      <c r="C584">
        <f>IFERROR(VLOOKUP(通常分様式!C584,―!$A$2:$B$3,2,FALSE),0)</f>
        <v>0</v>
      </c>
      <c r="D584">
        <f>IFERROR(VLOOKUP(通常分様式!D584,―!$AD$2:$AE$3,2,FALSE),0)</f>
        <v>0</v>
      </c>
      <c r="G584">
        <f>IFERROR(VLOOKUP(通常分様式!G584,―!$AF$2:$AG$3,2,FALSE),0)</f>
        <v>0</v>
      </c>
      <c r="H584">
        <f>IFERROR(VLOOKUP(通常分様式!H584,―!$C$2:$D$2,2,FALSE),0)</f>
        <v>0</v>
      </c>
      <c r="I584">
        <f>IFERROR(IF(B584=2,VLOOKUP(通常分様式!I584,―!$E$21:$F$25,2,FALSE),VLOOKUP(通常分様式!I584,―!$E$2:$F$19,2,FALSE)),0)</f>
        <v>0</v>
      </c>
      <c r="J584">
        <f>IFERROR(VLOOKUP(通常分様式!J584,―!$G$2:$H$2,2,FALSE),0)</f>
        <v>0</v>
      </c>
      <c r="K584">
        <f>IFERROR(VLOOKUP(通常分様式!K584,―!$AH$2:$AI$12,2,FALSE),0)</f>
        <v>0</v>
      </c>
      <c r="V584">
        <f>IFERROR(IF(通常分様式!C584="単",VLOOKUP(通常分様式!V584,―!$I$2:$J$3,2,FALSE),VLOOKUP(通常分様式!V584,―!$I$4:$J$5,2,FALSE)),0)</f>
        <v>0</v>
      </c>
      <c r="W584">
        <f>IFERROR(VLOOKUP(通常分様式!W584,―!$K$2:$L$3,2,FALSE),0)</f>
        <v>0</v>
      </c>
      <c r="X584">
        <f>IFERROR(VLOOKUP(通常分様式!X584,―!$M$2:$N$3,2,FALSE),0)</f>
        <v>0</v>
      </c>
      <c r="Y584">
        <f>IFERROR(VLOOKUP(通常分様式!Y584,―!$O$2:$P$3,2,FALSE),0)</f>
        <v>0</v>
      </c>
      <c r="Z584">
        <f>IFERROR(VLOOKUP(通常分様式!Z584,―!$X$2:$Y$31,2,FALSE),0)</f>
        <v>0</v>
      </c>
      <c r="AA584">
        <f>IFERROR(VLOOKUP(通常分様式!AA584,―!$X$2:$Y$31,2,FALSE),0)</f>
        <v>0</v>
      </c>
      <c r="AF584">
        <f>IFERROR(VLOOKUP(通常分様式!AG584,―!$AA$2:$AB$14,2,FALSE),0)</f>
        <v>0</v>
      </c>
      <c r="AG584">
        <f t="shared" si="56"/>
        <v>0</v>
      </c>
      <c r="AH584" s="513">
        <f t="shared" si="57"/>
        <v>0</v>
      </c>
      <c r="AI584" s="513">
        <f t="shared" si="58"/>
        <v>0</v>
      </c>
      <c r="AJ584" s="513">
        <f>IF(通常分様式!C584="",0,IF(B584=1,IF(フラグ管理用!C584=1,"事業終期_通常",IF(C584=2,IF(Y584=2,"事業終期_R3基金・R4","事業終期_通常"),0)),IF(B584=2,"事業終期_R3基金・R4",0)))</f>
        <v>0</v>
      </c>
      <c r="AK584" s="513">
        <f t="shared" si="59"/>
        <v>0</v>
      </c>
      <c r="AL584" s="513">
        <f t="shared" si="60"/>
        <v>0</v>
      </c>
      <c r="AM584" s="513">
        <f t="shared" si="61"/>
        <v>0</v>
      </c>
      <c r="AN584" s="513">
        <f t="shared" si="62"/>
        <v>0</v>
      </c>
      <c r="AO584" t="str">
        <f>IF(通常分様式!C584="","",IF(PRODUCT(B584:G584,H584:AA584,AF584)=0,"error",""))</f>
        <v/>
      </c>
      <c r="AP584">
        <f>IF(通常分様式!E584="妊娠出産子育て支援交付金",1,0)</f>
        <v>0</v>
      </c>
    </row>
    <row r="585" spans="1:42">
      <c r="A585">
        <v>564</v>
      </c>
      <c r="B585">
        <f>IFERROR(VLOOKUP(通常分様式!B585,―!$AJ$2:$AK$3,2,FALSE),0)</f>
        <v>0</v>
      </c>
      <c r="C585">
        <f>IFERROR(VLOOKUP(通常分様式!C585,―!$A$2:$B$3,2,FALSE),0)</f>
        <v>0</v>
      </c>
      <c r="D585">
        <f>IFERROR(VLOOKUP(通常分様式!D585,―!$AD$2:$AE$3,2,FALSE),0)</f>
        <v>0</v>
      </c>
      <c r="G585">
        <f>IFERROR(VLOOKUP(通常分様式!G585,―!$AF$2:$AG$3,2,FALSE),0)</f>
        <v>0</v>
      </c>
      <c r="H585">
        <f>IFERROR(VLOOKUP(通常分様式!H585,―!$C$2:$D$2,2,FALSE),0)</f>
        <v>0</v>
      </c>
      <c r="I585">
        <f>IFERROR(IF(B585=2,VLOOKUP(通常分様式!I585,―!$E$21:$F$25,2,FALSE),VLOOKUP(通常分様式!I585,―!$E$2:$F$19,2,FALSE)),0)</f>
        <v>0</v>
      </c>
      <c r="J585">
        <f>IFERROR(VLOOKUP(通常分様式!J585,―!$G$2:$H$2,2,FALSE),0)</f>
        <v>0</v>
      </c>
      <c r="K585">
        <f>IFERROR(VLOOKUP(通常分様式!K585,―!$AH$2:$AI$12,2,FALSE),0)</f>
        <v>0</v>
      </c>
      <c r="V585">
        <f>IFERROR(IF(通常分様式!C585="単",VLOOKUP(通常分様式!V585,―!$I$2:$J$3,2,FALSE),VLOOKUP(通常分様式!V585,―!$I$4:$J$5,2,FALSE)),0)</f>
        <v>0</v>
      </c>
      <c r="W585">
        <f>IFERROR(VLOOKUP(通常分様式!W585,―!$K$2:$L$3,2,FALSE),0)</f>
        <v>0</v>
      </c>
      <c r="X585">
        <f>IFERROR(VLOOKUP(通常分様式!X585,―!$M$2:$N$3,2,FALSE),0)</f>
        <v>0</v>
      </c>
      <c r="Y585">
        <f>IFERROR(VLOOKUP(通常分様式!Y585,―!$O$2:$P$3,2,FALSE),0)</f>
        <v>0</v>
      </c>
      <c r="Z585">
        <f>IFERROR(VLOOKUP(通常分様式!Z585,―!$X$2:$Y$31,2,FALSE),0)</f>
        <v>0</v>
      </c>
      <c r="AA585">
        <f>IFERROR(VLOOKUP(通常分様式!AA585,―!$X$2:$Y$31,2,FALSE),0)</f>
        <v>0</v>
      </c>
      <c r="AF585">
        <f>IFERROR(VLOOKUP(通常分様式!AG585,―!$AA$2:$AB$14,2,FALSE),0)</f>
        <v>0</v>
      </c>
      <c r="AG585">
        <f t="shared" si="56"/>
        <v>0</v>
      </c>
      <c r="AH585" s="513">
        <f t="shared" si="57"/>
        <v>0</v>
      </c>
      <c r="AI585" s="513">
        <f t="shared" si="58"/>
        <v>0</v>
      </c>
      <c r="AJ585" s="513">
        <f>IF(通常分様式!C585="",0,IF(B585=1,IF(フラグ管理用!C585=1,"事業終期_通常",IF(C585=2,IF(Y585=2,"事業終期_R3基金・R4","事業終期_通常"),0)),IF(B585=2,"事業終期_R3基金・R4",0)))</f>
        <v>0</v>
      </c>
      <c r="AK585" s="513">
        <f t="shared" si="59"/>
        <v>0</v>
      </c>
      <c r="AL585" s="513">
        <f t="shared" si="60"/>
        <v>0</v>
      </c>
      <c r="AM585" s="513">
        <f t="shared" si="61"/>
        <v>0</v>
      </c>
      <c r="AN585" s="513">
        <f t="shared" si="62"/>
        <v>0</v>
      </c>
      <c r="AO585" t="str">
        <f>IF(通常分様式!C585="","",IF(PRODUCT(B585:G585,H585:AA585,AF585)=0,"error",""))</f>
        <v/>
      </c>
      <c r="AP585">
        <f>IF(通常分様式!E585="妊娠出産子育て支援交付金",1,0)</f>
        <v>0</v>
      </c>
    </row>
    <row r="586" spans="1:42">
      <c r="A586">
        <v>565</v>
      </c>
      <c r="B586">
        <f>IFERROR(VLOOKUP(通常分様式!B586,―!$AJ$2:$AK$3,2,FALSE),0)</f>
        <v>0</v>
      </c>
      <c r="C586">
        <f>IFERROR(VLOOKUP(通常分様式!C586,―!$A$2:$B$3,2,FALSE),0)</f>
        <v>0</v>
      </c>
      <c r="D586">
        <f>IFERROR(VLOOKUP(通常分様式!D586,―!$AD$2:$AE$3,2,FALSE),0)</f>
        <v>0</v>
      </c>
      <c r="G586">
        <f>IFERROR(VLOOKUP(通常分様式!G586,―!$AF$2:$AG$3,2,FALSE),0)</f>
        <v>0</v>
      </c>
      <c r="H586">
        <f>IFERROR(VLOOKUP(通常分様式!H586,―!$C$2:$D$2,2,FALSE),0)</f>
        <v>0</v>
      </c>
      <c r="I586">
        <f>IFERROR(IF(B586=2,VLOOKUP(通常分様式!I586,―!$E$21:$F$25,2,FALSE),VLOOKUP(通常分様式!I586,―!$E$2:$F$19,2,FALSE)),0)</f>
        <v>0</v>
      </c>
      <c r="J586">
        <f>IFERROR(VLOOKUP(通常分様式!J586,―!$G$2:$H$2,2,FALSE),0)</f>
        <v>0</v>
      </c>
      <c r="K586">
        <f>IFERROR(VLOOKUP(通常分様式!K586,―!$AH$2:$AI$12,2,FALSE),0)</f>
        <v>0</v>
      </c>
      <c r="V586">
        <f>IFERROR(IF(通常分様式!C586="単",VLOOKUP(通常分様式!V586,―!$I$2:$J$3,2,FALSE),VLOOKUP(通常分様式!V586,―!$I$4:$J$5,2,FALSE)),0)</f>
        <v>0</v>
      </c>
      <c r="W586">
        <f>IFERROR(VLOOKUP(通常分様式!W586,―!$K$2:$L$3,2,FALSE),0)</f>
        <v>0</v>
      </c>
      <c r="X586">
        <f>IFERROR(VLOOKUP(通常分様式!X586,―!$M$2:$N$3,2,FALSE),0)</f>
        <v>0</v>
      </c>
      <c r="Y586">
        <f>IFERROR(VLOOKUP(通常分様式!Y586,―!$O$2:$P$3,2,FALSE),0)</f>
        <v>0</v>
      </c>
      <c r="Z586">
        <f>IFERROR(VLOOKUP(通常分様式!Z586,―!$X$2:$Y$31,2,FALSE),0)</f>
        <v>0</v>
      </c>
      <c r="AA586">
        <f>IFERROR(VLOOKUP(通常分様式!AA586,―!$X$2:$Y$31,2,FALSE),0)</f>
        <v>0</v>
      </c>
      <c r="AF586">
        <f>IFERROR(VLOOKUP(通常分様式!AG586,―!$AA$2:$AB$14,2,FALSE),0)</f>
        <v>0</v>
      </c>
      <c r="AG586">
        <f t="shared" si="56"/>
        <v>0</v>
      </c>
      <c r="AH586" s="513">
        <f t="shared" si="57"/>
        <v>0</v>
      </c>
      <c r="AI586" s="513">
        <f t="shared" si="58"/>
        <v>0</v>
      </c>
      <c r="AJ586" s="513">
        <f>IF(通常分様式!C586="",0,IF(B586=1,IF(フラグ管理用!C586=1,"事業終期_通常",IF(C586=2,IF(Y586=2,"事業終期_R3基金・R4","事業終期_通常"),0)),IF(B586=2,"事業終期_R3基金・R4",0)))</f>
        <v>0</v>
      </c>
      <c r="AK586" s="513">
        <f t="shared" si="59"/>
        <v>0</v>
      </c>
      <c r="AL586" s="513">
        <f t="shared" si="60"/>
        <v>0</v>
      </c>
      <c r="AM586" s="513">
        <f t="shared" si="61"/>
        <v>0</v>
      </c>
      <c r="AN586" s="513">
        <f t="shared" si="62"/>
        <v>0</v>
      </c>
      <c r="AO586" t="str">
        <f>IF(通常分様式!C586="","",IF(PRODUCT(B586:G586,H586:AA586,AF586)=0,"error",""))</f>
        <v/>
      </c>
      <c r="AP586">
        <f>IF(通常分様式!E586="妊娠出産子育て支援交付金",1,0)</f>
        <v>0</v>
      </c>
    </row>
    <row r="587" spans="1:42">
      <c r="A587">
        <v>566</v>
      </c>
      <c r="B587">
        <f>IFERROR(VLOOKUP(通常分様式!B587,―!$AJ$2:$AK$3,2,FALSE),0)</f>
        <v>0</v>
      </c>
      <c r="C587">
        <f>IFERROR(VLOOKUP(通常分様式!C587,―!$A$2:$B$3,2,FALSE),0)</f>
        <v>0</v>
      </c>
      <c r="D587">
        <f>IFERROR(VLOOKUP(通常分様式!D587,―!$AD$2:$AE$3,2,FALSE),0)</f>
        <v>0</v>
      </c>
      <c r="G587">
        <f>IFERROR(VLOOKUP(通常分様式!G587,―!$AF$2:$AG$3,2,FALSE),0)</f>
        <v>0</v>
      </c>
      <c r="H587">
        <f>IFERROR(VLOOKUP(通常分様式!H587,―!$C$2:$D$2,2,FALSE),0)</f>
        <v>0</v>
      </c>
      <c r="I587">
        <f>IFERROR(IF(B587=2,VLOOKUP(通常分様式!I587,―!$E$21:$F$25,2,FALSE),VLOOKUP(通常分様式!I587,―!$E$2:$F$19,2,FALSE)),0)</f>
        <v>0</v>
      </c>
      <c r="J587">
        <f>IFERROR(VLOOKUP(通常分様式!J587,―!$G$2:$H$2,2,FALSE),0)</f>
        <v>0</v>
      </c>
      <c r="K587">
        <f>IFERROR(VLOOKUP(通常分様式!K587,―!$AH$2:$AI$12,2,FALSE),0)</f>
        <v>0</v>
      </c>
      <c r="V587">
        <f>IFERROR(IF(通常分様式!C587="単",VLOOKUP(通常分様式!V587,―!$I$2:$J$3,2,FALSE),VLOOKUP(通常分様式!V587,―!$I$4:$J$5,2,FALSE)),0)</f>
        <v>0</v>
      </c>
      <c r="W587">
        <f>IFERROR(VLOOKUP(通常分様式!W587,―!$K$2:$L$3,2,FALSE),0)</f>
        <v>0</v>
      </c>
      <c r="X587">
        <f>IFERROR(VLOOKUP(通常分様式!X587,―!$M$2:$N$3,2,FALSE),0)</f>
        <v>0</v>
      </c>
      <c r="Y587">
        <f>IFERROR(VLOOKUP(通常分様式!Y587,―!$O$2:$P$3,2,FALSE),0)</f>
        <v>0</v>
      </c>
      <c r="Z587">
        <f>IFERROR(VLOOKUP(通常分様式!Z587,―!$X$2:$Y$31,2,FALSE),0)</f>
        <v>0</v>
      </c>
      <c r="AA587">
        <f>IFERROR(VLOOKUP(通常分様式!AA587,―!$X$2:$Y$31,2,FALSE),0)</f>
        <v>0</v>
      </c>
      <c r="AF587">
        <f>IFERROR(VLOOKUP(通常分様式!AG587,―!$AA$2:$AB$14,2,FALSE),0)</f>
        <v>0</v>
      </c>
      <c r="AG587">
        <f t="shared" si="56"/>
        <v>0</v>
      </c>
      <c r="AH587" s="513">
        <f t="shared" si="57"/>
        <v>0</v>
      </c>
      <c r="AI587" s="513">
        <f t="shared" si="58"/>
        <v>0</v>
      </c>
      <c r="AJ587" s="513">
        <f>IF(通常分様式!C587="",0,IF(B587=1,IF(フラグ管理用!C587=1,"事業終期_通常",IF(C587=2,IF(Y587=2,"事業終期_R3基金・R4","事業終期_通常"),0)),IF(B587=2,"事業終期_R3基金・R4",0)))</f>
        <v>0</v>
      </c>
      <c r="AK587" s="513">
        <f t="shared" si="59"/>
        <v>0</v>
      </c>
      <c r="AL587" s="513">
        <f t="shared" si="60"/>
        <v>0</v>
      </c>
      <c r="AM587" s="513">
        <f t="shared" si="61"/>
        <v>0</v>
      </c>
      <c r="AN587" s="513">
        <f t="shared" si="62"/>
        <v>0</v>
      </c>
      <c r="AO587" t="str">
        <f>IF(通常分様式!C587="","",IF(PRODUCT(B587:G587,H587:AA587,AF587)=0,"error",""))</f>
        <v/>
      </c>
      <c r="AP587">
        <f>IF(通常分様式!E587="妊娠出産子育て支援交付金",1,0)</f>
        <v>0</v>
      </c>
    </row>
    <row r="588" spans="1:42">
      <c r="A588">
        <v>567</v>
      </c>
      <c r="B588">
        <f>IFERROR(VLOOKUP(通常分様式!B588,―!$AJ$2:$AK$3,2,FALSE),0)</f>
        <v>0</v>
      </c>
      <c r="C588">
        <f>IFERROR(VLOOKUP(通常分様式!C588,―!$A$2:$B$3,2,FALSE),0)</f>
        <v>0</v>
      </c>
      <c r="D588">
        <f>IFERROR(VLOOKUP(通常分様式!D588,―!$AD$2:$AE$3,2,FALSE),0)</f>
        <v>0</v>
      </c>
      <c r="G588">
        <f>IFERROR(VLOOKUP(通常分様式!G588,―!$AF$2:$AG$3,2,FALSE),0)</f>
        <v>0</v>
      </c>
      <c r="H588">
        <f>IFERROR(VLOOKUP(通常分様式!H588,―!$C$2:$D$2,2,FALSE),0)</f>
        <v>0</v>
      </c>
      <c r="I588">
        <f>IFERROR(IF(B588=2,VLOOKUP(通常分様式!I588,―!$E$21:$F$25,2,FALSE),VLOOKUP(通常分様式!I588,―!$E$2:$F$19,2,FALSE)),0)</f>
        <v>0</v>
      </c>
      <c r="J588">
        <f>IFERROR(VLOOKUP(通常分様式!J588,―!$G$2:$H$2,2,FALSE),0)</f>
        <v>0</v>
      </c>
      <c r="K588">
        <f>IFERROR(VLOOKUP(通常分様式!K588,―!$AH$2:$AI$12,2,FALSE),0)</f>
        <v>0</v>
      </c>
      <c r="V588">
        <f>IFERROR(IF(通常分様式!C588="単",VLOOKUP(通常分様式!V588,―!$I$2:$J$3,2,FALSE),VLOOKUP(通常分様式!V588,―!$I$4:$J$5,2,FALSE)),0)</f>
        <v>0</v>
      </c>
      <c r="W588">
        <f>IFERROR(VLOOKUP(通常分様式!W588,―!$K$2:$L$3,2,FALSE),0)</f>
        <v>0</v>
      </c>
      <c r="X588">
        <f>IFERROR(VLOOKUP(通常分様式!X588,―!$M$2:$N$3,2,FALSE),0)</f>
        <v>0</v>
      </c>
      <c r="Y588">
        <f>IFERROR(VLOOKUP(通常分様式!Y588,―!$O$2:$P$3,2,FALSE),0)</f>
        <v>0</v>
      </c>
      <c r="Z588">
        <f>IFERROR(VLOOKUP(通常分様式!Z588,―!$X$2:$Y$31,2,FALSE),0)</f>
        <v>0</v>
      </c>
      <c r="AA588">
        <f>IFERROR(VLOOKUP(通常分様式!AA588,―!$X$2:$Y$31,2,FALSE),0)</f>
        <v>0</v>
      </c>
      <c r="AF588">
        <f>IFERROR(VLOOKUP(通常分様式!AG588,―!$AA$2:$AB$14,2,FALSE),0)</f>
        <v>0</v>
      </c>
      <c r="AG588">
        <f t="shared" si="56"/>
        <v>0</v>
      </c>
      <c r="AH588" s="513">
        <f t="shared" si="57"/>
        <v>0</v>
      </c>
      <c r="AI588" s="513">
        <f t="shared" si="58"/>
        <v>0</v>
      </c>
      <c r="AJ588" s="513">
        <f>IF(通常分様式!C588="",0,IF(B588=1,IF(フラグ管理用!C588=1,"事業終期_通常",IF(C588=2,IF(Y588=2,"事業終期_R3基金・R4","事業終期_通常"),0)),IF(B588=2,"事業終期_R3基金・R4",0)))</f>
        <v>0</v>
      </c>
      <c r="AK588" s="513">
        <f t="shared" si="59"/>
        <v>0</v>
      </c>
      <c r="AL588" s="513">
        <f t="shared" si="60"/>
        <v>0</v>
      </c>
      <c r="AM588" s="513">
        <f t="shared" si="61"/>
        <v>0</v>
      </c>
      <c r="AN588" s="513">
        <f t="shared" si="62"/>
        <v>0</v>
      </c>
      <c r="AO588" t="str">
        <f>IF(通常分様式!C588="","",IF(PRODUCT(B588:G588,H588:AA588,AF588)=0,"error",""))</f>
        <v/>
      </c>
      <c r="AP588">
        <f>IF(通常分様式!E588="妊娠出産子育て支援交付金",1,0)</f>
        <v>0</v>
      </c>
    </row>
    <row r="589" spans="1:42">
      <c r="A589">
        <v>568</v>
      </c>
      <c r="B589">
        <f>IFERROR(VLOOKUP(通常分様式!B589,―!$AJ$2:$AK$3,2,FALSE),0)</f>
        <v>0</v>
      </c>
      <c r="C589">
        <f>IFERROR(VLOOKUP(通常分様式!C589,―!$A$2:$B$3,2,FALSE),0)</f>
        <v>0</v>
      </c>
      <c r="D589">
        <f>IFERROR(VLOOKUP(通常分様式!D589,―!$AD$2:$AE$3,2,FALSE),0)</f>
        <v>0</v>
      </c>
      <c r="G589">
        <f>IFERROR(VLOOKUP(通常分様式!G589,―!$AF$2:$AG$3,2,FALSE),0)</f>
        <v>0</v>
      </c>
      <c r="H589">
        <f>IFERROR(VLOOKUP(通常分様式!H589,―!$C$2:$D$2,2,FALSE),0)</f>
        <v>0</v>
      </c>
      <c r="I589">
        <f>IFERROR(IF(B589=2,VLOOKUP(通常分様式!I589,―!$E$21:$F$25,2,FALSE),VLOOKUP(通常分様式!I589,―!$E$2:$F$19,2,FALSE)),0)</f>
        <v>0</v>
      </c>
      <c r="J589">
        <f>IFERROR(VLOOKUP(通常分様式!J589,―!$G$2:$H$2,2,FALSE),0)</f>
        <v>0</v>
      </c>
      <c r="K589">
        <f>IFERROR(VLOOKUP(通常分様式!K589,―!$AH$2:$AI$12,2,FALSE),0)</f>
        <v>0</v>
      </c>
      <c r="V589">
        <f>IFERROR(IF(通常分様式!C589="単",VLOOKUP(通常分様式!V589,―!$I$2:$J$3,2,FALSE),VLOOKUP(通常分様式!V589,―!$I$4:$J$5,2,FALSE)),0)</f>
        <v>0</v>
      </c>
      <c r="W589">
        <f>IFERROR(VLOOKUP(通常分様式!W589,―!$K$2:$L$3,2,FALSE),0)</f>
        <v>0</v>
      </c>
      <c r="X589">
        <f>IFERROR(VLOOKUP(通常分様式!X589,―!$M$2:$N$3,2,FALSE),0)</f>
        <v>0</v>
      </c>
      <c r="Y589">
        <f>IFERROR(VLOOKUP(通常分様式!Y589,―!$O$2:$P$3,2,FALSE),0)</f>
        <v>0</v>
      </c>
      <c r="Z589">
        <f>IFERROR(VLOOKUP(通常分様式!Z589,―!$X$2:$Y$31,2,FALSE),0)</f>
        <v>0</v>
      </c>
      <c r="AA589">
        <f>IFERROR(VLOOKUP(通常分様式!AA589,―!$X$2:$Y$31,2,FALSE),0)</f>
        <v>0</v>
      </c>
      <c r="AF589">
        <f>IFERROR(VLOOKUP(通常分様式!AG589,―!$AA$2:$AB$14,2,FALSE),0)</f>
        <v>0</v>
      </c>
      <c r="AG589">
        <f t="shared" si="56"/>
        <v>0</v>
      </c>
      <c r="AH589" s="513">
        <f t="shared" si="57"/>
        <v>0</v>
      </c>
      <c r="AI589" s="513">
        <f t="shared" si="58"/>
        <v>0</v>
      </c>
      <c r="AJ589" s="513">
        <f>IF(通常分様式!C589="",0,IF(B589=1,IF(フラグ管理用!C589=1,"事業終期_通常",IF(C589=2,IF(Y589=2,"事業終期_R3基金・R4","事業終期_通常"),0)),IF(B589=2,"事業終期_R3基金・R4",0)))</f>
        <v>0</v>
      </c>
      <c r="AK589" s="513">
        <f t="shared" si="59"/>
        <v>0</v>
      </c>
      <c r="AL589" s="513">
        <f t="shared" si="60"/>
        <v>0</v>
      </c>
      <c r="AM589" s="513">
        <f t="shared" si="61"/>
        <v>0</v>
      </c>
      <c r="AN589" s="513">
        <f t="shared" si="62"/>
        <v>0</v>
      </c>
      <c r="AO589" t="str">
        <f>IF(通常分様式!C589="","",IF(PRODUCT(B589:G589,H589:AA589,AF589)=0,"error",""))</f>
        <v/>
      </c>
      <c r="AP589">
        <f>IF(通常分様式!E589="妊娠出産子育て支援交付金",1,0)</f>
        <v>0</v>
      </c>
    </row>
    <row r="590" spans="1:42">
      <c r="A590">
        <v>569</v>
      </c>
      <c r="B590">
        <f>IFERROR(VLOOKUP(通常分様式!B590,―!$AJ$2:$AK$3,2,FALSE),0)</f>
        <v>0</v>
      </c>
      <c r="C590">
        <f>IFERROR(VLOOKUP(通常分様式!C590,―!$A$2:$B$3,2,FALSE),0)</f>
        <v>0</v>
      </c>
      <c r="D590">
        <f>IFERROR(VLOOKUP(通常分様式!D590,―!$AD$2:$AE$3,2,FALSE),0)</f>
        <v>0</v>
      </c>
      <c r="G590">
        <f>IFERROR(VLOOKUP(通常分様式!G590,―!$AF$2:$AG$3,2,FALSE),0)</f>
        <v>0</v>
      </c>
      <c r="H590">
        <f>IFERROR(VLOOKUP(通常分様式!H590,―!$C$2:$D$2,2,FALSE),0)</f>
        <v>0</v>
      </c>
      <c r="I590">
        <f>IFERROR(IF(B590=2,VLOOKUP(通常分様式!I590,―!$E$21:$F$25,2,FALSE),VLOOKUP(通常分様式!I590,―!$E$2:$F$19,2,FALSE)),0)</f>
        <v>0</v>
      </c>
      <c r="J590">
        <f>IFERROR(VLOOKUP(通常分様式!J590,―!$G$2:$H$2,2,FALSE),0)</f>
        <v>0</v>
      </c>
      <c r="K590">
        <f>IFERROR(VLOOKUP(通常分様式!K590,―!$AH$2:$AI$12,2,FALSE),0)</f>
        <v>0</v>
      </c>
      <c r="V590">
        <f>IFERROR(IF(通常分様式!C590="単",VLOOKUP(通常分様式!V590,―!$I$2:$J$3,2,FALSE),VLOOKUP(通常分様式!V590,―!$I$4:$J$5,2,FALSE)),0)</f>
        <v>0</v>
      </c>
      <c r="W590">
        <f>IFERROR(VLOOKUP(通常分様式!W590,―!$K$2:$L$3,2,FALSE),0)</f>
        <v>0</v>
      </c>
      <c r="X590">
        <f>IFERROR(VLOOKUP(通常分様式!X590,―!$M$2:$N$3,2,FALSE),0)</f>
        <v>0</v>
      </c>
      <c r="Y590">
        <f>IFERROR(VLOOKUP(通常分様式!Y590,―!$O$2:$P$3,2,FALSE),0)</f>
        <v>0</v>
      </c>
      <c r="Z590">
        <f>IFERROR(VLOOKUP(通常分様式!Z590,―!$X$2:$Y$31,2,FALSE),0)</f>
        <v>0</v>
      </c>
      <c r="AA590">
        <f>IFERROR(VLOOKUP(通常分様式!AA590,―!$X$2:$Y$31,2,FALSE),0)</f>
        <v>0</v>
      </c>
      <c r="AF590">
        <f>IFERROR(VLOOKUP(通常分様式!AG590,―!$AA$2:$AB$14,2,FALSE),0)</f>
        <v>0</v>
      </c>
      <c r="AG590">
        <f t="shared" si="56"/>
        <v>0</v>
      </c>
      <c r="AH590" s="513">
        <f t="shared" si="57"/>
        <v>0</v>
      </c>
      <c r="AI590" s="513">
        <f t="shared" si="58"/>
        <v>0</v>
      </c>
      <c r="AJ590" s="513">
        <f>IF(通常分様式!C590="",0,IF(B590=1,IF(フラグ管理用!C590=1,"事業終期_通常",IF(C590=2,IF(Y590=2,"事業終期_R3基金・R4","事業終期_通常"),0)),IF(B590=2,"事業終期_R3基金・R4",0)))</f>
        <v>0</v>
      </c>
      <c r="AK590" s="513">
        <f t="shared" si="59"/>
        <v>0</v>
      </c>
      <c r="AL590" s="513">
        <f t="shared" si="60"/>
        <v>0</v>
      </c>
      <c r="AM590" s="513">
        <f t="shared" si="61"/>
        <v>0</v>
      </c>
      <c r="AN590" s="513">
        <f t="shared" si="62"/>
        <v>0</v>
      </c>
      <c r="AO590" t="str">
        <f>IF(通常分様式!C590="","",IF(PRODUCT(B590:G590,H590:AA590,AF590)=0,"error",""))</f>
        <v/>
      </c>
      <c r="AP590">
        <f>IF(通常分様式!E590="妊娠出産子育て支援交付金",1,0)</f>
        <v>0</v>
      </c>
    </row>
    <row r="591" spans="1:42">
      <c r="A591">
        <v>570</v>
      </c>
      <c r="B591">
        <f>IFERROR(VLOOKUP(通常分様式!B591,―!$AJ$2:$AK$3,2,FALSE),0)</f>
        <v>0</v>
      </c>
      <c r="C591">
        <f>IFERROR(VLOOKUP(通常分様式!C591,―!$A$2:$B$3,2,FALSE),0)</f>
        <v>0</v>
      </c>
      <c r="D591">
        <f>IFERROR(VLOOKUP(通常分様式!D591,―!$AD$2:$AE$3,2,FALSE),0)</f>
        <v>0</v>
      </c>
      <c r="G591">
        <f>IFERROR(VLOOKUP(通常分様式!G591,―!$AF$2:$AG$3,2,FALSE),0)</f>
        <v>0</v>
      </c>
      <c r="H591">
        <f>IFERROR(VLOOKUP(通常分様式!H591,―!$C$2:$D$2,2,FALSE),0)</f>
        <v>0</v>
      </c>
      <c r="I591">
        <f>IFERROR(IF(B591=2,VLOOKUP(通常分様式!I591,―!$E$21:$F$25,2,FALSE),VLOOKUP(通常分様式!I591,―!$E$2:$F$19,2,FALSE)),0)</f>
        <v>0</v>
      </c>
      <c r="J591">
        <f>IFERROR(VLOOKUP(通常分様式!J591,―!$G$2:$H$2,2,FALSE),0)</f>
        <v>0</v>
      </c>
      <c r="K591">
        <f>IFERROR(VLOOKUP(通常分様式!K591,―!$AH$2:$AI$12,2,FALSE),0)</f>
        <v>0</v>
      </c>
      <c r="V591">
        <f>IFERROR(IF(通常分様式!C591="単",VLOOKUP(通常分様式!V591,―!$I$2:$J$3,2,FALSE),VLOOKUP(通常分様式!V591,―!$I$4:$J$5,2,FALSE)),0)</f>
        <v>0</v>
      </c>
      <c r="W591">
        <f>IFERROR(VLOOKUP(通常分様式!W591,―!$K$2:$L$3,2,FALSE),0)</f>
        <v>0</v>
      </c>
      <c r="X591">
        <f>IFERROR(VLOOKUP(通常分様式!X591,―!$M$2:$N$3,2,FALSE),0)</f>
        <v>0</v>
      </c>
      <c r="Y591">
        <f>IFERROR(VLOOKUP(通常分様式!Y591,―!$O$2:$P$3,2,FALSE),0)</f>
        <v>0</v>
      </c>
      <c r="Z591">
        <f>IFERROR(VLOOKUP(通常分様式!Z591,―!$X$2:$Y$31,2,FALSE),0)</f>
        <v>0</v>
      </c>
      <c r="AA591">
        <f>IFERROR(VLOOKUP(通常分様式!AA591,―!$X$2:$Y$31,2,FALSE),0)</f>
        <v>0</v>
      </c>
      <c r="AF591">
        <f>IFERROR(VLOOKUP(通常分様式!AG591,―!$AA$2:$AB$14,2,FALSE),0)</f>
        <v>0</v>
      </c>
      <c r="AG591">
        <f t="shared" si="56"/>
        <v>0</v>
      </c>
      <c r="AH591" s="513">
        <f t="shared" si="57"/>
        <v>0</v>
      </c>
      <c r="AI591" s="513">
        <f t="shared" si="58"/>
        <v>0</v>
      </c>
      <c r="AJ591" s="513">
        <f>IF(通常分様式!C591="",0,IF(B591=1,IF(フラグ管理用!C591=1,"事業終期_通常",IF(C591=2,IF(Y591=2,"事業終期_R3基金・R4","事業終期_通常"),0)),IF(B591=2,"事業終期_R3基金・R4",0)))</f>
        <v>0</v>
      </c>
      <c r="AK591" s="513">
        <f t="shared" si="59"/>
        <v>0</v>
      </c>
      <c r="AL591" s="513">
        <f t="shared" si="60"/>
        <v>0</v>
      </c>
      <c r="AM591" s="513">
        <f t="shared" si="61"/>
        <v>0</v>
      </c>
      <c r="AN591" s="513">
        <f t="shared" si="62"/>
        <v>0</v>
      </c>
      <c r="AO591" t="str">
        <f>IF(通常分様式!C591="","",IF(PRODUCT(B591:G591,H591:AA591,AF591)=0,"error",""))</f>
        <v/>
      </c>
      <c r="AP591">
        <f>IF(通常分様式!E591="妊娠出産子育て支援交付金",1,0)</f>
        <v>0</v>
      </c>
    </row>
    <row r="592" spans="1:42">
      <c r="A592">
        <v>571</v>
      </c>
      <c r="B592">
        <f>IFERROR(VLOOKUP(通常分様式!B592,―!$AJ$2:$AK$3,2,FALSE),0)</f>
        <v>0</v>
      </c>
      <c r="C592">
        <f>IFERROR(VLOOKUP(通常分様式!C592,―!$A$2:$B$3,2,FALSE),0)</f>
        <v>0</v>
      </c>
      <c r="D592">
        <f>IFERROR(VLOOKUP(通常分様式!D592,―!$AD$2:$AE$3,2,FALSE),0)</f>
        <v>0</v>
      </c>
      <c r="G592">
        <f>IFERROR(VLOOKUP(通常分様式!G592,―!$AF$2:$AG$3,2,FALSE),0)</f>
        <v>0</v>
      </c>
      <c r="H592">
        <f>IFERROR(VLOOKUP(通常分様式!H592,―!$C$2:$D$2,2,FALSE),0)</f>
        <v>0</v>
      </c>
      <c r="I592">
        <f>IFERROR(IF(B592=2,VLOOKUP(通常分様式!I592,―!$E$21:$F$25,2,FALSE),VLOOKUP(通常分様式!I592,―!$E$2:$F$19,2,FALSE)),0)</f>
        <v>0</v>
      </c>
      <c r="J592">
        <f>IFERROR(VLOOKUP(通常分様式!J592,―!$G$2:$H$2,2,FALSE),0)</f>
        <v>0</v>
      </c>
      <c r="K592">
        <f>IFERROR(VLOOKUP(通常分様式!K592,―!$AH$2:$AI$12,2,FALSE),0)</f>
        <v>0</v>
      </c>
      <c r="V592">
        <f>IFERROR(IF(通常分様式!C592="単",VLOOKUP(通常分様式!V592,―!$I$2:$J$3,2,FALSE),VLOOKUP(通常分様式!V592,―!$I$4:$J$5,2,FALSE)),0)</f>
        <v>0</v>
      </c>
      <c r="W592">
        <f>IFERROR(VLOOKUP(通常分様式!W592,―!$K$2:$L$3,2,FALSE),0)</f>
        <v>0</v>
      </c>
      <c r="X592">
        <f>IFERROR(VLOOKUP(通常分様式!X592,―!$M$2:$N$3,2,FALSE),0)</f>
        <v>0</v>
      </c>
      <c r="Y592">
        <f>IFERROR(VLOOKUP(通常分様式!Y592,―!$O$2:$P$3,2,FALSE),0)</f>
        <v>0</v>
      </c>
      <c r="Z592">
        <f>IFERROR(VLOOKUP(通常分様式!Z592,―!$X$2:$Y$31,2,FALSE),0)</f>
        <v>0</v>
      </c>
      <c r="AA592">
        <f>IFERROR(VLOOKUP(通常分様式!AA592,―!$X$2:$Y$31,2,FALSE),0)</f>
        <v>0</v>
      </c>
      <c r="AF592">
        <f>IFERROR(VLOOKUP(通常分様式!AG592,―!$AA$2:$AB$14,2,FALSE),0)</f>
        <v>0</v>
      </c>
      <c r="AG592">
        <f t="shared" si="56"/>
        <v>0</v>
      </c>
      <c r="AH592" s="513">
        <f t="shared" si="57"/>
        <v>0</v>
      </c>
      <c r="AI592" s="513">
        <f t="shared" si="58"/>
        <v>0</v>
      </c>
      <c r="AJ592" s="513">
        <f>IF(通常分様式!C592="",0,IF(B592=1,IF(フラグ管理用!C592=1,"事業終期_通常",IF(C592=2,IF(Y592=2,"事業終期_R3基金・R4","事業終期_通常"),0)),IF(B592=2,"事業終期_R3基金・R4",0)))</f>
        <v>0</v>
      </c>
      <c r="AK592" s="513">
        <f t="shared" si="59"/>
        <v>0</v>
      </c>
      <c r="AL592" s="513">
        <f t="shared" si="60"/>
        <v>0</v>
      </c>
      <c r="AM592" s="513">
        <f t="shared" si="61"/>
        <v>0</v>
      </c>
      <c r="AN592" s="513">
        <f t="shared" si="62"/>
        <v>0</v>
      </c>
      <c r="AO592" t="str">
        <f>IF(通常分様式!C592="","",IF(PRODUCT(B592:G592,H592:AA592,AF592)=0,"error",""))</f>
        <v/>
      </c>
      <c r="AP592">
        <f>IF(通常分様式!E592="妊娠出産子育て支援交付金",1,0)</f>
        <v>0</v>
      </c>
    </row>
    <row r="593" spans="1:42">
      <c r="A593">
        <v>572</v>
      </c>
      <c r="B593">
        <f>IFERROR(VLOOKUP(通常分様式!B593,―!$AJ$2:$AK$3,2,FALSE),0)</f>
        <v>0</v>
      </c>
      <c r="C593">
        <f>IFERROR(VLOOKUP(通常分様式!C593,―!$A$2:$B$3,2,FALSE),0)</f>
        <v>0</v>
      </c>
      <c r="D593">
        <f>IFERROR(VLOOKUP(通常分様式!D593,―!$AD$2:$AE$3,2,FALSE),0)</f>
        <v>0</v>
      </c>
      <c r="G593">
        <f>IFERROR(VLOOKUP(通常分様式!G593,―!$AF$2:$AG$3,2,FALSE),0)</f>
        <v>0</v>
      </c>
      <c r="H593">
        <f>IFERROR(VLOOKUP(通常分様式!H593,―!$C$2:$D$2,2,FALSE),0)</f>
        <v>0</v>
      </c>
      <c r="I593">
        <f>IFERROR(IF(B593=2,VLOOKUP(通常分様式!I593,―!$E$21:$F$25,2,FALSE),VLOOKUP(通常分様式!I593,―!$E$2:$F$19,2,FALSE)),0)</f>
        <v>0</v>
      </c>
      <c r="J593">
        <f>IFERROR(VLOOKUP(通常分様式!J593,―!$G$2:$H$2,2,FALSE),0)</f>
        <v>0</v>
      </c>
      <c r="K593">
        <f>IFERROR(VLOOKUP(通常分様式!K593,―!$AH$2:$AI$12,2,FALSE),0)</f>
        <v>0</v>
      </c>
      <c r="V593">
        <f>IFERROR(IF(通常分様式!C593="単",VLOOKUP(通常分様式!V593,―!$I$2:$J$3,2,FALSE),VLOOKUP(通常分様式!V593,―!$I$4:$J$5,2,FALSE)),0)</f>
        <v>0</v>
      </c>
      <c r="W593">
        <f>IFERROR(VLOOKUP(通常分様式!W593,―!$K$2:$L$3,2,FALSE),0)</f>
        <v>0</v>
      </c>
      <c r="X593">
        <f>IFERROR(VLOOKUP(通常分様式!X593,―!$M$2:$N$3,2,FALSE),0)</f>
        <v>0</v>
      </c>
      <c r="Y593">
        <f>IFERROR(VLOOKUP(通常分様式!Y593,―!$O$2:$P$3,2,FALSE),0)</f>
        <v>0</v>
      </c>
      <c r="Z593">
        <f>IFERROR(VLOOKUP(通常分様式!Z593,―!$X$2:$Y$31,2,FALSE),0)</f>
        <v>0</v>
      </c>
      <c r="AA593">
        <f>IFERROR(VLOOKUP(通常分様式!AA593,―!$X$2:$Y$31,2,FALSE),0)</f>
        <v>0</v>
      </c>
      <c r="AF593">
        <f>IFERROR(VLOOKUP(通常分様式!AG593,―!$AA$2:$AB$14,2,FALSE),0)</f>
        <v>0</v>
      </c>
      <c r="AG593">
        <f t="shared" si="56"/>
        <v>0</v>
      </c>
      <c r="AH593" s="513">
        <f t="shared" si="57"/>
        <v>0</v>
      </c>
      <c r="AI593" s="513">
        <f t="shared" si="58"/>
        <v>0</v>
      </c>
      <c r="AJ593" s="513">
        <f>IF(通常分様式!C593="",0,IF(B593=1,IF(フラグ管理用!C593=1,"事業終期_通常",IF(C593=2,IF(Y593=2,"事業終期_R3基金・R4","事業終期_通常"),0)),IF(B593=2,"事業終期_R3基金・R4",0)))</f>
        <v>0</v>
      </c>
      <c r="AK593" s="513">
        <f t="shared" si="59"/>
        <v>0</v>
      </c>
      <c r="AL593" s="513">
        <f t="shared" si="60"/>
        <v>0</v>
      </c>
      <c r="AM593" s="513">
        <f t="shared" si="61"/>
        <v>0</v>
      </c>
      <c r="AN593" s="513">
        <f t="shared" si="62"/>
        <v>0</v>
      </c>
      <c r="AO593" t="str">
        <f>IF(通常分様式!C593="","",IF(PRODUCT(B593:G593,H593:AA593,AF593)=0,"error",""))</f>
        <v/>
      </c>
      <c r="AP593">
        <f>IF(通常分様式!E593="妊娠出産子育て支援交付金",1,0)</f>
        <v>0</v>
      </c>
    </row>
    <row r="594" spans="1:42">
      <c r="A594">
        <v>573</v>
      </c>
      <c r="B594">
        <f>IFERROR(VLOOKUP(通常分様式!B594,―!$AJ$2:$AK$3,2,FALSE),0)</f>
        <v>0</v>
      </c>
      <c r="C594">
        <f>IFERROR(VLOOKUP(通常分様式!C594,―!$A$2:$B$3,2,FALSE),0)</f>
        <v>0</v>
      </c>
      <c r="D594">
        <f>IFERROR(VLOOKUP(通常分様式!D594,―!$AD$2:$AE$3,2,FALSE),0)</f>
        <v>0</v>
      </c>
      <c r="G594">
        <f>IFERROR(VLOOKUP(通常分様式!G594,―!$AF$2:$AG$3,2,FALSE),0)</f>
        <v>0</v>
      </c>
      <c r="H594">
        <f>IFERROR(VLOOKUP(通常分様式!H594,―!$C$2:$D$2,2,FALSE),0)</f>
        <v>0</v>
      </c>
      <c r="I594">
        <f>IFERROR(IF(B594=2,VLOOKUP(通常分様式!I594,―!$E$21:$F$25,2,FALSE),VLOOKUP(通常分様式!I594,―!$E$2:$F$19,2,FALSE)),0)</f>
        <v>0</v>
      </c>
      <c r="J594">
        <f>IFERROR(VLOOKUP(通常分様式!J594,―!$G$2:$H$2,2,FALSE),0)</f>
        <v>0</v>
      </c>
      <c r="K594">
        <f>IFERROR(VLOOKUP(通常分様式!K594,―!$AH$2:$AI$12,2,FALSE),0)</f>
        <v>0</v>
      </c>
      <c r="V594">
        <f>IFERROR(IF(通常分様式!C594="単",VLOOKUP(通常分様式!V594,―!$I$2:$J$3,2,FALSE),VLOOKUP(通常分様式!V594,―!$I$4:$J$5,2,FALSE)),0)</f>
        <v>0</v>
      </c>
      <c r="W594">
        <f>IFERROR(VLOOKUP(通常分様式!W594,―!$K$2:$L$3,2,FALSE),0)</f>
        <v>0</v>
      </c>
      <c r="X594">
        <f>IFERROR(VLOOKUP(通常分様式!X594,―!$M$2:$N$3,2,FALSE),0)</f>
        <v>0</v>
      </c>
      <c r="Y594">
        <f>IFERROR(VLOOKUP(通常分様式!Y594,―!$O$2:$P$3,2,FALSE),0)</f>
        <v>0</v>
      </c>
      <c r="Z594">
        <f>IFERROR(VLOOKUP(通常分様式!Z594,―!$X$2:$Y$31,2,FALSE),0)</f>
        <v>0</v>
      </c>
      <c r="AA594">
        <f>IFERROR(VLOOKUP(通常分様式!AA594,―!$X$2:$Y$31,2,FALSE),0)</f>
        <v>0</v>
      </c>
      <c r="AF594">
        <f>IFERROR(VLOOKUP(通常分様式!AG594,―!$AA$2:$AB$14,2,FALSE),0)</f>
        <v>0</v>
      </c>
      <c r="AG594">
        <f t="shared" si="56"/>
        <v>0</v>
      </c>
      <c r="AH594" s="513">
        <f t="shared" si="57"/>
        <v>0</v>
      </c>
      <c r="AI594" s="513">
        <f t="shared" si="58"/>
        <v>0</v>
      </c>
      <c r="AJ594" s="513">
        <f>IF(通常分様式!C594="",0,IF(B594=1,IF(フラグ管理用!C594=1,"事業終期_通常",IF(C594=2,IF(Y594=2,"事業終期_R3基金・R4","事業終期_通常"),0)),IF(B594=2,"事業終期_R3基金・R4",0)))</f>
        <v>0</v>
      </c>
      <c r="AK594" s="513">
        <f t="shared" si="59"/>
        <v>0</v>
      </c>
      <c r="AL594" s="513">
        <f t="shared" si="60"/>
        <v>0</v>
      </c>
      <c r="AM594" s="513">
        <f t="shared" si="61"/>
        <v>0</v>
      </c>
      <c r="AN594" s="513">
        <f t="shared" si="62"/>
        <v>0</v>
      </c>
      <c r="AO594" t="str">
        <f>IF(通常分様式!C594="","",IF(PRODUCT(B594:G594,H594:AA594,AF594)=0,"error",""))</f>
        <v/>
      </c>
      <c r="AP594">
        <f>IF(通常分様式!E594="妊娠出産子育て支援交付金",1,0)</f>
        <v>0</v>
      </c>
    </row>
    <row r="595" spans="1:42">
      <c r="A595">
        <v>574</v>
      </c>
      <c r="B595">
        <f>IFERROR(VLOOKUP(通常分様式!B595,―!$AJ$2:$AK$3,2,FALSE),0)</f>
        <v>0</v>
      </c>
      <c r="C595">
        <f>IFERROR(VLOOKUP(通常分様式!C595,―!$A$2:$B$3,2,FALSE),0)</f>
        <v>0</v>
      </c>
      <c r="D595">
        <f>IFERROR(VLOOKUP(通常分様式!D595,―!$AD$2:$AE$3,2,FALSE),0)</f>
        <v>0</v>
      </c>
      <c r="G595">
        <f>IFERROR(VLOOKUP(通常分様式!G595,―!$AF$2:$AG$3,2,FALSE),0)</f>
        <v>0</v>
      </c>
      <c r="H595">
        <f>IFERROR(VLOOKUP(通常分様式!H595,―!$C$2:$D$2,2,FALSE),0)</f>
        <v>0</v>
      </c>
      <c r="I595">
        <f>IFERROR(IF(B595=2,VLOOKUP(通常分様式!I595,―!$E$21:$F$25,2,FALSE),VLOOKUP(通常分様式!I595,―!$E$2:$F$19,2,FALSE)),0)</f>
        <v>0</v>
      </c>
      <c r="J595">
        <f>IFERROR(VLOOKUP(通常分様式!J595,―!$G$2:$H$2,2,FALSE),0)</f>
        <v>0</v>
      </c>
      <c r="K595">
        <f>IFERROR(VLOOKUP(通常分様式!K595,―!$AH$2:$AI$12,2,FALSE),0)</f>
        <v>0</v>
      </c>
      <c r="V595">
        <f>IFERROR(IF(通常分様式!C595="単",VLOOKUP(通常分様式!V595,―!$I$2:$J$3,2,FALSE),VLOOKUP(通常分様式!V595,―!$I$4:$J$5,2,FALSE)),0)</f>
        <v>0</v>
      </c>
      <c r="W595">
        <f>IFERROR(VLOOKUP(通常分様式!W595,―!$K$2:$L$3,2,FALSE),0)</f>
        <v>0</v>
      </c>
      <c r="X595">
        <f>IFERROR(VLOOKUP(通常分様式!X595,―!$M$2:$N$3,2,FALSE),0)</f>
        <v>0</v>
      </c>
      <c r="Y595">
        <f>IFERROR(VLOOKUP(通常分様式!Y595,―!$O$2:$P$3,2,FALSE),0)</f>
        <v>0</v>
      </c>
      <c r="Z595">
        <f>IFERROR(VLOOKUP(通常分様式!Z595,―!$X$2:$Y$31,2,FALSE),0)</f>
        <v>0</v>
      </c>
      <c r="AA595">
        <f>IFERROR(VLOOKUP(通常分様式!AA595,―!$X$2:$Y$31,2,FALSE),0)</f>
        <v>0</v>
      </c>
      <c r="AF595">
        <f>IFERROR(VLOOKUP(通常分様式!AG595,―!$AA$2:$AB$14,2,FALSE),0)</f>
        <v>0</v>
      </c>
      <c r="AG595">
        <f t="shared" si="56"/>
        <v>0</v>
      </c>
      <c r="AH595" s="513">
        <f t="shared" si="57"/>
        <v>0</v>
      </c>
      <c r="AI595" s="513">
        <f t="shared" si="58"/>
        <v>0</v>
      </c>
      <c r="AJ595" s="513">
        <f>IF(通常分様式!C595="",0,IF(B595=1,IF(フラグ管理用!C595=1,"事業終期_通常",IF(C595=2,IF(Y595=2,"事業終期_R3基金・R4","事業終期_通常"),0)),IF(B595=2,"事業終期_R3基金・R4",0)))</f>
        <v>0</v>
      </c>
      <c r="AK595" s="513">
        <f t="shared" si="59"/>
        <v>0</v>
      </c>
      <c r="AL595" s="513">
        <f t="shared" si="60"/>
        <v>0</v>
      </c>
      <c r="AM595" s="513">
        <f t="shared" si="61"/>
        <v>0</v>
      </c>
      <c r="AN595" s="513">
        <f t="shared" si="62"/>
        <v>0</v>
      </c>
      <c r="AO595" t="str">
        <f>IF(通常分様式!C595="","",IF(PRODUCT(B595:G595,H595:AA595,AF595)=0,"error",""))</f>
        <v/>
      </c>
      <c r="AP595">
        <f>IF(通常分様式!E595="妊娠出産子育て支援交付金",1,0)</f>
        <v>0</v>
      </c>
    </row>
    <row r="596" spans="1:42">
      <c r="A596">
        <v>575</v>
      </c>
      <c r="B596">
        <f>IFERROR(VLOOKUP(通常分様式!B596,―!$AJ$2:$AK$3,2,FALSE),0)</f>
        <v>0</v>
      </c>
      <c r="C596">
        <f>IFERROR(VLOOKUP(通常分様式!C596,―!$A$2:$B$3,2,FALSE),0)</f>
        <v>0</v>
      </c>
      <c r="D596">
        <f>IFERROR(VLOOKUP(通常分様式!D596,―!$AD$2:$AE$3,2,FALSE),0)</f>
        <v>0</v>
      </c>
      <c r="G596">
        <f>IFERROR(VLOOKUP(通常分様式!G596,―!$AF$2:$AG$3,2,FALSE),0)</f>
        <v>0</v>
      </c>
      <c r="H596">
        <f>IFERROR(VLOOKUP(通常分様式!H596,―!$C$2:$D$2,2,FALSE),0)</f>
        <v>0</v>
      </c>
      <c r="I596">
        <f>IFERROR(IF(B596=2,VLOOKUP(通常分様式!I596,―!$E$21:$F$25,2,FALSE),VLOOKUP(通常分様式!I596,―!$E$2:$F$19,2,FALSE)),0)</f>
        <v>0</v>
      </c>
      <c r="J596">
        <f>IFERROR(VLOOKUP(通常分様式!J596,―!$G$2:$H$2,2,FALSE),0)</f>
        <v>0</v>
      </c>
      <c r="K596">
        <f>IFERROR(VLOOKUP(通常分様式!K596,―!$AH$2:$AI$12,2,FALSE),0)</f>
        <v>0</v>
      </c>
      <c r="V596">
        <f>IFERROR(IF(通常分様式!C596="単",VLOOKUP(通常分様式!V596,―!$I$2:$J$3,2,FALSE),VLOOKUP(通常分様式!V596,―!$I$4:$J$5,2,FALSE)),0)</f>
        <v>0</v>
      </c>
      <c r="W596">
        <f>IFERROR(VLOOKUP(通常分様式!W596,―!$K$2:$L$3,2,FALSE),0)</f>
        <v>0</v>
      </c>
      <c r="X596">
        <f>IFERROR(VLOOKUP(通常分様式!X596,―!$M$2:$N$3,2,FALSE),0)</f>
        <v>0</v>
      </c>
      <c r="Y596">
        <f>IFERROR(VLOOKUP(通常分様式!Y596,―!$O$2:$P$3,2,FALSE),0)</f>
        <v>0</v>
      </c>
      <c r="Z596">
        <f>IFERROR(VLOOKUP(通常分様式!Z596,―!$X$2:$Y$31,2,FALSE),0)</f>
        <v>0</v>
      </c>
      <c r="AA596">
        <f>IFERROR(VLOOKUP(通常分様式!AA596,―!$X$2:$Y$31,2,FALSE),0)</f>
        <v>0</v>
      </c>
      <c r="AF596">
        <f>IFERROR(VLOOKUP(通常分様式!AG596,―!$AA$2:$AB$14,2,FALSE),0)</f>
        <v>0</v>
      </c>
      <c r="AG596">
        <f t="shared" si="56"/>
        <v>0</v>
      </c>
      <c r="AH596" s="513">
        <f t="shared" si="57"/>
        <v>0</v>
      </c>
      <c r="AI596" s="513">
        <f t="shared" si="58"/>
        <v>0</v>
      </c>
      <c r="AJ596" s="513">
        <f>IF(通常分様式!C596="",0,IF(B596=1,IF(フラグ管理用!C596=1,"事業終期_通常",IF(C596=2,IF(Y596=2,"事業終期_R3基金・R4","事業終期_通常"),0)),IF(B596=2,"事業終期_R3基金・R4",0)))</f>
        <v>0</v>
      </c>
      <c r="AK596" s="513">
        <f t="shared" si="59"/>
        <v>0</v>
      </c>
      <c r="AL596" s="513">
        <f t="shared" si="60"/>
        <v>0</v>
      </c>
      <c r="AM596" s="513">
        <f t="shared" si="61"/>
        <v>0</v>
      </c>
      <c r="AN596" s="513">
        <f t="shared" si="62"/>
        <v>0</v>
      </c>
      <c r="AO596" t="str">
        <f>IF(通常分様式!C596="","",IF(PRODUCT(B596:G596,H596:AA596,AF596)=0,"error",""))</f>
        <v/>
      </c>
      <c r="AP596">
        <f>IF(通常分様式!E596="妊娠出産子育て支援交付金",1,0)</f>
        <v>0</v>
      </c>
    </row>
    <row r="597" spans="1:42">
      <c r="A597">
        <v>576</v>
      </c>
      <c r="B597">
        <f>IFERROR(VLOOKUP(通常分様式!B597,―!$AJ$2:$AK$3,2,FALSE),0)</f>
        <v>0</v>
      </c>
      <c r="C597">
        <f>IFERROR(VLOOKUP(通常分様式!C597,―!$A$2:$B$3,2,FALSE),0)</f>
        <v>0</v>
      </c>
      <c r="D597">
        <f>IFERROR(VLOOKUP(通常分様式!D597,―!$AD$2:$AE$3,2,FALSE),0)</f>
        <v>0</v>
      </c>
      <c r="G597">
        <f>IFERROR(VLOOKUP(通常分様式!G597,―!$AF$2:$AG$3,2,FALSE),0)</f>
        <v>0</v>
      </c>
      <c r="H597">
        <f>IFERROR(VLOOKUP(通常分様式!H597,―!$C$2:$D$2,2,FALSE),0)</f>
        <v>0</v>
      </c>
      <c r="I597">
        <f>IFERROR(IF(B597=2,VLOOKUP(通常分様式!I597,―!$E$21:$F$25,2,FALSE),VLOOKUP(通常分様式!I597,―!$E$2:$F$19,2,FALSE)),0)</f>
        <v>0</v>
      </c>
      <c r="J597">
        <f>IFERROR(VLOOKUP(通常分様式!J597,―!$G$2:$H$2,2,FALSE),0)</f>
        <v>0</v>
      </c>
      <c r="K597">
        <f>IFERROR(VLOOKUP(通常分様式!K597,―!$AH$2:$AI$12,2,FALSE),0)</f>
        <v>0</v>
      </c>
      <c r="V597">
        <f>IFERROR(IF(通常分様式!C597="単",VLOOKUP(通常分様式!V597,―!$I$2:$J$3,2,FALSE),VLOOKUP(通常分様式!V597,―!$I$4:$J$5,2,FALSE)),0)</f>
        <v>0</v>
      </c>
      <c r="W597">
        <f>IFERROR(VLOOKUP(通常分様式!W597,―!$K$2:$L$3,2,FALSE),0)</f>
        <v>0</v>
      </c>
      <c r="X597">
        <f>IFERROR(VLOOKUP(通常分様式!X597,―!$M$2:$N$3,2,FALSE),0)</f>
        <v>0</v>
      </c>
      <c r="Y597">
        <f>IFERROR(VLOOKUP(通常分様式!Y597,―!$O$2:$P$3,2,FALSE),0)</f>
        <v>0</v>
      </c>
      <c r="Z597">
        <f>IFERROR(VLOOKUP(通常分様式!Z597,―!$X$2:$Y$31,2,FALSE),0)</f>
        <v>0</v>
      </c>
      <c r="AA597">
        <f>IFERROR(VLOOKUP(通常分様式!AA597,―!$X$2:$Y$31,2,FALSE),0)</f>
        <v>0</v>
      </c>
      <c r="AF597">
        <f>IFERROR(VLOOKUP(通常分様式!AG597,―!$AA$2:$AB$14,2,FALSE),0)</f>
        <v>0</v>
      </c>
      <c r="AG597">
        <f t="shared" si="56"/>
        <v>0</v>
      </c>
      <c r="AH597" s="513">
        <f t="shared" si="57"/>
        <v>0</v>
      </c>
      <c r="AI597" s="513">
        <f t="shared" si="58"/>
        <v>0</v>
      </c>
      <c r="AJ597" s="513">
        <f>IF(通常分様式!C597="",0,IF(B597=1,IF(フラグ管理用!C597=1,"事業終期_通常",IF(C597=2,IF(Y597=2,"事業終期_R3基金・R4","事業終期_通常"),0)),IF(B597=2,"事業終期_R3基金・R4",0)))</f>
        <v>0</v>
      </c>
      <c r="AK597" s="513">
        <f t="shared" si="59"/>
        <v>0</v>
      </c>
      <c r="AL597" s="513">
        <f t="shared" si="60"/>
        <v>0</v>
      </c>
      <c r="AM597" s="513">
        <f t="shared" si="61"/>
        <v>0</v>
      </c>
      <c r="AN597" s="513">
        <f t="shared" si="62"/>
        <v>0</v>
      </c>
      <c r="AO597" t="str">
        <f>IF(通常分様式!C597="","",IF(PRODUCT(B597:G597,H597:AA597,AF597)=0,"error",""))</f>
        <v/>
      </c>
      <c r="AP597">
        <f>IF(通常分様式!E597="妊娠出産子育て支援交付金",1,0)</f>
        <v>0</v>
      </c>
    </row>
    <row r="598" spans="1:42">
      <c r="A598">
        <v>577</v>
      </c>
      <c r="B598">
        <f>IFERROR(VLOOKUP(通常分様式!B598,―!$AJ$2:$AK$3,2,FALSE),0)</f>
        <v>0</v>
      </c>
      <c r="C598">
        <f>IFERROR(VLOOKUP(通常分様式!C598,―!$A$2:$B$3,2,FALSE),0)</f>
        <v>0</v>
      </c>
      <c r="D598">
        <f>IFERROR(VLOOKUP(通常分様式!D598,―!$AD$2:$AE$3,2,FALSE),0)</f>
        <v>0</v>
      </c>
      <c r="G598">
        <f>IFERROR(VLOOKUP(通常分様式!G598,―!$AF$2:$AG$3,2,FALSE),0)</f>
        <v>0</v>
      </c>
      <c r="H598">
        <f>IFERROR(VLOOKUP(通常分様式!H598,―!$C$2:$D$2,2,FALSE),0)</f>
        <v>0</v>
      </c>
      <c r="I598">
        <f>IFERROR(IF(B598=2,VLOOKUP(通常分様式!I598,―!$E$21:$F$25,2,FALSE),VLOOKUP(通常分様式!I598,―!$E$2:$F$19,2,FALSE)),0)</f>
        <v>0</v>
      </c>
      <c r="J598">
        <f>IFERROR(VLOOKUP(通常分様式!J598,―!$G$2:$H$2,2,FALSE),0)</f>
        <v>0</v>
      </c>
      <c r="K598">
        <f>IFERROR(VLOOKUP(通常分様式!K598,―!$AH$2:$AI$12,2,FALSE),0)</f>
        <v>0</v>
      </c>
      <c r="V598">
        <f>IFERROR(IF(通常分様式!C598="単",VLOOKUP(通常分様式!V598,―!$I$2:$J$3,2,FALSE),VLOOKUP(通常分様式!V598,―!$I$4:$J$5,2,FALSE)),0)</f>
        <v>0</v>
      </c>
      <c r="W598">
        <f>IFERROR(VLOOKUP(通常分様式!W598,―!$K$2:$L$3,2,FALSE),0)</f>
        <v>0</v>
      </c>
      <c r="X598">
        <f>IFERROR(VLOOKUP(通常分様式!X598,―!$M$2:$N$3,2,FALSE),0)</f>
        <v>0</v>
      </c>
      <c r="Y598">
        <f>IFERROR(VLOOKUP(通常分様式!Y598,―!$O$2:$P$3,2,FALSE),0)</f>
        <v>0</v>
      </c>
      <c r="Z598">
        <f>IFERROR(VLOOKUP(通常分様式!Z598,―!$X$2:$Y$31,2,FALSE),0)</f>
        <v>0</v>
      </c>
      <c r="AA598">
        <f>IFERROR(VLOOKUP(通常分様式!AA598,―!$X$2:$Y$31,2,FALSE),0)</f>
        <v>0</v>
      </c>
      <c r="AF598">
        <f>IFERROR(VLOOKUP(通常分様式!AG598,―!$AA$2:$AB$14,2,FALSE),0)</f>
        <v>0</v>
      </c>
      <c r="AG598">
        <f t="shared" ref="AG598:AG621" si="63">IF(C598=1,"協力要請推進枠又は検査促進枠の地方負担分に充当_補助",IF(C598=2,"協力要請推進枠又は検査促進枠の地方負担分に充当_地単",0))</f>
        <v>0</v>
      </c>
      <c r="AH598" s="513">
        <f t="shared" ref="AH598:AH621" si="64">IF(C598=1,"基金_補助",IF(C598=2,IF(V598=2,"基金_地単_協力金等","基金_地単_通常"),0))</f>
        <v>0</v>
      </c>
      <c r="AI598" s="513">
        <f t="shared" ref="AI598:AI621" si="65">IF(C598=1,"事業始期_補助",IF(C598=2,IF(V598=2,"事業始期_協力金等","事業始期_通常"),0))</f>
        <v>0</v>
      </c>
      <c r="AJ598" s="513">
        <f>IF(通常分様式!C598="",0,IF(B598=1,IF(フラグ管理用!C598=1,"事業終期_通常",IF(C598=2,IF(Y598=2,"事業終期_R3基金・R4","事業終期_通常"),0)),IF(B598=2,"事業終期_R3基金・R4",0)))</f>
        <v>0</v>
      </c>
      <c r="AK598" s="513">
        <f t="shared" ref="AK598:AK621" si="66">IF(C598=1,"予算区分_補助",IF(C598=2,IF(V598=2,"予算区分_地単_協力金等","予算区分_地単_通常"),0))</f>
        <v>0</v>
      </c>
      <c r="AL598" s="513">
        <f t="shared" ref="AL598:AL621" si="67">IF(B598=1,"経済対策との関係_通常",IF(B598=2,"経済対策との関係_原油",0))</f>
        <v>0</v>
      </c>
      <c r="AM598" s="513">
        <f t="shared" ref="AM598:AM621" si="68">IF(AP598=1,"交付金の区分_高騰",IF(C598=1,"交付金の区分_その他",IF(C598=2,IF(AND(B598=2,D598=2),"交付金の区分_高騰","交付金の区分_その他"),0)))</f>
        <v>0</v>
      </c>
      <c r="AN598" s="513">
        <f t="shared" ref="AN598:AN621" si="69">IF(G598=1,"種類_通常",IF(G598=2,"種類_重点",0))</f>
        <v>0</v>
      </c>
      <c r="AO598" t="str">
        <f>IF(通常分様式!C598="","",IF(PRODUCT(B598:G598,H598:AA598,AF598)=0,"error",""))</f>
        <v/>
      </c>
      <c r="AP598">
        <f>IF(通常分様式!E598="妊娠出産子育て支援交付金",1,0)</f>
        <v>0</v>
      </c>
    </row>
    <row r="599" spans="1:42">
      <c r="A599">
        <v>578</v>
      </c>
      <c r="B599">
        <f>IFERROR(VLOOKUP(通常分様式!B599,―!$AJ$2:$AK$3,2,FALSE),0)</f>
        <v>0</v>
      </c>
      <c r="C599">
        <f>IFERROR(VLOOKUP(通常分様式!C599,―!$A$2:$B$3,2,FALSE),0)</f>
        <v>0</v>
      </c>
      <c r="D599">
        <f>IFERROR(VLOOKUP(通常分様式!D599,―!$AD$2:$AE$3,2,FALSE),0)</f>
        <v>0</v>
      </c>
      <c r="G599">
        <f>IFERROR(VLOOKUP(通常分様式!G599,―!$AF$2:$AG$3,2,FALSE),0)</f>
        <v>0</v>
      </c>
      <c r="H599">
        <f>IFERROR(VLOOKUP(通常分様式!H599,―!$C$2:$D$2,2,FALSE),0)</f>
        <v>0</v>
      </c>
      <c r="I599">
        <f>IFERROR(IF(B599=2,VLOOKUP(通常分様式!I599,―!$E$21:$F$25,2,FALSE),VLOOKUP(通常分様式!I599,―!$E$2:$F$19,2,FALSE)),0)</f>
        <v>0</v>
      </c>
      <c r="J599">
        <f>IFERROR(VLOOKUP(通常分様式!J599,―!$G$2:$H$2,2,FALSE),0)</f>
        <v>0</v>
      </c>
      <c r="K599">
        <f>IFERROR(VLOOKUP(通常分様式!K599,―!$AH$2:$AI$12,2,FALSE),0)</f>
        <v>0</v>
      </c>
      <c r="V599">
        <f>IFERROR(IF(通常分様式!C599="単",VLOOKUP(通常分様式!V599,―!$I$2:$J$3,2,FALSE),VLOOKUP(通常分様式!V599,―!$I$4:$J$5,2,FALSE)),0)</f>
        <v>0</v>
      </c>
      <c r="W599">
        <f>IFERROR(VLOOKUP(通常分様式!W599,―!$K$2:$L$3,2,FALSE),0)</f>
        <v>0</v>
      </c>
      <c r="X599">
        <f>IFERROR(VLOOKUP(通常分様式!X599,―!$M$2:$N$3,2,FALSE),0)</f>
        <v>0</v>
      </c>
      <c r="Y599">
        <f>IFERROR(VLOOKUP(通常分様式!Y599,―!$O$2:$P$3,2,FALSE),0)</f>
        <v>0</v>
      </c>
      <c r="Z599">
        <f>IFERROR(VLOOKUP(通常分様式!Z599,―!$X$2:$Y$31,2,FALSE),0)</f>
        <v>0</v>
      </c>
      <c r="AA599">
        <f>IFERROR(VLOOKUP(通常分様式!AA599,―!$X$2:$Y$31,2,FALSE),0)</f>
        <v>0</v>
      </c>
      <c r="AF599">
        <f>IFERROR(VLOOKUP(通常分様式!AG599,―!$AA$2:$AB$14,2,FALSE),0)</f>
        <v>0</v>
      </c>
      <c r="AG599">
        <f t="shared" si="63"/>
        <v>0</v>
      </c>
      <c r="AH599" s="513">
        <f t="shared" si="64"/>
        <v>0</v>
      </c>
      <c r="AI599" s="513">
        <f t="shared" si="65"/>
        <v>0</v>
      </c>
      <c r="AJ599" s="513">
        <f>IF(通常分様式!C599="",0,IF(B599=1,IF(フラグ管理用!C599=1,"事業終期_通常",IF(C599=2,IF(Y599=2,"事業終期_R3基金・R4","事業終期_通常"),0)),IF(B599=2,"事業終期_R3基金・R4",0)))</f>
        <v>0</v>
      </c>
      <c r="AK599" s="513">
        <f t="shared" si="66"/>
        <v>0</v>
      </c>
      <c r="AL599" s="513">
        <f t="shared" si="67"/>
        <v>0</v>
      </c>
      <c r="AM599" s="513">
        <f t="shared" si="68"/>
        <v>0</v>
      </c>
      <c r="AN599" s="513">
        <f t="shared" si="69"/>
        <v>0</v>
      </c>
      <c r="AO599" t="str">
        <f>IF(通常分様式!C599="","",IF(PRODUCT(B599:G599,H599:AA599,AF599)=0,"error",""))</f>
        <v/>
      </c>
      <c r="AP599">
        <f>IF(通常分様式!E599="妊娠出産子育て支援交付金",1,0)</f>
        <v>0</v>
      </c>
    </row>
    <row r="600" spans="1:42">
      <c r="A600">
        <v>579</v>
      </c>
      <c r="B600">
        <f>IFERROR(VLOOKUP(通常分様式!B600,―!$AJ$2:$AK$3,2,FALSE),0)</f>
        <v>0</v>
      </c>
      <c r="C600">
        <f>IFERROR(VLOOKUP(通常分様式!C600,―!$A$2:$B$3,2,FALSE),0)</f>
        <v>0</v>
      </c>
      <c r="D600">
        <f>IFERROR(VLOOKUP(通常分様式!D600,―!$AD$2:$AE$3,2,FALSE),0)</f>
        <v>0</v>
      </c>
      <c r="G600">
        <f>IFERROR(VLOOKUP(通常分様式!G600,―!$AF$2:$AG$3,2,FALSE),0)</f>
        <v>0</v>
      </c>
      <c r="H600">
        <f>IFERROR(VLOOKUP(通常分様式!H600,―!$C$2:$D$2,2,FALSE),0)</f>
        <v>0</v>
      </c>
      <c r="I600">
        <f>IFERROR(IF(B600=2,VLOOKUP(通常分様式!I600,―!$E$21:$F$25,2,FALSE),VLOOKUP(通常分様式!I600,―!$E$2:$F$19,2,FALSE)),0)</f>
        <v>0</v>
      </c>
      <c r="J600">
        <f>IFERROR(VLOOKUP(通常分様式!J600,―!$G$2:$H$2,2,FALSE),0)</f>
        <v>0</v>
      </c>
      <c r="K600">
        <f>IFERROR(VLOOKUP(通常分様式!K600,―!$AH$2:$AI$12,2,FALSE),0)</f>
        <v>0</v>
      </c>
      <c r="V600">
        <f>IFERROR(IF(通常分様式!C600="単",VLOOKUP(通常分様式!V600,―!$I$2:$J$3,2,FALSE),VLOOKUP(通常分様式!V600,―!$I$4:$J$5,2,FALSE)),0)</f>
        <v>0</v>
      </c>
      <c r="W600">
        <f>IFERROR(VLOOKUP(通常分様式!W600,―!$K$2:$L$3,2,FALSE),0)</f>
        <v>0</v>
      </c>
      <c r="X600">
        <f>IFERROR(VLOOKUP(通常分様式!X600,―!$M$2:$N$3,2,FALSE),0)</f>
        <v>0</v>
      </c>
      <c r="Y600">
        <f>IFERROR(VLOOKUP(通常分様式!Y600,―!$O$2:$P$3,2,FALSE),0)</f>
        <v>0</v>
      </c>
      <c r="Z600">
        <f>IFERROR(VLOOKUP(通常分様式!Z600,―!$X$2:$Y$31,2,FALSE),0)</f>
        <v>0</v>
      </c>
      <c r="AA600">
        <f>IFERROR(VLOOKUP(通常分様式!AA600,―!$X$2:$Y$31,2,FALSE),0)</f>
        <v>0</v>
      </c>
      <c r="AF600">
        <f>IFERROR(VLOOKUP(通常分様式!AG600,―!$AA$2:$AB$14,2,FALSE),0)</f>
        <v>0</v>
      </c>
      <c r="AG600">
        <f t="shared" si="63"/>
        <v>0</v>
      </c>
      <c r="AH600" s="513">
        <f t="shared" si="64"/>
        <v>0</v>
      </c>
      <c r="AI600" s="513">
        <f t="shared" si="65"/>
        <v>0</v>
      </c>
      <c r="AJ600" s="513">
        <f>IF(通常分様式!C600="",0,IF(B600=1,IF(フラグ管理用!C600=1,"事業終期_通常",IF(C600=2,IF(Y600=2,"事業終期_R3基金・R4","事業終期_通常"),0)),IF(B600=2,"事業終期_R3基金・R4",0)))</f>
        <v>0</v>
      </c>
      <c r="AK600" s="513">
        <f t="shared" si="66"/>
        <v>0</v>
      </c>
      <c r="AL600" s="513">
        <f t="shared" si="67"/>
        <v>0</v>
      </c>
      <c r="AM600" s="513">
        <f t="shared" si="68"/>
        <v>0</v>
      </c>
      <c r="AN600" s="513">
        <f t="shared" si="69"/>
        <v>0</v>
      </c>
      <c r="AO600" t="str">
        <f>IF(通常分様式!C600="","",IF(PRODUCT(B600:G600,H600:AA600,AF600)=0,"error",""))</f>
        <v/>
      </c>
      <c r="AP600">
        <f>IF(通常分様式!E600="妊娠出産子育て支援交付金",1,0)</f>
        <v>0</v>
      </c>
    </row>
    <row r="601" spans="1:42">
      <c r="A601">
        <v>580</v>
      </c>
      <c r="B601">
        <f>IFERROR(VLOOKUP(通常分様式!B601,―!$AJ$2:$AK$3,2,FALSE),0)</f>
        <v>0</v>
      </c>
      <c r="C601">
        <f>IFERROR(VLOOKUP(通常分様式!C601,―!$A$2:$B$3,2,FALSE),0)</f>
        <v>0</v>
      </c>
      <c r="D601">
        <f>IFERROR(VLOOKUP(通常分様式!D601,―!$AD$2:$AE$3,2,FALSE),0)</f>
        <v>0</v>
      </c>
      <c r="G601">
        <f>IFERROR(VLOOKUP(通常分様式!G601,―!$AF$2:$AG$3,2,FALSE),0)</f>
        <v>0</v>
      </c>
      <c r="H601">
        <f>IFERROR(VLOOKUP(通常分様式!H601,―!$C$2:$D$2,2,FALSE),0)</f>
        <v>0</v>
      </c>
      <c r="I601">
        <f>IFERROR(IF(B601=2,VLOOKUP(通常分様式!I601,―!$E$21:$F$25,2,FALSE),VLOOKUP(通常分様式!I601,―!$E$2:$F$19,2,FALSE)),0)</f>
        <v>0</v>
      </c>
      <c r="J601">
        <f>IFERROR(VLOOKUP(通常分様式!J601,―!$G$2:$H$2,2,FALSE),0)</f>
        <v>0</v>
      </c>
      <c r="K601">
        <f>IFERROR(VLOOKUP(通常分様式!K601,―!$AH$2:$AI$12,2,FALSE),0)</f>
        <v>0</v>
      </c>
      <c r="V601">
        <f>IFERROR(IF(通常分様式!C601="単",VLOOKUP(通常分様式!V601,―!$I$2:$J$3,2,FALSE),VLOOKUP(通常分様式!V601,―!$I$4:$J$5,2,FALSE)),0)</f>
        <v>0</v>
      </c>
      <c r="W601">
        <f>IFERROR(VLOOKUP(通常分様式!W601,―!$K$2:$L$3,2,FALSE),0)</f>
        <v>0</v>
      </c>
      <c r="X601">
        <f>IFERROR(VLOOKUP(通常分様式!X601,―!$M$2:$N$3,2,FALSE),0)</f>
        <v>0</v>
      </c>
      <c r="Y601">
        <f>IFERROR(VLOOKUP(通常分様式!Y601,―!$O$2:$P$3,2,FALSE),0)</f>
        <v>0</v>
      </c>
      <c r="Z601">
        <f>IFERROR(VLOOKUP(通常分様式!Z601,―!$X$2:$Y$31,2,FALSE),0)</f>
        <v>0</v>
      </c>
      <c r="AA601">
        <f>IFERROR(VLOOKUP(通常分様式!AA601,―!$X$2:$Y$31,2,FALSE),0)</f>
        <v>0</v>
      </c>
      <c r="AF601">
        <f>IFERROR(VLOOKUP(通常分様式!AG601,―!$AA$2:$AB$14,2,FALSE),0)</f>
        <v>0</v>
      </c>
      <c r="AG601">
        <f t="shared" si="63"/>
        <v>0</v>
      </c>
      <c r="AH601" s="513">
        <f t="shared" si="64"/>
        <v>0</v>
      </c>
      <c r="AI601" s="513">
        <f t="shared" si="65"/>
        <v>0</v>
      </c>
      <c r="AJ601" s="513">
        <f>IF(通常分様式!C601="",0,IF(B601=1,IF(フラグ管理用!C601=1,"事業終期_通常",IF(C601=2,IF(Y601=2,"事業終期_R3基金・R4","事業終期_通常"),0)),IF(B601=2,"事業終期_R3基金・R4",0)))</f>
        <v>0</v>
      </c>
      <c r="AK601" s="513">
        <f t="shared" si="66"/>
        <v>0</v>
      </c>
      <c r="AL601" s="513">
        <f t="shared" si="67"/>
        <v>0</v>
      </c>
      <c r="AM601" s="513">
        <f t="shared" si="68"/>
        <v>0</v>
      </c>
      <c r="AN601" s="513">
        <f t="shared" si="69"/>
        <v>0</v>
      </c>
      <c r="AO601" t="str">
        <f>IF(通常分様式!C601="","",IF(PRODUCT(B601:G601,H601:AA601,AF601)=0,"error",""))</f>
        <v/>
      </c>
      <c r="AP601">
        <f>IF(通常分様式!E601="妊娠出産子育て支援交付金",1,0)</f>
        <v>0</v>
      </c>
    </row>
    <row r="602" spans="1:42">
      <c r="A602">
        <v>581</v>
      </c>
      <c r="B602">
        <f>IFERROR(VLOOKUP(通常分様式!B602,―!$AJ$2:$AK$3,2,FALSE),0)</f>
        <v>0</v>
      </c>
      <c r="C602">
        <f>IFERROR(VLOOKUP(通常分様式!C602,―!$A$2:$B$3,2,FALSE),0)</f>
        <v>0</v>
      </c>
      <c r="D602">
        <f>IFERROR(VLOOKUP(通常分様式!D602,―!$AD$2:$AE$3,2,FALSE),0)</f>
        <v>0</v>
      </c>
      <c r="G602">
        <f>IFERROR(VLOOKUP(通常分様式!G602,―!$AF$2:$AG$3,2,FALSE),0)</f>
        <v>0</v>
      </c>
      <c r="H602">
        <f>IFERROR(VLOOKUP(通常分様式!H602,―!$C$2:$D$2,2,FALSE),0)</f>
        <v>0</v>
      </c>
      <c r="I602">
        <f>IFERROR(IF(B602=2,VLOOKUP(通常分様式!I602,―!$E$21:$F$25,2,FALSE),VLOOKUP(通常分様式!I602,―!$E$2:$F$19,2,FALSE)),0)</f>
        <v>0</v>
      </c>
      <c r="J602">
        <f>IFERROR(VLOOKUP(通常分様式!J602,―!$G$2:$H$2,2,FALSE),0)</f>
        <v>0</v>
      </c>
      <c r="K602">
        <f>IFERROR(VLOOKUP(通常分様式!K602,―!$AH$2:$AI$12,2,FALSE),0)</f>
        <v>0</v>
      </c>
      <c r="V602">
        <f>IFERROR(IF(通常分様式!C602="単",VLOOKUP(通常分様式!V602,―!$I$2:$J$3,2,FALSE),VLOOKUP(通常分様式!V602,―!$I$4:$J$5,2,FALSE)),0)</f>
        <v>0</v>
      </c>
      <c r="W602">
        <f>IFERROR(VLOOKUP(通常分様式!W602,―!$K$2:$L$3,2,FALSE),0)</f>
        <v>0</v>
      </c>
      <c r="X602">
        <f>IFERROR(VLOOKUP(通常分様式!X602,―!$M$2:$N$3,2,FALSE),0)</f>
        <v>0</v>
      </c>
      <c r="Y602">
        <f>IFERROR(VLOOKUP(通常分様式!Y602,―!$O$2:$P$3,2,FALSE),0)</f>
        <v>0</v>
      </c>
      <c r="Z602">
        <f>IFERROR(VLOOKUP(通常分様式!Z602,―!$X$2:$Y$31,2,FALSE),0)</f>
        <v>0</v>
      </c>
      <c r="AA602">
        <f>IFERROR(VLOOKUP(通常分様式!AA602,―!$X$2:$Y$31,2,FALSE),0)</f>
        <v>0</v>
      </c>
      <c r="AF602">
        <f>IFERROR(VLOOKUP(通常分様式!AG602,―!$AA$2:$AB$14,2,FALSE),0)</f>
        <v>0</v>
      </c>
      <c r="AG602">
        <f t="shared" si="63"/>
        <v>0</v>
      </c>
      <c r="AH602" s="513">
        <f t="shared" si="64"/>
        <v>0</v>
      </c>
      <c r="AI602" s="513">
        <f t="shared" si="65"/>
        <v>0</v>
      </c>
      <c r="AJ602" s="513">
        <f>IF(通常分様式!C602="",0,IF(B602=1,IF(フラグ管理用!C602=1,"事業終期_通常",IF(C602=2,IF(Y602=2,"事業終期_R3基金・R4","事業終期_通常"),0)),IF(B602=2,"事業終期_R3基金・R4",0)))</f>
        <v>0</v>
      </c>
      <c r="AK602" s="513">
        <f t="shared" si="66"/>
        <v>0</v>
      </c>
      <c r="AL602" s="513">
        <f t="shared" si="67"/>
        <v>0</v>
      </c>
      <c r="AM602" s="513">
        <f t="shared" si="68"/>
        <v>0</v>
      </c>
      <c r="AN602" s="513">
        <f t="shared" si="69"/>
        <v>0</v>
      </c>
      <c r="AO602" t="str">
        <f>IF(通常分様式!C602="","",IF(PRODUCT(B602:G602,H602:AA602,AF602)=0,"error",""))</f>
        <v/>
      </c>
      <c r="AP602">
        <f>IF(通常分様式!E602="妊娠出産子育て支援交付金",1,0)</f>
        <v>0</v>
      </c>
    </row>
    <row r="603" spans="1:42">
      <c r="A603">
        <v>582</v>
      </c>
      <c r="B603">
        <f>IFERROR(VLOOKUP(通常分様式!B603,―!$AJ$2:$AK$3,2,FALSE),0)</f>
        <v>0</v>
      </c>
      <c r="C603">
        <f>IFERROR(VLOOKUP(通常分様式!C603,―!$A$2:$B$3,2,FALSE),0)</f>
        <v>0</v>
      </c>
      <c r="D603">
        <f>IFERROR(VLOOKUP(通常分様式!D603,―!$AD$2:$AE$3,2,FALSE),0)</f>
        <v>0</v>
      </c>
      <c r="G603">
        <f>IFERROR(VLOOKUP(通常分様式!G603,―!$AF$2:$AG$3,2,FALSE),0)</f>
        <v>0</v>
      </c>
      <c r="H603">
        <f>IFERROR(VLOOKUP(通常分様式!H603,―!$C$2:$D$2,2,FALSE),0)</f>
        <v>0</v>
      </c>
      <c r="I603">
        <f>IFERROR(IF(B603=2,VLOOKUP(通常分様式!I603,―!$E$21:$F$25,2,FALSE),VLOOKUP(通常分様式!I603,―!$E$2:$F$19,2,FALSE)),0)</f>
        <v>0</v>
      </c>
      <c r="J603">
        <f>IFERROR(VLOOKUP(通常分様式!J603,―!$G$2:$H$2,2,FALSE),0)</f>
        <v>0</v>
      </c>
      <c r="K603">
        <f>IFERROR(VLOOKUP(通常分様式!K603,―!$AH$2:$AI$12,2,FALSE),0)</f>
        <v>0</v>
      </c>
      <c r="V603">
        <f>IFERROR(IF(通常分様式!C603="単",VLOOKUP(通常分様式!V603,―!$I$2:$J$3,2,FALSE),VLOOKUP(通常分様式!V603,―!$I$4:$J$5,2,FALSE)),0)</f>
        <v>0</v>
      </c>
      <c r="W603">
        <f>IFERROR(VLOOKUP(通常分様式!W603,―!$K$2:$L$3,2,FALSE),0)</f>
        <v>0</v>
      </c>
      <c r="X603">
        <f>IFERROR(VLOOKUP(通常分様式!X603,―!$M$2:$N$3,2,FALSE),0)</f>
        <v>0</v>
      </c>
      <c r="Y603">
        <f>IFERROR(VLOOKUP(通常分様式!Y603,―!$O$2:$P$3,2,FALSE),0)</f>
        <v>0</v>
      </c>
      <c r="Z603">
        <f>IFERROR(VLOOKUP(通常分様式!Z603,―!$X$2:$Y$31,2,FALSE),0)</f>
        <v>0</v>
      </c>
      <c r="AA603">
        <f>IFERROR(VLOOKUP(通常分様式!AA603,―!$X$2:$Y$31,2,FALSE),0)</f>
        <v>0</v>
      </c>
      <c r="AF603">
        <f>IFERROR(VLOOKUP(通常分様式!AG603,―!$AA$2:$AB$14,2,FALSE),0)</f>
        <v>0</v>
      </c>
      <c r="AG603">
        <f t="shared" si="63"/>
        <v>0</v>
      </c>
      <c r="AH603" s="513">
        <f t="shared" si="64"/>
        <v>0</v>
      </c>
      <c r="AI603" s="513">
        <f t="shared" si="65"/>
        <v>0</v>
      </c>
      <c r="AJ603" s="513">
        <f>IF(通常分様式!C603="",0,IF(B603=1,IF(フラグ管理用!C603=1,"事業終期_通常",IF(C603=2,IF(Y603=2,"事業終期_R3基金・R4","事業終期_通常"),0)),IF(B603=2,"事業終期_R3基金・R4",0)))</f>
        <v>0</v>
      </c>
      <c r="AK603" s="513">
        <f t="shared" si="66"/>
        <v>0</v>
      </c>
      <c r="AL603" s="513">
        <f t="shared" si="67"/>
        <v>0</v>
      </c>
      <c r="AM603" s="513">
        <f t="shared" si="68"/>
        <v>0</v>
      </c>
      <c r="AN603" s="513">
        <f t="shared" si="69"/>
        <v>0</v>
      </c>
      <c r="AO603" t="str">
        <f>IF(通常分様式!C603="","",IF(PRODUCT(B603:G603,H603:AA603,AF603)=0,"error",""))</f>
        <v/>
      </c>
      <c r="AP603">
        <f>IF(通常分様式!E603="妊娠出産子育て支援交付金",1,0)</f>
        <v>0</v>
      </c>
    </row>
    <row r="604" spans="1:42">
      <c r="A604">
        <v>583</v>
      </c>
      <c r="B604">
        <f>IFERROR(VLOOKUP(通常分様式!B604,―!$AJ$2:$AK$3,2,FALSE),0)</f>
        <v>0</v>
      </c>
      <c r="C604">
        <f>IFERROR(VLOOKUP(通常分様式!C604,―!$A$2:$B$3,2,FALSE),0)</f>
        <v>0</v>
      </c>
      <c r="D604">
        <f>IFERROR(VLOOKUP(通常分様式!D604,―!$AD$2:$AE$3,2,FALSE),0)</f>
        <v>0</v>
      </c>
      <c r="G604">
        <f>IFERROR(VLOOKUP(通常分様式!G604,―!$AF$2:$AG$3,2,FALSE),0)</f>
        <v>0</v>
      </c>
      <c r="H604">
        <f>IFERROR(VLOOKUP(通常分様式!H604,―!$C$2:$D$2,2,FALSE),0)</f>
        <v>0</v>
      </c>
      <c r="I604">
        <f>IFERROR(IF(B604=2,VLOOKUP(通常分様式!I604,―!$E$21:$F$25,2,FALSE),VLOOKUP(通常分様式!I604,―!$E$2:$F$19,2,FALSE)),0)</f>
        <v>0</v>
      </c>
      <c r="J604">
        <f>IFERROR(VLOOKUP(通常分様式!J604,―!$G$2:$H$2,2,FALSE),0)</f>
        <v>0</v>
      </c>
      <c r="K604">
        <f>IFERROR(VLOOKUP(通常分様式!K604,―!$AH$2:$AI$12,2,FALSE),0)</f>
        <v>0</v>
      </c>
      <c r="V604">
        <f>IFERROR(IF(通常分様式!C604="単",VLOOKUP(通常分様式!V604,―!$I$2:$J$3,2,FALSE),VLOOKUP(通常分様式!V604,―!$I$4:$J$5,2,FALSE)),0)</f>
        <v>0</v>
      </c>
      <c r="W604">
        <f>IFERROR(VLOOKUP(通常分様式!W604,―!$K$2:$L$3,2,FALSE),0)</f>
        <v>0</v>
      </c>
      <c r="X604">
        <f>IFERROR(VLOOKUP(通常分様式!X604,―!$M$2:$N$3,2,FALSE),0)</f>
        <v>0</v>
      </c>
      <c r="Y604">
        <f>IFERROR(VLOOKUP(通常分様式!Y604,―!$O$2:$P$3,2,FALSE),0)</f>
        <v>0</v>
      </c>
      <c r="Z604">
        <f>IFERROR(VLOOKUP(通常分様式!Z604,―!$X$2:$Y$31,2,FALSE),0)</f>
        <v>0</v>
      </c>
      <c r="AA604">
        <f>IFERROR(VLOOKUP(通常分様式!AA604,―!$X$2:$Y$31,2,FALSE),0)</f>
        <v>0</v>
      </c>
      <c r="AF604">
        <f>IFERROR(VLOOKUP(通常分様式!AG604,―!$AA$2:$AB$14,2,FALSE),0)</f>
        <v>0</v>
      </c>
      <c r="AG604">
        <f t="shared" si="63"/>
        <v>0</v>
      </c>
      <c r="AH604" s="513">
        <f t="shared" si="64"/>
        <v>0</v>
      </c>
      <c r="AI604" s="513">
        <f t="shared" si="65"/>
        <v>0</v>
      </c>
      <c r="AJ604" s="513">
        <f>IF(通常分様式!C604="",0,IF(B604=1,IF(フラグ管理用!C604=1,"事業終期_通常",IF(C604=2,IF(Y604=2,"事業終期_R3基金・R4","事業終期_通常"),0)),IF(B604=2,"事業終期_R3基金・R4",0)))</f>
        <v>0</v>
      </c>
      <c r="AK604" s="513">
        <f t="shared" si="66"/>
        <v>0</v>
      </c>
      <c r="AL604" s="513">
        <f t="shared" si="67"/>
        <v>0</v>
      </c>
      <c r="AM604" s="513">
        <f t="shared" si="68"/>
        <v>0</v>
      </c>
      <c r="AN604" s="513">
        <f t="shared" si="69"/>
        <v>0</v>
      </c>
      <c r="AO604" t="str">
        <f>IF(通常分様式!C604="","",IF(PRODUCT(B604:G604,H604:AA604,AF604)=0,"error",""))</f>
        <v/>
      </c>
      <c r="AP604">
        <f>IF(通常分様式!E604="妊娠出産子育て支援交付金",1,0)</f>
        <v>0</v>
      </c>
    </row>
    <row r="605" spans="1:42">
      <c r="A605">
        <v>584</v>
      </c>
      <c r="B605">
        <f>IFERROR(VLOOKUP(通常分様式!B605,―!$AJ$2:$AK$3,2,FALSE),0)</f>
        <v>0</v>
      </c>
      <c r="C605">
        <f>IFERROR(VLOOKUP(通常分様式!C605,―!$A$2:$B$3,2,FALSE),0)</f>
        <v>0</v>
      </c>
      <c r="D605">
        <f>IFERROR(VLOOKUP(通常分様式!D605,―!$AD$2:$AE$3,2,FALSE),0)</f>
        <v>0</v>
      </c>
      <c r="G605">
        <f>IFERROR(VLOOKUP(通常分様式!G605,―!$AF$2:$AG$3,2,FALSE),0)</f>
        <v>0</v>
      </c>
      <c r="H605">
        <f>IFERROR(VLOOKUP(通常分様式!H605,―!$C$2:$D$2,2,FALSE),0)</f>
        <v>0</v>
      </c>
      <c r="I605">
        <f>IFERROR(IF(B605=2,VLOOKUP(通常分様式!I605,―!$E$21:$F$25,2,FALSE),VLOOKUP(通常分様式!I605,―!$E$2:$F$19,2,FALSE)),0)</f>
        <v>0</v>
      </c>
      <c r="J605">
        <f>IFERROR(VLOOKUP(通常分様式!J605,―!$G$2:$H$2,2,FALSE),0)</f>
        <v>0</v>
      </c>
      <c r="K605">
        <f>IFERROR(VLOOKUP(通常分様式!K605,―!$AH$2:$AI$12,2,FALSE),0)</f>
        <v>0</v>
      </c>
      <c r="V605">
        <f>IFERROR(IF(通常分様式!C605="単",VLOOKUP(通常分様式!V605,―!$I$2:$J$3,2,FALSE),VLOOKUP(通常分様式!V605,―!$I$4:$J$5,2,FALSE)),0)</f>
        <v>0</v>
      </c>
      <c r="W605">
        <f>IFERROR(VLOOKUP(通常分様式!W605,―!$K$2:$L$3,2,FALSE),0)</f>
        <v>0</v>
      </c>
      <c r="X605">
        <f>IFERROR(VLOOKUP(通常分様式!X605,―!$M$2:$N$3,2,FALSE),0)</f>
        <v>0</v>
      </c>
      <c r="Y605">
        <f>IFERROR(VLOOKUP(通常分様式!Y605,―!$O$2:$P$3,2,FALSE),0)</f>
        <v>0</v>
      </c>
      <c r="Z605">
        <f>IFERROR(VLOOKUP(通常分様式!Z605,―!$X$2:$Y$31,2,FALSE),0)</f>
        <v>0</v>
      </c>
      <c r="AA605">
        <f>IFERROR(VLOOKUP(通常分様式!AA605,―!$X$2:$Y$31,2,FALSE),0)</f>
        <v>0</v>
      </c>
      <c r="AF605">
        <f>IFERROR(VLOOKUP(通常分様式!AG605,―!$AA$2:$AB$14,2,FALSE),0)</f>
        <v>0</v>
      </c>
      <c r="AG605">
        <f t="shared" si="63"/>
        <v>0</v>
      </c>
      <c r="AH605" s="513">
        <f t="shared" si="64"/>
        <v>0</v>
      </c>
      <c r="AI605" s="513">
        <f t="shared" si="65"/>
        <v>0</v>
      </c>
      <c r="AJ605" s="513">
        <f>IF(通常分様式!C605="",0,IF(B605=1,IF(フラグ管理用!C605=1,"事業終期_通常",IF(C605=2,IF(Y605=2,"事業終期_R3基金・R4","事業終期_通常"),0)),IF(B605=2,"事業終期_R3基金・R4",0)))</f>
        <v>0</v>
      </c>
      <c r="AK605" s="513">
        <f t="shared" si="66"/>
        <v>0</v>
      </c>
      <c r="AL605" s="513">
        <f t="shared" si="67"/>
        <v>0</v>
      </c>
      <c r="AM605" s="513">
        <f t="shared" si="68"/>
        <v>0</v>
      </c>
      <c r="AN605" s="513">
        <f t="shared" si="69"/>
        <v>0</v>
      </c>
      <c r="AO605" t="str">
        <f>IF(通常分様式!C605="","",IF(PRODUCT(B605:G605,H605:AA605,AF605)=0,"error",""))</f>
        <v/>
      </c>
      <c r="AP605">
        <f>IF(通常分様式!E605="妊娠出産子育て支援交付金",1,0)</f>
        <v>0</v>
      </c>
    </row>
    <row r="606" spans="1:42">
      <c r="A606">
        <v>585</v>
      </c>
      <c r="B606">
        <f>IFERROR(VLOOKUP(通常分様式!B606,―!$AJ$2:$AK$3,2,FALSE),0)</f>
        <v>0</v>
      </c>
      <c r="C606">
        <f>IFERROR(VLOOKUP(通常分様式!C606,―!$A$2:$B$3,2,FALSE),0)</f>
        <v>0</v>
      </c>
      <c r="D606">
        <f>IFERROR(VLOOKUP(通常分様式!D606,―!$AD$2:$AE$3,2,FALSE),0)</f>
        <v>0</v>
      </c>
      <c r="G606">
        <f>IFERROR(VLOOKUP(通常分様式!G606,―!$AF$2:$AG$3,2,FALSE),0)</f>
        <v>0</v>
      </c>
      <c r="H606">
        <f>IFERROR(VLOOKUP(通常分様式!H606,―!$C$2:$D$2,2,FALSE),0)</f>
        <v>0</v>
      </c>
      <c r="I606">
        <f>IFERROR(IF(B606=2,VLOOKUP(通常分様式!I606,―!$E$21:$F$25,2,FALSE),VLOOKUP(通常分様式!I606,―!$E$2:$F$19,2,FALSE)),0)</f>
        <v>0</v>
      </c>
      <c r="J606">
        <f>IFERROR(VLOOKUP(通常分様式!J606,―!$G$2:$H$2,2,FALSE),0)</f>
        <v>0</v>
      </c>
      <c r="K606">
        <f>IFERROR(VLOOKUP(通常分様式!K606,―!$AH$2:$AI$12,2,FALSE),0)</f>
        <v>0</v>
      </c>
      <c r="V606">
        <f>IFERROR(IF(通常分様式!C606="単",VLOOKUP(通常分様式!V606,―!$I$2:$J$3,2,FALSE),VLOOKUP(通常分様式!V606,―!$I$4:$J$5,2,FALSE)),0)</f>
        <v>0</v>
      </c>
      <c r="W606">
        <f>IFERROR(VLOOKUP(通常分様式!W606,―!$K$2:$L$3,2,FALSE),0)</f>
        <v>0</v>
      </c>
      <c r="X606">
        <f>IFERROR(VLOOKUP(通常分様式!X606,―!$M$2:$N$3,2,FALSE),0)</f>
        <v>0</v>
      </c>
      <c r="Y606">
        <f>IFERROR(VLOOKUP(通常分様式!Y606,―!$O$2:$P$3,2,FALSE),0)</f>
        <v>0</v>
      </c>
      <c r="Z606">
        <f>IFERROR(VLOOKUP(通常分様式!Z606,―!$X$2:$Y$31,2,FALSE),0)</f>
        <v>0</v>
      </c>
      <c r="AA606">
        <f>IFERROR(VLOOKUP(通常分様式!AA606,―!$X$2:$Y$31,2,FALSE),0)</f>
        <v>0</v>
      </c>
      <c r="AF606">
        <f>IFERROR(VLOOKUP(通常分様式!AG606,―!$AA$2:$AB$14,2,FALSE),0)</f>
        <v>0</v>
      </c>
      <c r="AG606">
        <f t="shared" si="63"/>
        <v>0</v>
      </c>
      <c r="AH606" s="513">
        <f t="shared" si="64"/>
        <v>0</v>
      </c>
      <c r="AI606" s="513">
        <f t="shared" si="65"/>
        <v>0</v>
      </c>
      <c r="AJ606" s="513">
        <f>IF(通常分様式!C606="",0,IF(B606=1,IF(フラグ管理用!C606=1,"事業終期_通常",IF(C606=2,IF(Y606=2,"事業終期_R3基金・R4","事業終期_通常"),0)),IF(B606=2,"事業終期_R3基金・R4",0)))</f>
        <v>0</v>
      </c>
      <c r="AK606" s="513">
        <f t="shared" si="66"/>
        <v>0</v>
      </c>
      <c r="AL606" s="513">
        <f t="shared" si="67"/>
        <v>0</v>
      </c>
      <c r="AM606" s="513">
        <f t="shared" si="68"/>
        <v>0</v>
      </c>
      <c r="AN606" s="513">
        <f t="shared" si="69"/>
        <v>0</v>
      </c>
      <c r="AO606" t="str">
        <f>IF(通常分様式!C606="","",IF(PRODUCT(B606:G606,H606:AA606,AF606)=0,"error",""))</f>
        <v/>
      </c>
      <c r="AP606">
        <f>IF(通常分様式!E606="妊娠出産子育て支援交付金",1,0)</f>
        <v>0</v>
      </c>
    </row>
    <row r="607" spans="1:42">
      <c r="A607">
        <v>586</v>
      </c>
      <c r="B607">
        <f>IFERROR(VLOOKUP(通常分様式!B607,―!$AJ$2:$AK$3,2,FALSE),0)</f>
        <v>0</v>
      </c>
      <c r="C607">
        <f>IFERROR(VLOOKUP(通常分様式!C607,―!$A$2:$B$3,2,FALSE),0)</f>
        <v>0</v>
      </c>
      <c r="D607">
        <f>IFERROR(VLOOKUP(通常分様式!D607,―!$AD$2:$AE$3,2,FALSE),0)</f>
        <v>0</v>
      </c>
      <c r="G607">
        <f>IFERROR(VLOOKUP(通常分様式!G607,―!$AF$2:$AG$3,2,FALSE),0)</f>
        <v>0</v>
      </c>
      <c r="H607">
        <f>IFERROR(VLOOKUP(通常分様式!H607,―!$C$2:$D$2,2,FALSE),0)</f>
        <v>0</v>
      </c>
      <c r="I607">
        <f>IFERROR(IF(B607=2,VLOOKUP(通常分様式!I607,―!$E$21:$F$25,2,FALSE),VLOOKUP(通常分様式!I607,―!$E$2:$F$19,2,FALSE)),0)</f>
        <v>0</v>
      </c>
      <c r="J607">
        <f>IFERROR(VLOOKUP(通常分様式!J607,―!$G$2:$H$2,2,FALSE),0)</f>
        <v>0</v>
      </c>
      <c r="K607">
        <f>IFERROR(VLOOKUP(通常分様式!K607,―!$AH$2:$AI$12,2,FALSE),0)</f>
        <v>0</v>
      </c>
      <c r="V607">
        <f>IFERROR(IF(通常分様式!C607="単",VLOOKUP(通常分様式!V607,―!$I$2:$J$3,2,FALSE),VLOOKUP(通常分様式!V607,―!$I$4:$J$5,2,FALSE)),0)</f>
        <v>0</v>
      </c>
      <c r="W607">
        <f>IFERROR(VLOOKUP(通常分様式!W607,―!$K$2:$L$3,2,FALSE),0)</f>
        <v>0</v>
      </c>
      <c r="X607">
        <f>IFERROR(VLOOKUP(通常分様式!X607,―!$M$2:$N$3,2,FALSE),0)</f>
        <v>0</v>
      </c>
      <c r="Y607">
        <f>IFERROR(VLOOKUP(通常分様式!Y607,―!$O$2:$P$3,2,FALSE),0)</f>
        <v>0</v>
      </c>
      <c r="Z607">
        <f>IFERROR(VLOOKUP(通常分様式!Z607,―!$X$2:$Y$31,2,FALSE),0)</f>
        <v>0</v>
      </c>
      <c r="AA607">
        <f>IFERROR(VLOOKUP(通常分様式!AA607,―!$X$2:$Y$31,2,FALSE),0)</f>
        <v>0</v>
      </c>
      <c r="AF607">
        <f>IFERROR(VLOOKUP(通常分様式!AG607,―!$AA$2:$AB$14,2,FALSE),0)</f>
        <v>0</v>
      </c>
      <c r="AG607">
        <f t="shared" si="63"/>
        <v>0</v>
      </c>
      <c r="AH607" s="513">
        <f t="shared" si="64"/>
        <v>0</v>
      </c>
      <c r="AI607" s="513">
        <f t="shared" si="65"/>
        <v>0</v>
      </c>
      <c r="AJ607" s="513">
        <f>IF(通常分様式!C607="",0,IF(B607=1,IF(フラグ管理用!C607=1,"事業終期_通常",IF(C607=2,IF(Y607=2,"事業終期_R3基金・R4","事業終期_通常"),0)),IF(B607=2,"事業終期_R3基金・R4",0)))</f>
        <v>0</v>
      </c>
      <c r="AK607" s="513">
        <f t="shared" si="66"/>
        <v>0</v>
      </c>
      <c r="AL607" s="513">
        <f t="shared" si="67"/>
        <v>0</v>
      </c>
      <c r="AM607" s="513">
        <f t="shared" si="68"/>
        <v>0</v>
      </c>
      <c r="AN607" s="513">
        <f t="shared" si="69"/>
        <v>0</v>
      </c>
      <c r="AO607" t="str">
        <f>IF(通常分様式!C607="","",IF(PRODUCT(B607:G607,H607:AA607,AF607)=0,"error",""))</f>
        <v/>
      </c>
      <c r="AP607">
        <f>IF(通常分様式!E607="妊娠出産子育て支援交付金",1,0)</f>
        <v>0</v>
      </c>
    </row>
    <row r="608" spans="1:42">
      <c r="A608">
        <v>587</v>
      </c>
      <c r="B608">
        <f>IFERROR(VLOOKUP(通常分様式!B608,―!$AJ$2:$AK$3,2,FALSE),0)</f>
        <v>0</v>
      </c>
      <c r="C608">
        <f>IFERROR(VLOOKUP(通常分様式!C608,―!$A$2:$B$3,2,FALSE),0)</f>
        <v>0</v>
      </c>
      <c r="D608">
        <f>IFERROR(VLOOKUP(通常分様式!D608,―!$AD$2:$AE$3,2,FALSE),0)</f>
        <v>0</v>
      </c>
      <c r="G608">
        <f>IFERROR(VLOOKUP(通常分様式!G608,―!$AF$2:$AG$3,2,FALSE),0)</f>
        <v>0</v>
      </c>
      <c r="H608">
        <f>IFERROR(VLOOKUP(通常分様式!H608,―!$C$2:$D$2,2,FALSE),0)</f>
        <v>0</v>
      </c>
      <c r="I608">
        <f>IFERROR(IF(B608=2,VLOOKUP(通常分様式!I608,―!$E$21:$F$25,2,FALSE),VLOOKUP(通常分様式!I608,―!$E$2:$F$19,2,FALSE)),0)</f>
        <v>0</v>
      </c>
      <c r="J608">
        <f>IFERROR(VLOOKUP(通常分様式!J608,―!$G$2:$H$2,2,FALSE),0)</f>
        <v>0</v>
      </c>
      <c r="K608">
        <f>IFERROR(VLOOKUP(通常分様式!K608,―!$AH$2:$AI$12,2,FALSE),0)</f>
        <v>0</v>
      </c>
      <c r="V608">
        <f>IFERROR(IF(通常分様式!C608="単",VLOOKUP(通常分様式!V608,―!$I$2:$J$3,2,FALSE),VLOOKUP(通常分様式!V608,―!$I$4:$J$5,2,FALSE)),0)</f>
        <v>0</v>
      </c>
      <c r="W608">
        <f>IFERROR(VLOOKUP(通常分様式!W608,―!$K$2:$L$3,2,FALSE),0)</f>
        <v>0</v>
      </c>
      <c r="X608">
        <f>IFERROR(VLOOKUP(通常分様式!X608,―!$M$2:$N$3,2,FALSE),0)</f>
        <v>0</v>
      </c>
      <c r="Y608">
        <f>IFERROR(VLOOKUP(通常分様式!Y608,―!$O$2:$P$3,2,FALSE),0)</f>
        <v>0</v>
      </c>
      <c r="Z608">
        <f>IFERROR(VLOOKUP(通常分様式!Z608,―!$X$2:$Y$31,2,FALSE),0)</f>
        <v>0</v>
      </c>
      <c r="AA608">
        <f>IFERROR(VLOOKUP(通常分様式!AA608,―!$X$2:$Y$31,2,FALSE),0)</f>
        <v>0</v>
      </c>
      <c r="AF608">
        <f>IFERROR(VLOOKUP(通常分様式!AG608,―!$AA$2:$AB$14,2,FALSE),0)</f>
        <v>0</v>
      </c>
      <c r="AG608">
        <f t="shared" si="63"/>
        <v>0</v>
      </c>
      <c r="AH608" s="513">
        <f t="shared" si="64"/>
        <v>0</v>
      </c>
      <c r="AI608" s="513">
        <f t="shared" si="65"/>
        <v>0</v>
      </c>
      <c r="AJ608" s="513">
        <f>IF(通常分様式!C608="",0,IF(B608=1,IF(フラグ管理用!C608=1,"事業終期_通常",IF(C608=2,IF(Y608=2,"事業終期_R3基金・R4","事業終期_通常"),0)),IF(B608=2,"事業終期_R3基金・R4",0)))</f>
        <v>0</v>
      </c>
      <c r="AK608" s="513">
        <f t="shared" si="66"/>
        <v>0</v>
      </c>
      <c r="AL608" s="513">
        <f t="shared" si="67"/>
        <v>0</v>
      </c>
      <c r="AM608" s="513">
        <f t="shared" si="68"/>
        <v>0</v>
      </c>
      <c r="AN608" s="513">
        <f t="shared" si="69"/>
        <v>0</v>
      </c>
      <c r="AO608" t="str">
        <f>IF(通常分様式!C608="","",IF(PRODUCT(B608:G608,H608:AA608,AF608)=0,"error",""))</f>
        <v/>
      </c>
      <c r="AP608">
        <f>IF(通常分様式!E608="妊娠出産子育て支援交付金",1,0)</f>
        <v>0</v>
      </c>
    </row>
    <row r="609" spans="1:42">
      <c r="A609">
        <v>588</v>
      </c>
      <c r="B609">
        <f>IFERROR(VLOOKUP(通常分様式!B609,―!$AJ$2:$AK$3,2,FALSE),0)</f>
        <v>0</v>
      </c>
      <c r="C609">
        <f>IFERROR(VLOOKUP(通常分様式!C609,―!$A$2:$B$3,2,FALSE),0)</f>
        <v>0</v>
      </c>
      <c r="D609">
        <f>IFERROR(VLOOKUP(通常分様式!D609,―!$AD$2:$AE$3,2,FALSE),0)</f>
        <v>0</v>
      </c>
      <c r="G609">
        <f>IFERROR(VLOOKUP(通常分様式!G609,―!$AF$2:$AG$3,2,FALSE),0)</f>
        <v>0</v>
      </c>
      <c r="H609">
        <f>IFERROR(VLOOKUP(通常分様式!H609,―!$C$2:$D$2,2,FALSE),0)</f>
        <v>0</v>
      </c>
      <c r="I609">
        <f>IFERROR(IF(B609=2,VLOOKUP(通常分様式!I609,―!$E$21:$F$25,2,FALSE),VLOOKUP(通常分様式!I609,―!$E$2:$F$19,2,FALSE)),0)</f>
        <v>0</v>
      </c>
      <c r="J609">
        <f>IFERROR(VLOOKUP(通常分様式!J609,―!$G$2:$H$2,2,FALSE),0)</f>
        <v>0</v>
      </c>
      <c r="K609">
        <f>IFERROR(VLOOKUP(通常分様式!K609,―!$AH$2:$AI$12,2,FALSE),0)</f>
        <v>0</v>
      </c>
      <c r="V609">
        <f>IFERROR(IF(通常分様式!C609="単",VLOOKUP(通常分様式!V609,―!$I$2:$J$3,2,FALSE),VLOOKUP(通常分様式!V609,―!$I$4:$J$5,2,FALSE)),0)</f>
        <v>0</v>
      </c>
      <c r="W609">
        <f>IFERROR(VLOOKUP(通常分様式!W609,―!$K$2:$L$3,2,FALSE),0)</f>
        <v>0</v>
      </c>
      <c r="X609">
        <f>IFERROR(VLOOKUP(通常分様式!X609,―!$M$2:$N$3,2,FALSE),0)</f>
        <v>0</v>
      </c>
      <c r="Y609">
        <f>IFERROR(VLOOKUP(通常分様式!Y609,―!$O$2:$P$3,2,FALSE),0)</f>
        <v>0</v>
      </c>
      <c r="Z609">
        <f>IFERROR(VLOOKUP(通常分様式!Z609,―!$X$2:$Y$31,2,FALSE),0)</f>
        <v>0</v>
      </c>
      <c r="AA609">
        <f>IFERROR(VLOOKUP(通常分様式!AA609,―!$X$2:$Y$31,2,FALSE),0)</f>
        <v>0</v>
      </c>
      <c r="AF609">
        <f>IFERROR(VLOOKUP(通常分様式!AG609,―!$AA$2:$AB$14,2,FALSE),0)</f>
        <v>0</v>
      </c>
      <c r="AG609">
        <f t="shared" si="63"/>
        <v>0</v>
      </c>
      <c r="AH609" s="513">
        <f t="shared" si="64"/>
        <v>0</v>
      </c>
      <c r="AI609" s="513">
        <f t="shared" si="65"/>
        <v>0</v>
      </c>
      <c r="AJ609" s="513">
        <f>IF(通常分様式!C609="",0,IF(B609=1,IF(フラグ管理用!C609=1,"事業終期_通常",IF(C609=2,IF(Y609=2,"事業終期_R3基金・R4","事業終期_通常"),0)),IF(B609=2,"事業終期_R3基金・R4",0)))</f>
        <v>0</v>
      </c>
      <c r="AK609" s="513">
        <f t="shared" si="66"/>
        <v>0</v>
      </c>
      <c r="AL609" s="513">
        <f t="shared" si="67"/>
        <v>0</v>
      </c>
      <c r="AM609" s="513">
        <f t="shared" si="68"/>
        <v>0</v>
      </c>
      <c r="AN609" s="513">
        <f t="shared" si="69"/>
        <v>0</v>
      </c>
      <c r="AO609" t="str">
        <f>IF(通常分様式!C609="","",IF(PRODUCT(B609:G609,H609:AA609,AF609)=0,"error",""))</f>
        <v/>
      </c>
      <c r="AP609">
        <f>IF(通常分様式!E609="妊娠出産子育て支援交付金",1,0)</f>
        <v>0</v>
      </c>
    </row>
    <row r="610" spans="1:42">
      <c r="A610">
        <v>589</v>
      </c>
      <c r="B610">
        <f>IFERROR(VLOOKUP(通常分様式!B610,―!$AJ$2:$AK$3,2,FALSE),0)</f>
        <v>0</v>
      </c>
      <c r="C610">
        <f>IFERROR(VLOOKUP(通常分様式!C610,―!$A$2:$B$3,2,FALSE),0)</f>
        <v>0</v>
      </c>
      <c r="D610">
        <f>IFERROR(VLOOKUP(通常分様式!D610,―!$AD$2:$AE$3,2,FALSE),0)</f>
        <v>0</v>
      </c>
      <c r="G610">
        <f>IFERROR(VLOOKUP(通常分様式!G610,―!$AF$2:$AG$3,2,FALSE),0)</f>
        <v>0</v>
      </c>
      <c r="H610">
        <f>IFERROR(VLOOKUP(通常分様式!H610,―!$C$2:$D$2,2,FALSE),0)</f>
        <v>0</v>
      </c>
      <c r="I610">
        <f>IFERROR(IF(B610=2,VLOOKUP(通常分様式!I610,―!$E$21:$F$25,2,FALSE),VLOOKUP(通常分様式!I610,―!$E$2:$F$19,2,FALSE)),0)</f>
        <v>0</v>
      </c>
      <c r="J610">
        <f>IFERROR(VLOOKUP(通常分様式!J610,―!$G$2:$H$2,2,FALSE),0)</f>
        <v>0</v>
      </c>
      <c r="K610">
        <f>IFERROR(VLOOKUP(通常分様式!K610,―!$AH$2:$AI$12,2,FALSE),0)</f>
        <v>0</v>
      </c>
      <c r="V610">
        <f>IFERROR(IF(通常分様式!C610="単",VLOOKUP(通常分様式!V610,―!$I$2:$J$3,2,FALSE),VLOOKUP(通常分様式!V610,―!$I$4:$J$5,2,FALSE)),0)</f>
        <v>0</v>
      </c>
      <c r="W610">
        <f>IFERROR(VLOOKUP(通常分様式!W610,―!$K$2:$L$3,2,FALSE),0)</f>
        <v>0</v>
      </c>
      <c r="X610">
        <f>IFERROR(VLOOKUP(通常分様式!X610,―!$M$2:$N$3,2,FALSE),0)</f>
        <v>0</v>
      </c>
      <c r="Y610">
        <f>IFERROR(VLOOKUP(通常分様式!Y610,―!$O$2:$P$3,2,FALSE),0)</f>
        <v>0</v>
      </c>
      <c r="Z610">
        <f>IFERROR(VLOOKUP(通常分様式!Z610,―!$X$2:$Y$31,2,FALSE),0)</f>
        <v>0</v>
      </c>
      <c r="AA610">
        <f>IFERROR(VLOOKUP(通常分様式!AA610,―!$X$2:$Y$31,2,FALSE),0)</f>
        <v>0</v>
      </c>
      <c r="AF610">
        <f>IFERROR(VLOOKUP(通常分様式!AG610,―!$AA$2:$AB$14,2,FALSE),0)</f>
        <v>0</v>
      </c>
      <c r="AG610">
        <f t="shared" si="63"/>
        <v>0</v>
      </c>
      <c r="AH610" s="513">
        <f t="shared" si="64"/>
        <v>0</v>
      </c>
      <c r="AI610" s="513">
        <f t="shared" si="65"/>
        <v>0</v>
      </c>
      <c r="AJ610" s="513">
        <f>IF(通常分様式!C610="",0,IF(B610=1,IF(フラグ管理用!C610=1,"事業終期_通常",IF(C610=2,IF(Y610=2,"事業終期_R3基金・R4","事業終期_通常"),0)),IF(B610=2,"事業終期_R3基金・R4",0)))</f>
        <v>0</v>
      </c>
      <c r="AK610" s="513">
        <f t="shared" si="66"/>
        <v>0</v>
      </c>
      <c r="AL610" s="513">
        <f t="shared" si="67"/>
        <v>0</v>
      </c>
      <c r="AM610" s="513">
        <f t="shared" si="68"/>
        <v>0</v>
      </c>
      <c r="AN610" s="513">
        <f t="shared" si="69"/>
        <v>0</v>
      </c>
      <c r="AO610" t="str">
        <f>IF(通常分様式!C610="","",IF(PRODUCT(B610:G610,H610:AA610,AF610)=0,"error",""))</f>
        <v/>
      </c>
      <c r="AP610">
        <f>IF(通常分様式!E610="妊娠出産子育て支援交付金",1,0)</f>
        <v>0</v>
      </c>
    </row>
    <row r="611" spans="1:42">
      <c r="A611">
        <v>590</v>
      </c>
      <c r="B611">
        <f>IFERROR(VLOOKUP(通常分様式!B611,―!$AJ$2:$AK$3,2,FALSE),0)</f>
        <v>0</v>
      </c>
      <c r="C611">
        <f>IFERROR(VLOOKUP(通常分様式!C611,―!$A$2:$B$3,2,FALSE),0)</f>
        <v>0</v>
      </c>
      <c r="D611">
        <f>IFERROR(VLOOKUP(通常分様式!D611,―!$AD$2:$AE$3,2,FALSE),0)</f>
        <v>0</v>
      </c>
      <c r="G611">
        <f>IFERROR(VLOOKUP(通常分様式!G611,―!$AF$2:$AG$3,2,FALSE),0)</f>
        <v>0</v>
      </c>
      <c r="H611">
        <f>IFERROR(VLOOKUP(通常分様式!H611,―!$C$2:$D$2,2,FALSE),0)</f>
        <v>0</v>
      </c>
      <c r="I611">
        <f>IFERROR(IF(B611=2,VLOOKUP(通常分様式!I611,―!$E$21:$F$25,2,FALSE),VLOOKUP(通常分様式!I611,―!$E$2:$F$19,2,FALSE)),0)</f>
        <v>0</v>
      </c>
      <c r="J611">
        <f>IFERROR(VLOOKUP(通常分様式!J611,―!$G$2:$H$2,2,FALSE),0)</f>
        <v>0</v>
      </c>
      <c r="K611">
        <f>IFERROR(VLOOKUP(通常分様式!K611,―!$AH$2:$AI$12,2,FALSE),0)</f>
        <v>0</v>
      </c>
      <c r="V611">
        <f>IFERROR(IF(通常分様式!C611="単",VLOOKUP(通常分様式!V611,―!$I$2:$J$3,2,FALSE),VLOOKUP(通常分様式!V611,―!$I$4:$J$5,2,FALSE)),0)</f>
        <v>0</v>
      </c>
      <c r="W611">
        <f>IFERROR(VLOOKUP(通常分様式!W611,―!$K$2:$L$3,2,FALSE),0)</f>
        <v>0</v>
      </c>
      <c r="X611">
        <f>IFERROR(VLOOKUP(通常分様式!X611,―!$M$2:$N$3,2,FALSE),0)</f>
        <v>0</v>
      </c>
      <c r="Y611">
        <f>IFERROR(VLOOKUP(通常分様式!Y611,―!$O$2:$P$3,2,FALSE),0)</f>
        <v>0</v>
      </c>
      <c r="Z611">
        <f>IFERROR(VLOOKUP(通常分様式!Z611,―!$X$2:$Y$31,2,FALSE),0)</f>
        <v>0</v>
      </c>
      <c r="AA611">
        <f>IFERROR(VLOOKUP(通常分様式!AA611,―!$X$2:$Y$31,2,FALSE),0)</f>
        <v>0</v>
      </c>
      <c r="AF611">
        <f>IFERROR(VLOOKUP(通常分様式!AG611,―!$AA$2:$AB$14,2,FALSE),0)</f>
        <v>0</v>
      </c>
      <c r="AG611">
        <f t="shared" si="63"/>
        <v>0</v>
      </c>
      <c r="AH611" s="513">
        <f t="shared" si="64"/>
        <v>0</v>
      </c>
      <c r="AI611" s="513">
        <f t="shared" si="65"/>
        <v>0</v>
      </c>
      <c r="AJ611" s="513">
        <f>IF(通常分様式!C611="",0,IF(B611=1,IF(フラグ管理用!C611=1,"事業終期_通常",IF(C611=2,IF(Y611=2,"事業終期_R3基金・R4","事業終期_通常"),0)),IF(B611=2,"事業終期_R3基金・R4",0)))</f>
        <v>0</v>
      </c>
      <c r="AK611" s="513">
        <f t="shared" si="66"/>
        <v>0</v>
      </c>
      <c r="AL611" s="513">
        <f t="shared" si="67"/>
        <v>0</v>
      </c>
      <c r="AM611" s="513">
        <f t="shared" si="68"/>
        <v>0</v>
      </c>
      <c r="AN611" s="513">
        <f t="shared" si="69"/>
        <v>0</v>
      </c>
      <c r="AO611" t="str">
        <f>IF(通常分様式!C611="","",IF(PRODUCT(B611:G611,H611:AA611,AF611)=0,"error",""))</f>
        <v/>
      </c>
      <c r="AP611">
        <f>IF(通常分様式!E611="妊娠出産子育て支援交付金",1,0)</f>
        <v>0</v>
      </c>
    </row>
    <row r="612" spans="1:42">
      <c r="A612">
        <v>591</v>
      </c>
      <c r="B612">
        <f>IFERROR(VLOOKUP(通常分様式!B612,―!$AJ$2:$AK$3,2,FALSE),0)</f>
        <v>0</v>
      </c>
      <c r="C612">
        <f>IFERROR(VLOOKUP(通常分様式!C612,―!$A$2:$B$3,2,FALSE),0)</f>
        <v>0</v>
      </c>
      <c r="D612">
        <f>IFERROR(VLOOKUP(通常分様式!D612,―!$AD$2:$AE$3,2,FALSE),0)</f>
        <v>0</v>
      </c>
      <c r="G612">
        <f>IFERROR(VLOOKUP(通常分様式!G612,―!$AF$2:$AG$3,2,FALSE),0)</f>
        <v>0</v>
      </c>
      <c r="H612">
        <f>IFERROR(VLOOKUP(通常分様式!H612,―!$C$2:$D$2,2,FALSE),0)</f>
        <v>0</v>
      </c>
      <c r="I612">
        <f>IFERROR(IF(B612=2,VLOOKUP(通常分様式!I612,―!$E$21:$F$25,2,FALSE),VLOOKUP(通常分様式!I612,―!$E$2:$F$19,2,FALSE)),0)</f>
        <v>0</v>
      </c>
      <c r="J612">
        <f>IFERROR(VLOOKUP(通常分様式!J612,―!$G$2:$H$2,2,FALSE),0)</f>
        <v>0</v>
      </c>
      <c r="K612">
        <f>IFERROR(VLOOKUP(通常分様式!K612,―!$AH$2:$AI$12,2,FALSE),0)</f>
        <v>0</v>
      </c>
      <c r="V612">
        <f>IFERROR(IF(通常分様式!C612="単",VLOOKUP(通常分様式!V612,―!$I$2:$J$3,2,FALSE),VLOOKUP(通常分様式!V612,―!$I$4:$J$5,2,FALSE)),0)</f>
        <v>0</v>
      </c>
      <c r="W612">
        <f>IFERROR(VLOOKUP(通常分様式!W612,―!$K$2:$L$3,2,FALSE),0)</f>
        <v>0</v>
      </c>
      <c r="X612">
        <f>IFERROR(VLOOKUP(通常分様式!X612,―!$M$2:$N$3,2,FALSE),0)</f>
        <v>0</v>
      </c>
      <c r="Y612">
        <f>IFERROR(VLOOKUP(通常分様式!Y612,―!$O$2:$P$3,2,FALSE),0)</f>
        <v>0</v>
      </c>
      <c r="Z612">
        <f>IFERROR(VLOOKUP(通常分様式!Z612,―!$X$2:$Y$31,2,FALSE),0)</f>
        <v>0</v>
      </c>
      <c r="AA612">
        <f>IFERROR(VLOOKUP(通常分様式!AA612,―!$X$2:$Y$31,2,FALSE),0)</f>
        <v>0</v>
      </c>
      <c r="AF612">
        <f>IFERROR(VLOOKUP(通常分様式!AG612,―!$AA$2:$AB$14,2,FALSE),0)</f>
        <v>0</v>
      </c>
      <c r="AG612">
        <f t="shared" si="63"/>
        <v>0</v>
      </c>
      <c r="AH612" s="513">
        <f t="shared" si="64"/>
        <v>0</v>
      </c>
      <c r="AI612" s="513">
        <f t="shared" si="65"/>
        <v>0</v>
      </c>
      <c r="AJ612" s="513">
        <f>IF(通常分様式!C612="",0,IF(B612=1,IF(フラグ管理用!C612=1,"事業終期_通常",IF(C612=2,IF(Y612=2,"事業終期_R3基金・R4","事業終期_通常"),0)),IF(B612=2,"事業終期_R3基金・R4",0)))</f>
        <v>0</v>
      </c>
      <c r="AK612" s="513">
        <f t="shared" si="66"/>
        <v>0</v>
      </c>
      <c r="AL612" s="513">
        <f t="shared" si="67"/>
        <v>0</v>
      </c>
      <c r="AM612" s="513">
        <f t="shared" si="68"/>
        <v>0</v>
      </c>
      <c r="AN612" s="513">
        <f t="shared" si="69"/>
        <v>0</v>
      </c>
      <c r="AO612" t="str">
        <f>IF(通常分様式!C612="","",IF(PRODUCT(B612:G612,H612:AA612,AF612)=0,"error",""))</f>
        <v/>
      </c>
      <c r="AP612">
        <f>IF(通常分様式!E612="妊娠出産子育て支援交付金",1,0)</f>
        <v>0</v>
      </c>
    </row>
    <row r="613" spans="1:42">
      <c r="A613">
        <v>592</v>
      </c>
      <c r="B613">
        <f>IFERROR(VLOOKUP(通常分様式!B613,―!$AJ$2:$AK$3,2,FALSE),0)</f>
        <v>0</v>
      </c>
      <c r="C613">
        <f>IFERROR(VLOOKUP(通常分様式!C613,―!$A$2:$B$3,2,FALSE),0)</f>
        <v>0</v>
      </c>
      <c r="D613">
        <f>IFERROR(VLOOKUP(通常分様式!D613,―!$AD$2:$AE$3,2,FALSE),0)</f>
        <v>0</v>
      </c>
      <c r="G613">
        <f>IFERROR(VLOOKUP(通常分様式!G613,―!$AF$2:$AG$3,2,FALSE),0)</f>
        <v>0</v>
      </c>
      <c r="H613">
        <f>IFERROR(VLOOKUP(通常分様式!H613,―!$C$2:$D$2,2,FALSE),0)</f>
        <v>0</v>
      </c>
      <c r="I613">
        <f>IFERROR(IF(B613=2,VLOOKUP(通常分様式!I613,―!$E$21:$F$25,2,FALSE),VLOOKUP(通常分様式!I613,―!$E$2:$F$19,2,FALSE)),0)</f>
        <v>0</v>
      </c>
      <c r="J613">
        <f>IFERROR(VLOOKUP(通常分様式!J613,―!$G$2:$H$2,2,FALSE),0)</f>
        <v>0</v>
      </c>
      <c r="K613">
        <f>IFERROR(VLOOKUP(通常分様式!K613,―!$AH$2:$AI$12,2,FALSE),0)</f>
        <v>0</v>
      </c>
      <c r="V613">
        <f>IFERROR(IF(通常分様式!C613="単",VLOOKUP(通常分様式!V613,―!$I$2:$J$3,2,FALSE),VLOOKUP(通常分様式!V613,―!$I$4:$J$5,2,FALSE)),0)</f>
        <v>0</v>
      </c>
      <c r="W613">
        <f>IFERROR(VLOOKUP(通常分様式!W613,―!$K$2:$L$3,2,FALSE),0)</f>
        <v>0</v>
      </c>
      <c r="X613">
        <f>IFERROR(VLOOKUP(通常分様式!X613,―!$M$2:$N$3,2,FALSE),0)</f>
        <v>0</v>
      </c>
      <c r="Y613">
        <f>IFERROR(VLOOKUP(通常分様式!Y613,―!$O$2:$P$3,2,FALSE),0)</f>
        <v>0</v>
      </c>
      <c r="Z613">
        <f>IFERROR(VLOOKUP(通常分様式!Z613,―!$X$2:$Y$31,2,FALSE),0)</f>
        <v>0</v>
      </c>
      <c r="AA613">
        <f>IFERROR(VLOOKUP(通常分様式!AA613,―!$X$2:$Y$31,2,FALSE),0)</f>
        <v>0</v>
      </c>
      <c r="AF613">
        <f>IFERROR(VLOOKUP(通常分様式!AG613,―!$AA$2:$AB$14,2,FALSE),0)</f>
        <v>0</v>
      </c>
      <c r="AG613">
        <f t="shared" si="63"/>
        <v>0</v>
      </c>
      <c r="AH613" s="513">
        <f t="shared" si="64"/>
        <v>0</v>
      </c>
      <c r="AI613" s="513">
        <f t="shared" si="65"/>
        <v>0</v>
      </c>
      <c r="AJ613" s="513">
        <f>IF(通常分様式!C613="",0,IF(B613=1,IF(フラグ管理用!C613=1,"事業終期_通常",IF(C613=2,IF(Y613=2,"事業終期_R3基金・R4","事業終期_通常"),0)),IF(B613=2,"事業終期_R3基金・R4",0)))</f>
        <v>0</v>
      </c>
      <c r="AK613" s="513">
        <f t="shared" si="66"/>
        <v>0</v>
      </c>
      <c r="AL613" s="513">
        <f t="shared" si="67"/>
        <v>0</v>
      </c>
      <c r="AM613" s="513">
        <f t="shared" si="68"/>
        <v>0</v>
      </c>
      <c r="AN613" s="513">
        <f t="shared" si="69"/>
        <v>0</v>
      </c>
      <c r="AO613" t="str">
        <f>IF(通常分様式!C613="","",IF(PRODUCT(B613:G613,H613:AA613,AF613)=0,"error",""))</f>
        <v/>
      </c>
      <c r="AP613">
        <f>IF(通常分様式!E613="妊娠出産子育て支援交付金",1,0)</f>
        <v>0</v>
      </c>
    </row>
    <row r="614" spans="1:42">
      <c r="A614">
        <v>593</v>
      </c>
      <c r="B614">
        <f>IFERROR(VLOOKUP(通常分様式!B614,―!$AJ$2:$AK$3,2,FALSE),0)</f>
        <v>0</v>
      </c>
      <c r="C614">
        <f>IFERROR(VLOOKUP(通常分様式!C614,―!$A$2:$B$3,2,FALSE),0)</f>
        <v>0</v>
      </c>
      <c r="D614">
        <f>IFERROR(VLOOKUP(通常分様式!D614,―!$AD$2:$AE$3,2,FALSE),0)</f>
        <v>0</v>
      </c>
      <c r="G614">
        <f>IFERROR(VLOOKUP(通常分様式!G614,―!$AF$2:$AG$3,2,FALSE),0)</f>
        <v>0</v>
      </c>
      <c r="H614">
        <f>IFERROR(VLOOKUP(通常分様式!H614,―!$C$2:$D$2,2,FALSE),0)</f>
        <v>0</v>
      </c>
      <c r="I614">
        <f>IFERROR(IF(B614=2,VLOOKUP(通常分様式!I614,―!$E$21:$F$25,2,FALSE),VLOOKUP(通常分様式!I614,―!$E$2:$F$19,2,FALSE)),0)</f>
        <v>0</v>
      </c>
      <c r="J614">
        <f>IFERROR(VLOOKUP(通常分様式!J614,―!$G$2:$H$2,2,FALSE),0)</f>
        <v>0</v>
      </c>
      <c r="K614">
        <f>IFERROR(VLOOKUP(通常分様式!K614,―!$AH$2:$AI$12,2,FALSE),0)</f>
        <v>0</v>
      </c>
      <c r="V614">
        <f>IFERROR(IF(通常分様式!C614="単",VLOOKUP(通常分様式!V614,―!$I$2:$J$3,2,FALSE),VLOOKUP(通常分様式!V614,―!$I$4:$J$5,2,FALSE)),0)</f>
        <v>0</v>
      </c>
      <c r="W614">
        <f>IFERROR(VLOOKUP(通常分様式!W614,―!$K$2:$L$3,2,FALSE),0)</f>
        <v>0</v>
      </c>
      <c r="X614">
        <f>IFERROR(VLOOKUP(通常分様式!X614,―!$M$2:$N$3,2,FALSE),0)</f>
        <v>0</v>
      </c>
      <c r="Y614">
        <f>IFERROR(VLOOKUP(通常分様式!Y614,―!$O$2:$P$3,2,FALSE),0)</f>
        <v>0</v>
      </c>
      <c r="Z614">
        <f>IFERROR(VLOOKUP(通常分様式!Z614,―!$X$2:$Y$31,2,FALSE),0)</f>
        <v>0</v>
      </c>
      <c r="AA614">
        <f>IFERROR(VLOOKUP(通常分様式!AA614,―!$X$2:$Y$31,2,FALSE),0)</f>
        <v>0</v>
      </c>
      <c r="AF614">
        <f>IFERROR(VLOOKUP(通常分様式!AG614,―!$AA$2:$AB$14,2,FALSE),0)</f>
        <v>0</v>
      </c>
      <c r="AG614">
        <f t="shared" si="63"/>
        <v>0</v>
      </c>
      <c r="AH614" s="513">
        <f t="shared" si="64"/>
        <v>0</v>
      </c>
      <c r="AI614" s="513">
        <f t="shared" si="65"/>
        <v>0</v>
      </c>
      <c r="AJ614" s="513">
        <f>IF(通常分様式!C614="",0,IF(B614=1,IF(フラグ管理用!C614=1,"事業終期_通常",IF(C614=2,IF(Y614=2,"事業終期_R3基金・R4","事業終期_通常"),0)),IF(B614=2,"事業終期_R3基金・R4",0)))</f>
        <v>0</v>
      </c>
      <c r="AK614" s="513">
        <f t="shared" si="66"/>
        <v>0</v>
      </c>
      <c r="AL614" s="513">
        <f t="shared" si="67"/>
        <v>0</v>
      </c>
      <c r="AM614" s="513">
        <f t="shared" si="68"/>
        <v>0</v>
      </c>
      <c r="AN614" s="513">
        <f t="shared" si="69"/>
        <v>0</v>
      </c>
      <c r="AO614" t="str">
        <f>IF(通常分様式!C614="","",IF(PRODUCT(B614:G614,H614:AA614,AF614)=0,"error",""))</f>
        <v/>
      </c>
      <c r="AP614">
        <f>IF(通常分様式!E614="妊娠出産子育て支援交付金",1,0)</f>
        <v>0</v>
      </c>
    </row>
    <row r="615" spans="1:42">
      <c r="A615">
        <v>594</v>
      </c>
      <c r="B615">
        <f>IFERROR(VLOOKUP(通常分様式!B615,―!$AJ$2:$AK$3,2,FALSE),0)</f>
        <v>0</v>
      </c>
      <c r="C615">
        <f>IFERROR(VLOOKUP(通常分様式!C615,―!$A$2:$B$3,2,FALSE),0)</f>
        <v>0</v>
      </c>
      <c r="D615">
        <f>IFERROR(VLOOKUP(通常分様式!D615,―!$AD$2:$AE$3,2,FALSE),0)</f>
        <v>0</v>
      </c>
      <c r="G615">
        <f>IFERROR(VLOOKUP(通常分様式!G615,―!$AF$2:$AG$3,2,FALSE),0)</f>
        <v>0</v>
      </c>
      <c r="H615">
        <f>IFERROR(VLOOKUP(通常分様式!H615,―!$C$2:$D$2,2,FALSE),0)</f>
        <v>0</v>
      </c>
      <c r="I615">
        <f>IFERROR(IF(B615=2,VLOOKUP(通常分様式!I615,―!$E$21:$F$25,2,FALSE),VLOOKUP(通常分様式!I615,―!$E$2:$F$19,2,FALSE)),0)</f>
        <v>0</v>
      </c>
      <c r="J615">
        <f>IFERROR(VLOOKUP(通常分様式!J615,―!$G$2:$H$2,2,FALSE),0)</f>
        <v>0</v>
      </c>
      <c r="K615">
        <f>IFERROR(VLOOKUP(通常分様式!K615,―!$AH$2:$AI$12,2,FALSE),0)</f>
        <v>0</v>
      </c>
      <c r="V615">
        <f>IFERROR(IF(通常分様式!C615="単",VLOOKUP(通常分様式!V615,―!$I$2:$J$3,2,FALSE),VLOOKUP(通常分様式!V615,―!$I$4:$J$5,2,FALSE)),0)</f>
        <v>0</v>
      </c>
      <c r="W615">
        <f>IFERROR(VLOOKUP(通常分様式!W615,―!$K$2:$L$3,2,FALSE),0)</f>
        <v>0</v>
      </c>
      <c r="X615">
        <f>IFERROR(VLOOKUP(通常分様式!X615,―!$M$2:$N$3,2,FALSE),0)</f>
        <v>0</v>
      </c>
      <c r="Y615">
        <f>IFERROR(VLOOKUP(通常分様式!Y615,―!$O$2:$P$3,2,FALSE),0)</f>
        <v>0</v>
      </c>
      <c r="Z615">
        <f>IFERROR(VLOOKUP(通常分様式!Z615,―!$X$2:$Y$31,2,FALSE),0)</f>
        <v>0</v>
      </c>
      <c r="AA615">
        <f>IFERROR(VLOOKUP(通常分様式!AA615,―!$X$2:$Y$31,2,FALSE),0)</f>
        <v>0</v>
      </c>
      <c r="AF615">
        <f>IFERROR(VLOOKUP(通常分様式!AG615,―!$AA$2:$AB$14,2,FALSE),0)</f>
        <v>0</v>
      </c>
      <c r="AG615">
        <f t="shared" si="63"/>
        <v>0</v>
      </c>
      <c r="AH615" s="513">
        <f t="shared" si="64"/>
        <v>0</v>
      </c>
      <c r="AI615" s="513">
        <f t="shared" si="65"/>
        <v>0</v>
      </c>
      <c r="AJ615" s="513">
        <f>IF(通常分様式!C615="",0,IF(B615=1,IF(フラグ管理用!C615=1,"事業終期_通常",IF(C615=2,IF(Y615=2,"事業終期_R3基金・R4","事業終期_通常"),0)),IF(B615=2,"事業終期_R3基金・R4",0)))</f>
        <v>0</v>
      </c>
      <c r="AK615" s="513">
        <f t="shared" si="66"/>
        <v>0</v>
      </c>
      <c r="AL615" s="513">
        <f t="shared" si="67"/>
        <v>0</v>
      </c>
      <c r="AM615" s="513">
        <f t="shared" si="68"/>
        <v>0</v>
      </c>
      <c r="AN615" s="513">
        <f t="shared" si="69"/>
        <v>0</v>
      </c>
      <c r="AO615" t="str">
        <f>IF(通常分様式!C615="","",IF(PRODUCT(B615:G615,H615:AA615,AF615)=0,"error",""))</f>
        <v/>
      </c>
      <c r="AP615">
        <f>IF(通常分様式!E615="妊娠出産子育て支援交付金",1,0)</f>
        <v>0</v>
      </c>
    </row>
    <row r="616" spans="1:42">
      <c r="A616">
        <v>595</v>
      </c>
      <c r="B616">
        <f>IFERROR(VLOOKUP(通常分様式!B616,―!$AJ$2:$AK$3,2,FALSE),0)</f>
        <v>0</v>
      </c>
      <c r="C616">
        <f>IFERROR(VLOOKUP(通常分様式!C616,―!$A$2:$B$3,2,FALSE),0)</f>
        <v>0</v>
      </c>
      <c r="D616">
        <f>IFERROR(VLOOKUP(通常分様式!D616,―!$AD$2:$AE$3,2,FALSE),0)</f>
        <v>0</v>
      </c>
      <c r="G616">
        <f>IFERROR(VLOOKUP(通常分様式!G616,―!$AF$2:$AG$3,2,FALSE),0)</f>
        <v>0</v>
      </c>
      <c r="H616">
        <f>IFERROR(VLOOKUP(通常分様式!H616,―!$C$2:$D$2,2,FALSE),0)</f>
        <v>0</v>
      </c>
      <c r="I616">
        <f>IFERROR(IF(B616=2,VLOOKUP(通常分様式!I616,―!$E$21:$F$25,2,FALSE),VLOOKUP(通常分様式!I616,―!$E$2:$F$19,2,FALSE)),0)</f>
        <v>0</v>
      </c>
      <c r="J616">
        <f>IFERROR(VLOOKUP(通常分様式!J616,―!$G$2:$H$2,2,FALSE),0)</f>
        <v>0</v>
      </c>
      <c r="K616">
        <f>IFERROR(VLOOKUP(通常分様式!K616,―!$AH$2:$AI$12,2,FALSE),0)</f>
        <v>0</v>
      </c>
      <c r="V616">
        <f>IFERROR(IF(通常分様式!C616="単",VLOOKUP(通常分様式!V616,―!$I$2:$J$3,2,FALSE),VLOOKUP(通常分様式!V616,―!$I$4:$J$5,2,FALSE)),0)</f>
        <v>0</v>
      </c>
      <c r="W616">
        <f>IFERROR(VLOOKUP(通常分様式!W616,―!$K$2:$L$3,2,FALSE),0)</f>
        <v>0</v>
      </c>
      <c r="X616">
        <f>IFERROR(VLOOKUP(通常分様式!X616,―!$M$2:$N$3,2,FALSE),0)</f>
        <v>0</v>
      </c>
      <c r="Y616">
        <f>IFERROR(VLOOKUP(通常分様式!Y616,―!$O$2:$P$3,2,FALSE),0)</f>
        <v>0</v>
      </c>
      <c r="Z616">
        <f>IFERROR(VLOOKUP(通常分様式!Z616,―!$X$2:$Y$31,2,FALSE),0)</f>
        <v>0</v>
      </c>
      <c r="AA616">
        <f>IFERROR(VLOOKUP(通常分様式!AA616,―!$X$2:$Y$31,2,FALSE),0)</f>
        <v>0</v>
      </c>
      <c r="AF616">
        <f>IFERROR(VLOOKUP(通常分様式!AG616,―!$AA$2:$AB$14,2,FALSE),0)</f>
        <v>0</v>
      </c>
      <c r="AG616">
        <f t="shared" si="63"/>
        <v>0</v>
      </c>
      <c r="AH616" s="513">
        <f t="shared" si="64"/>
        <v>0</v>
      </c>
      <c r="AI616" s="513">
        <f t="shared" si="65"/>
        <v>0</v>
      </c>
      <c r="AJ616" s="513">
        <f>IF(通常分様式!C616="",0,IF(B616=1,IF(フラグ管理用!C616=1,"事業終期_通常",IF(C616=2,IF(Y616=2,"事業終期_R3基金・R4","事業終期_通常"),0)),IF(B616=2,"事業終期_R3基金・R4",0)))</f>
        <v>0</v>
      </c>
      <c r="AK616" s="513">
        <f t="shared" si="66"/>
        <v>0</v>
      </c>
      <c r="AL616" s="513">
        <f t="shared" si="67"/>
        <v>0</v>
      </c>
      <c r="AM616" s="513">
        <f t="shared" si="68"/>
        <v>0</v>
      </c>
      <c r="AN616" s="513">
        <f t="shared" si="69"/>
        <v>0</v>
      </c>
      <c r="AO616" t="str">
        <f>IF(通常分様式!C616="","",IF(PRODUCT(B616:G616,H616:AA616,AF616)=0,"error",""))</f>
        <v/>
      </c>
      <c r="AP616">
        <f>IF(通常分様式!E616="妊娠出産子育て支援交付金",1,0)</f>
        <v>0</v>
      </c>
    </row>
    <row r="617" spans="1:42">
      <c r="A617">
        <v>596</v>
      </c>
      <c r="B617">
        <f>IFERROR(VLOOKUP(通常分様式!B617,―!$AJ$2:$AK$3,2,FALSE),0)</f>
        <v>0</v>
      </c>
      <c r="C617">
        <f>IFERROR(VLOOKUP(通常分様式!C617,―!$A$2:$B$3,2,FALSE),0)</f>
        <v>0</v>
      </c>
      <c r="D617">
        <f>IFERROR(VLOOKUP(通常分様式!D617,―!$AD$2:$AE$3,2,FALSE),0)</f>
        <v>0</v>
      </c>
      <c r="G617">
        <f>IFERROR(VLOOKUP(通常分様式!G617,―!$AF$2:$AG$3,2,FALSE),0)</f>
        <v>0</v>
      </c>
      <c r="H617">
        <f>IFERROR(VLOOKUP(通常分様式!H617,―!$C$2:$D$2,2,FALSE),0)</f>
        <v>0</v>
      </c>
      <c r="I617">
        <f>IFERROR(IF(B617=2,VLOOKUP(通常分様式!I617,―!$E$21:$F$25,2,FALSE),VLOOKUP(通常分様式!I617,―!$E$2:$F$19,2,FALSE)),0)</f>
        <v>0</v>
      </c>
      <c r="J617">
        <f>IFERROR(VLOOKUP(通常分様式!J617,―!$G$2:$H$2,2,FALSE),0)</f>
        <v>0</v>
      </c>
      <c r="K617">
        <f>IFERROR(VLOOKUP(通常分様式!K617,―!$AH$2:$AI$12,2,FALSE),0)</f>
        <v>0</v>
      </c>
      <c r="V617">
        <f>IFERROR(IF(通常分様式!C617="単",VLOOKUP(通常分様式!V617,―!$I$2:$J$3,2,FALSE),VLOOKUP(通常分様式!V617,―!$I$4:$J$5,2,FALSE)),0)</f>
        <v>0</v>
      </c>
      <c r="W617">
        <f>IFERROR(VLOOKUP(通常分様式!W617,―!$K$2:$L$3,2,FALSE),0)</f>
        <v>0</v>
      </c>
      <c r="X617">
        <f>IFERROR(VLOOKUP(通常分様式!X617,―!$M$2:$N$3,2,FALSE),0)</f>
        <v>0</v>
      </c>
      <c r="Y617">
        <f>IFERROR(VLOOKUP(通常分様式!Y617,―!$O$2:$P$3,2,FALSE),0)</f>
        <v>0</v>
      </c>
      <c r="Z617">
        <f>IFERROR(VLOOKUP(通常分様式!Z617,―!$X$2:$Y$31,2,FALSE),0)</f>
        <v>0</v>
      </c>
      <c r="AA617">
        <f>IFERROR(VLOOKUP(通常分様式!AA617,―!$X$2:$Y$31,2,FALSE),0)</f>
        <v>0</v>
      </c>
      <c r="AF617">
        <f>IFERROR(VLOOKUP(通常分様式!AG617,―!$AA$2:$AB$14,2,FALSE),0)</f>
        <v>0</v>
      </c>
      <c r="AG617">
        <f t="shared" si="63"/>
        <v>0</v>
      </c>
      <c r="AH617" s="513">
        <f t="shared" si="64"/>
        <v>0</v>
      </c>
      <c r="AI617" s="513">
        <f t="shared" si="65"/>
        <v>0</v>
      </c>
      <c r="AJ617" s="513">
        <f>IF(通常分様式!C617="",0,IF(B617=1,IF(フラグ管理用!C617=1,"事業終期_通常",IF(C617=2,IF(Y617=2,"事業終期_R3基金・R4","事業終期_通常"),0)),IF(B617=2,"事業終期_R3基金・R4",0)))</f>
        <v>0</v>
      </c>
      <c r="AK617" s="513">
        <f t="shared" si="66"/>
        <v>0</v>
      </c>
      <c r="AL617" s="513">
        <f t="shared" si="67"/>
        <v>0</v>
      </c>
      <c r="AM617" s="513">
        <f t="shared" si="68"/>
        <v>0</v>
      </c>
      <c r="AN617" s="513">
        <f t="shared" si="69"/>
        <v>0</v>
      </c>
      <c r="AO617" t="str">
        <f>IF(通常分様式!C617="","",IF(PRODUCT(B617:G617,H617:AA617,AF617)=0,"error",""))</f>
        <v/>
      </c>
      <c r="AP617">
        <f>IF(通常分様式!E617="妊娠出産子育て支援交付金",1,0)</f>
        <v>0</v>
      </c>
    </row>
    <row r="618" spans="1:42">
      <c r="A618">
        <v>597</v>
      </c>
      <c r="B618">
        <f>IFERROR(VLOOKUP(通常分様式!B618,―!$AJ$2:$AK$3,2,FALSE),0)</f>
        <v>0</v>
      </c>
      <c r="C618">
        <f>IFERROR(VLOOKUP(通常分様式!C618,―!$A$2:$B$3,2,FALSE),0)</f>
        <v>0</v>
      </c>
      <c r="D618">
        <f>IFERROR(VLOOKUP(通常分様式!D618,―!$AD$2:$AE$3,2,FALSE),0)</f>
        <v>0</v>
      </c>
      <c r="G618">
        <f>IFERROR(VLOOKUP(通常分様式!G618,―!$AF$2:$AG$3,2,FALSE),0)</f>
        <v>0</v>
      </c>
      <c r="H618">
        <f>IFERROR(VLOOKUP(通常分様式!H618,―!$C$2:$D$2,2,FALSE),0)</f>
        <v>0</v>
      </c>
      <c r="I618">
        <f>IFERROR(IF(B618=2,VLOOKUP(通常分様式!I618,―!$E$21:$F$25,2,FALSE),VLOOKUP(通常分様式!I618,―!$E$2:$F$19,2,FALSE)),0)</f>
        <v>0</v>
      </c>
      <c r="J618">
        <f>IFERROR(VLOOKUP(通常分様式!J618,―!$G$2:$H$2,2,FALSE),0)</f>
        <v>0</v>
      </c>
      <c r="K618">
        <f>IFERROR(VLOOKUP(通常分様式!K618,―!$AH$2:$AI$12,2,FALSE),0)</f>
        <v>0</v>
      </c>
      <c r="V618">
        <f>IFERROR(IF(通常分様式!C618="単",VLOOKUP(通常分様式!V618,―!$I$2:$J$3,2,FALSE),VLOOKUP(通常分様式!V618,―!$I$4:$J$5,2,FALSE)),0)</f>
        <v>0</v>
      </c>
      <c r="W618">
        <f>IFERROR(VLOOKUP(通常分様式!W618,―!$K$2:$L$3,2,FALSE),0)</f>
        <v>0</v>
      </c>
      <c r="X618">
        <f>IFERROR(VLOOKUP(通常分様式!X618,―!$M$2:$N$3,2,FALSE),0)</f>
        <v>0</v>
      </c>
      <c r="Y618">
        <f>IFERROR(VLOOKUP(通常分様式!Y618,―!$O$2:$P$3,2,FALSE),0)</f>
        <v>0</v>
      </c>
      <c r="Z618">
        <f>IFERROR(VLOOKUP(通常分様式!Z618,―!$X$2:$Y$31,2,FALSE),0)</f>
        <v>0</v>
      </c>
      <c r="AA618">
        <f>IFERROR(VLOOKUP(通常分様式!AA618,―!$X$2:$Y$31,2,FALSE),0)</f>
        <v>0</v>
      </c>
      <c r="AF618">
        <f>IFERROR(VLOOKUP(通常分様式!AG618,―!$AA$2:$AB$14,2,FALSE),0)</f>
        <v>0</v>
      </c>
      <c r="AG618">
        <f t="shared" si="63"/>
        <v>0</v>
      </c>
      <c r="AH618" s="513">
        <f t="shared" si="64"/>
        <v>0</v>
      </c>
      <c r="AI618" s="513">
        <f t="shared" si="65"/>
        <v>0</v>
      </c>
      <c r="AJ618" s="513">
        <f>IF(通常分様式!C618="",0,IF(B618=1,IF(フラグ管理用!C618=1,"事業終期_通常",IF(C618=2,IF(Y618=2,"事業終期_R3基金・R4","事業終期_通常"),0)),IF(B618=2,"事業終期_R3基金・R4",0)))</f>
        <v>0</v>
      </c>
      <c r="AK618" s="513">
        <f t="shared" si="66"/>
        <v>0</v>
      </c>
      <c r="AL618" s="513">
        <f t="shared" si="67"/>
        <v>0</v>
      </c>
      <c r="AM618" s="513">
        <f t="shared" si="68"/>
        <v>0</v>
      </c>
      <c r="AN618" s="513">
        <f t="shared" si="69"/>
        <v>0</v>
      </c>
      <c r="AO618" t="str">
        <f>IF(通常分様式!C618="","",IF(PRODUCT(B618:G618,H618:AA618,AF618)=0,"error",""))</f>
        <v/>
      </c>
      <c r="AP618">
        <f>IF(通常分様式!E618="妊娠出産子育て支援交付金",1,0)</f>
        <v>0</v>
      </c>
    </row>
    <row r="619" spans="1:42">
      <c r="A619">
        <v>598</v>
      </c>
      <c r="B619">
        <f>IFERROR(VLOOKUP(通常分様式!B619,―!$AJ$2:$AK$3,2,FALSE),0)</f>
        <v>0</v>
      </c>
      <c r="C619">
        <f>IFERROR(VLOOKUP(通常分様式!C619,―!$A$2:$B$3,2,FALSE),0)</f>
        <v>0</v>
      </c>
      <c r="D619">
        <f>IFERROR(VLOOKUP(通常分様式!D619,―!$AD$2:$AE$3,2,FALSE),0)</f>
        <v>0</v>
      </c>
      <c r="G619">
        <f>IFERROR(VLOOKUP(通常分様式!G619,―!$AF$2:$AG$3,2,FALSE),0)</f>
        <v>0</v>
      </c>
      <c r="H619">
        <f>IFERROR(VLOOKUP(通常分様式!H619,―!$C$2:$D$2,2,FALSE),0)</f>
        <v>0</v>
      </c>
      <c r="I619">
        <f>IFERROR(IF(B619=2,VLOOKUP(通常分様式!I619,―!$E$21:$F$25,2,FALSE),VLOOKUP(通常分様式!I619,―!$E$2:$F$19,2,FALSE)),0)</f>
        <v>0</v>
      </c>
      <c r="J619">
        <f>IFERROR(VLOOKUP(通常分様式!J619,―!$G$2:$H$2,2,FALSE),0)</f>
        <v>0</v>
      </c>
      <c r="K619">
        <f>IFERROR(VLOOKUP(通常分様式!K619,―!$AH$2:$AI$12,2,FALSE),0)</f>
        <v>0</v>
      </c>
      <c r="V619">
        <f>IFERROR(IF(通常分様式!C619="単",VLOOKUP(通常分様式!V619,―!$I$2:$J$3,2,FALSE),VLOOKUP(通常分様式!V619,―!$I$4:$J$5,2,FALSE)),0)</f>
        <v>0</v>
      </c>
      <c r="W619">
        <f>IFERROR(VLOOKUP(通常分様式!W619,―!$K$2:$L$3,2,FALSE),0)</f>
        <v>0</v>
      </c>
      <c r="X619">
        <f>IFERROR(VLOOKUP(通常分様式!X619,―!$M$2:$N$3,2,FALSE),0)</f>
        <v>0</v>
      </c>
      <c r="Y619">
        <f>IFERROR(VLOOKUP(通常分様式!Y619,―!$O$2:$P$3,2,FALSE),0)</f>
        <v>0</v>
      </c>
      <c r="Z619">
        <f>IFERROR(VLOOKUP(通常分様式!Z619,―!$X$2:$Y$31,2,FALSE),0)</f>
        <v>0</v>
      </c>
      <c r="AA619">
        <f>IFERROR(VLOOKUP(通常分様式!AA619,―!$X$2:$Y$31,2,FALSE),0)</f>
        <v>0</v>
      </c>
      <c r="AF619">
        <f>IFERROR(VLOOKUP(通常分様式!AG619,―!$AA$2:$AB$14,2,FALSE),0)</f>
        <v>0</v>
      </c>
      <c r="AG619">
        <f t="shared" si="63"/>
        <v>0</v>
      </c>
      <c r="AH619" s="513">
        <f t="shared" si="64"/>
        <v>0</v>
      </c>
      <c r="AI619" s="513">
        <f t="shared" si="65"/>
        <v>0</v>
      </c>
      <c r="AJ619" s="513">
        <f>IF(通常分様式!C619="",0,IF(B619=1,IF(フラグ管理用!C619=1,"事業終期_通常",IF(C619=2,IF(Y619=2,"事業終期_R3基金・R4","事業終期_通常"),0)),IF(B619=2,"事業終期_R3基金・R4",0)))</f>
        <v>0</v>
      </c>
      <c r="AK619" s="513">
        <f t="shared" si="66"/>
        <v>0</v>
      </c>
      <c r="AL619" s="513">
        <f t="shared" si="67"/>
        <v>0</v>
      </c>
      <c r="AM619" s="513">
        <f t="shared" si="68"/>
        <v>0</v>
      </c>
      <c r="AN619" s="513">
        <f t="shared" si="69"/>
        <v>0</v>
      </c>
      <c r="AO619" t="str">
        <f>IF(通常分様式!C619="","",IF(PRODUCT(B619:G619,H619:AA619,AF619)=0,"error",""))</f>
        <v/>
      </c>
      <c r="AP619">
        <f>IF(通常分様式!E619="妊娠出産子育て支援交付金",1,0)</f>
        <v>0</v>
      </c>
    </row>
    <row r="620" spans="1:42">
      <c r="A620">
        <v>599</v>
      </c>
      <c r="B620">
        <f>IFERROR(VLOOKUP(通常分様式!B620,―!$AJ$2:$AK$3,2,FALSE),0)</f>
        <v>0</v>
      </c>
      <c r="C620">
        <f>IFERROR(VLOOKUP(通常分様式!C620,―!$A$2:$B$3,2,FALSE),0)</f>
        <v>0</v>
      </c>
      <c r="D620">
        <f>IFERROR(VLOOKUP(通常分様式!D620,―!$AD$2:$AE$3,2,FALSE),0)</f>
        <v>0</v>
      </c>
      <c r="G620">
        <f>IFERROR(VLOOKUP(通常分様式!G620,―!$AF$2:$AG$3,2,FALSE),0)</f>
        <v>0</v>
      </c>
      <c r="H620">
        <f>IFERROR(VLOOKUP(通常分様式!H620,―!$C$2:$D$2,2,FALSE),0)</f>
        <v>0</v>
      </c>
      <c r="I620">
        <f>IFERROR(IF(B620=2,VLOOKUP(通常分様式!I620,―!$E$21:$F$25,2,FALSE),VLOOKUP(通常分様式!I620,―!$E$2:$F$19,2,FALSE)),0)</f>
        <v>0</v>
      </c>
      <c r="J620">
        <f>IFERROR(VLOOKUP(通常分様式!J620,―!$G$2:$H$2,2,FALSE),0)</f>
        <v>0</v>
      </c>
      <c r="K620">
        <f>IFERROR(VLOOKUP(通常分様式!K620,―!$AH$2:$AI$12,2,FALSE),0)</f>
        <v>0</v>
      </c>
      <c r="V620">
        <f>IFERROR(IF(通常分様式!C620="単",VLOOKUP(通常分様式!V620,―!$I$2:$J$3,2,FALSE),VLOOKUP(通常分様式!V620,―!$I$4:$J$5,2,FALSE)),0)</f>
        <v>0</v>
      </c>
      <c r="W620">
        <f>IFERROR(VLOOKUP(通常分様式!W620,―!$K$2:$L$3,2,FALSE),0)</f>
        <v>0</v>
      </c>
      <c r="X620">
        <f>IFERROR(VLOOKUP(通常分様式!X620,―!$M$2:$N$3,2,FALSE),0)</f>
        <v>0</v>
      </c>
      <c r="Y620">
        <f>IFERROR(VLOOKUP(通常分様式!Y620,―!$O$2:$P$3,2,FALSE),0)</f>
        <v>0</v>
      </c>
      <c r="Z620">
        <f>IFERROR(VLOOKUP(通常分様式!Z620,―!$X$2:$Y$31,2,FALSE),0)</f>
        <v>0</v>
      </c>
      <c r="AA620">
        <f>IFERROR(VLOOKUP(通常分様式!AA620,―!$X$2:$Y$31,2,FALSE),0)</f>
        <v>0</v>
      </c>
      <c r="AF620">
        <f>IFERROR(VLOOKUP(通常分様式!AG620,―!$AA$2:$AB$14,2,FALSE),0)</f>
        <v>0</v>
      </c>
      <c r="AG620">
        <f t="shared" si="63"/>
        <v>0</v>
      </c>
      <c r="AH620" s="513">
        <f t="shared" si="64"/>
        <v>0</v>
      </c>
      <c r="AI620" s="513">
        <f t="shared" si="65"/>
        <v>0</v>
      </c>
      <c r="AJ620" s="513">
        <f>IF(通常分様式!C620="",0,IF(B620=1,IF(フラグ管理用!C620=1,"事業終期_通常",IF(C620=2,IF(Y620=2,"事業終期_R3基金・R4","事業終期_通常"),0)),IF(B620=2,"事業終期_R3基金・R4",0)))</f>
        <v>0</v>
      </c>
      <c r="AK620" s="513">
        <f t="shared" si="66"/>
        <v>0</v>
      </c>
      <c r="AL620" s="513">
        <f t="shared" si="67"/>
        <v>0</v>
      </c>
      <c r="AM620" s="513">
        <f t="shared" si="68"/>
        <v>0</v>
      </c>
      <c r="AN620" s="513">
        <f t="shared" si="69"/>
        <v>0</v>
      </c>
      <c r="AO620" t="str">
        <f>IF(通常分様式!C620="","",IF(PRODUCT(B620:G620,H620:AA620,AF620)=0,"error",""))</f>
        <v/>
      </c>
      <c r="AP620">
        <f>IF(通常分様式!E620="妊娠出産子育て支援交付金",1,0)</f>
        <v>0</v>
      </c>
    </row>
    <row r="621" spans="1:42">
      <c r="A621">
        <v>600</v>
      </c>
      <c r="B621">
        <f>IFERROR(VLOOKUP(通常分様式!B621,―!$AJ$2:$AK$3,2,FALSE),0)</f>
        <v>0</v>
      </c>
      <c r="C621">
        <f>IFERROR(VLOOKUP(通常分様式!C621,―!$A$2:$B$3,2,FALSE),0)</f>
        <v>0</v>
      </c>
      <c r="D621">
        <f>IFERROR(VLOOKUP(通常分様式!D621,―!$AD$2:$AE$3,2,FALSE),0)</f>
        <v>0</v>
      </c>
      <c r="G621">
        <f>IFERROR(VLOOKUP(通常分様式!G621,―!$AF$2:$AG$3,2,FALSE),0)</f>
        <v>0</v>
      </c>
      <c r="H621">
        <f>IFERROR(VLOOKUP(通常分様式!H621,―!$C$2:$D$2,2,FALSE),0)</f>
        <v>0</v>
      </c>
      <c r="I621">
        <f>IFERROR(IF(B621=2,VLOOKUP(通常分様式!I621,―!$E$21:$F$25,2,FALSE),VLOOKUP(通常分様式!I621,―!$E$2:$F$19,2,FALSE)),0)</f>
        <v>0</v>
      </c>
      <c r="J621">
        <f>IFERROR(VLOOKUP(通常分様式!J621,―!$G$2:$H$2,2,FALSE),0)</f>
        <v>0</v>
      </c>
      <c r="K621">
        <f>IFERROR(VLOOKUP(通常分様式!K621,―!$AH$2:$AI$12,2,FALSE),0)</f>
        <v>0</v>
      </c>
      <c r="V621">
        <f>IFERROR(IF(通常分様式!C621="単",VLOOKUP(通常分様式!V621,―!$I$2:$J$3,2,FALSE),VLOOKUP(通常分様式!V621,―!$I$4:$J$5,2,FALSE)),0)</f>
        <v>0</v>
      </c>
      <c r="W621">
        <f>IFERROR(VLOOKUP(通常分様式!W621,―!$K$2:$L$3,2,FALSE),0)</f>
        <v>0</v>
      </c>
      <c r="X621">
        <f>IFERROR(VLOOKUP(通常分様式!X621,―!$M$2:$N$3,2,FALSE),0)</f>
        <v>0</v>
      </c>
      <c r="Y621">
        <f>IFERROR(VLOOKUP(通常分様式!Y621,―!$O$2:$P$3,2,FALSE),0)</f>
        <v>0</v>
      </c>
      <c r="Z621">
        <f>IFERROR(VLOOKUP(通常分様式!Z621,―!$X$2:$Y$31,2,FALSE),0)</f>
        <v>0</v>
      </c>
      <c r="AA621">
        <f>IFERROR(VLOOKUP(通常分様式!AA621,―!$X$2:$Y$31,2,FALSE),0)</f>
        <v>0</v>
      </c>
      <c r="AF621">
        <f>IFERROR(VLOOKUP(通常分様式!AG621,―!$AA$2:$AB$14,2,FALSE),0)</f>
        <v>0</v>
      </c>
      <c r="AG621">
        <f t="shared" si="63"/>
        <v>0</v>
      </c>
      <c r="AH621" s="513">
        <f t="shared" si="64"/>
        <v>0</v>
      </c>
      <c r="AI621" s="513">
        <f t="shared" si="65"/>
        <v>0</v>
      </c>
      <c r="AJ621" s="513">
        <f>IF(通常分様式!C621="",0,IF(B621=1,IF(フラグ管理用!C621=1,"事業終期_通常",IF(C621=2,IF(Y621=2,"事業終期_R3基金・R4","事業終期_通常"),0)),IF(B621=2,"事業終期_R3基金・R4",0)))</f>
        <v>0</v>
      </c>
      <c r="AK621" s="513">
        <f t="shared" si="66"/>
        <v>0</v>
      </c>
      <c r="AL621" s="513">
        <f t="shared" si="67"/>
        <v>0</v>
      </c>
      <c r="AM621" s="513">
        <f t="shared" si="68"/>
        <v>0</v>
      </c>
      <c r="AN621" s="513">
        <f t="shared" si="69"/>
        <v>0</v>
      </c>
      <c r="AO621" t="str">
        <f>IF(通常分様式!C621="","",IF(PRODUCT(B621:G621,H621:AA621,AF621)=0,"error",""))</f>
        <v/>
      </c>
      <c r="AP621">
        <f>IF(通常分様式!E621="妊娠出産子育て支援交付金",1,0)</f>
        <v>0</v>
      </c>
    </row>
  </sheetData>
  <sheetProtection algorithmName="SHA-512" hashValue="ugVt5fsEO4zh0ADUlRFrqnnc6lHq8DbpyydjpZKGUG3xGX36fRpgilBkMTp9F6CTD9t1vEWELHlhnxl9gWV58Q==" saltValue="al8aqS3+Tav30w6fJptYRg==" spinCount="100000" sheet="1" objects="1" scenarios="1"/>
  <mergeCells count="37">
    <mergeCell ref="A18:A21"/>
    <mergeCell ref="B18:B21"/>
    <mergeCell ref="C18:C21"/>
    <mergeCell ref="D18:D21"/>
    <mergeCell ref="E18:E21"/>
    <mergeCell ref="F18:F21"/>
    <mergeCell ref="G18:G21"/>
    <mergeCell ref="J18:J21"/>
    <mergeCell ref="K18:K21"/>
    <mergeCell ref="U18:U21"/>
    <mergeCell ref="V18:V21"/>
    <mergeCell ref="W18:W21"/>
    <mergeCell ref="X18:X21"/>
    <mergeCell ref="Y18:Y21"/>
    <mergeCell ref="Z18:Z21"/>
    <mergeCell ref="AA18:AA21"/>
    <mergeCell ref="AB18:AB21"/>
    <mergeCell ref="AC18:AC21"/>
    <mergeCell ref="AD18:AD21"/>
    <mergeCell ref="AE18:AE21"/>
    <mergeCell ref="AF18:AF21"/>
    <mergeCell ref="AG18:AG21"/>
    <mergeCell ref="AH18:AH21"/>
    <mergeCell ref="AI18:AI21"/>
    <mergeCell ref="AJ18:AJ21"/>
    <mergeCell ref="AK18:AK21"/>
    <mergeCell ref="AL18:AL21"/>
    <mergeCell ref="AM18:AM21"/>
    <mergeCell ref="AN18:AN21"/>
    <mergeCell ref="AO18:AO21"/>
    <mergeCell ref="AP18:AP21"/>
    <mergeCell ref="H19:H21"/>
    <mergeCell ref="L19:L21"/>
    <mergeCell ref="M19:M21"/>
    <mergeCell ref="N19:N20"/>
    <mergeCell ref="S19:S20"/>
    <mergeCell ref="T19:T20"/>
  </mergeCells>
  <phoneticPr fontId="20"/>
  <pageMargins left="0.7" right="0.7" top="0.75" bottom="0.75" header="0.3" footer="0.3"/>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9"/>
  <dimension ref="A1:E605"/>
  <sheetViews>
    <sheetView workbookViewId="0">
      <selection activeCell="G6" sqref="G6"/>
    </sheetView>
  </sheetViews>
  <sheetFormatPr defaultRowHeight="13.2"/>
  <cols>
    <col min="1" max="1" width="8.88671875" customWidth="1"/>
  </cols>
  <sheetData>
    <row r="1" spans="1:5">
      <c r="B1" s="103" t="s">
        <v>7384</v>
      </c>
      <c r="C1" s="514" t="s">
        <v>7454</v>
      </c>
      <c r="D1" s="512"/>
      <c r="E1" s="512"/>
    </row>
    <row r="2" spans="1:5">
      <c r="B2" s="90"/>
      <c r="C2" s="514"/>
      <c r="D2" s="512"/>
      <c r="E2" s="512"/>
    </row>
    <row r="3" spans="1:5">
      <c r="B3" s="90"/>
      <c r="C3" s="514"/>
      <c r="D3" s="512"/>
      <c r="E3" s="512"/>
    </row>
    <row r="4" spans="1:5" ht="13.8">
      <c r="B4" s="91"/>
      <c r="C4" s="514"/>
      <c r="D4" s="512"/>
      <c r="E4" s="512"/>
    </row>
    <row r="5" spans="1:5" ht="16.8">
      <c r="B5" s="43"/>
      <c r="E5" t="s">
        <v>7265</v>
      </c>
    </row>
    <row r="6" spans="1:5" ht="16.8">
      <c r="A6">
        <v>1</v>
      </c>
      <c r="B6" s="33" t="str">
        <f>通常分様式!Y22</f>
        <v>－</v>
      </c>
      <c r="C6">
        <f t="shared" ref="C6:C69" si="0">IF(B6="○",1,0)</f>
        <v>0</v>
      </c>
      <c r="D6">
        <f t="shared" ref="D6:D69" si="1">A6*C6</f>
        <v>0</v>
      </c>
      <c r="E6" t="str">
        <f>IFERROR(VLOOKUP(D6,通常分様式!$A$22:$A$621,1,FALSE),"")</f>
        <v/>
      </c>
    </row>
    <row r="7" spans="1:5" ht="16.8">
      <c r="A7">
        <v>2</v>
      </c>
      <c r="B7" s="33" t="str">
        <f>通常分様式!Y23</f>
        <v>－</v>
      </c>
      <c r="C7">
        <f t="shared" si="0"/>
        <v>0</v>
      </c>
      <c r="D7">
        <f t="shared" si="1"/>
        <v>0</v>
      </c>
      <c r="E7" t="str">
        <f>IFERROR(VLOOKUP(D7,通常分様式!$A$22:$A$621,1,FALSE),"")</f>
        <v/>
      </c>
    </row>
    <row r="8" spans="1:5" ht="16.8">
      <c r="A8">
        <v>3</v>
      </c>
      <c r="B8" s="33" t="str">
        <f>通常分様式!Y24</f>
        <v>－</v>
      </c>
      <c r="C8">
        <f t="shared" si="0"/>
        <v>0</v>
      </c>
      <c r="D8">
        <f t="shared" si="1"/>
        <v>0</v>
      </c>
      <c r="E8" t="str">
        <f>IFERROR(VLOOKUP(D8,通常分様式!$A$22:$A$621,1,FALSE),"")</f>
        <v/>
      </c>
    </row>
    <row r="9" spans="1:5" ht="16.8">
      <c r="A9">
        <v>4</v>
      </c>
      <c r="B9" s="33" t="str">
        <f>通常分様式!Y25</f>
        <v>－</v>
      </c>
      <c r="C9">
        <f t="shared" si="0"/>
        <v>0</v>
      </c>
      <c r="D9">
        <f t="shared" si="1"/>
        <v>0</v>
      </c>
      <c r="E9" t="str">
        <f>IFERROR(VLOOKUP(D9,通常分様式!$A$22:$A$621,1,FALSE),"")</f>
        <v/>
      </c>
    </row>
    <row r="10" spans="1:5" ht="16.8">
      <c r="A10">
        <v>5</v>
      </c>
      <c r="B10" s="33" t="str">
        <f>通常分様式!Y26</f>
        <v>－</v>
      </c>
      <c r="C10">
        <f t="shared" si="0"/>
        <v>0</v>
      </c>
      <c r="D10">
        <f t="shared" si="1"/>
        <v>0</v>
      </c>
      <c r="E10" t="str">
        <f>IFERROR(VLOOKUP(D10,通常分様式!$A$22:$A$621,1,FALSE),"")</f>
        <v/>
      </c>
    </row>
    <row r="11" spans="1:5" ht="16.8">
      <c r="A11">
        <v>6</v>
      </c>
      <c r="B11" s="33" t="str">
        <f>通常分様式!Y27</f>
        <v>－</v>
      </c>
      <c r="C11">
        <f t="shared" si="0"/>
        <v>0</v>
      </c>
      <c r="D11">
        <f t="shared" si="1"/>
        <v>0</v>
      </c>
      <c r="E11" t="str">
        <f>IFERROR(VLOOKUP(D11,通常分様式!$A$22:$A$621,1,FALSE),"")</f>
        <v/>
      </c>
    </row>
    <row r="12" spans="1:5" ht="16.8">
      <c r="A12">
        <v>7</v>
      </c>
      <c r="B12" s="33" t="str">
        <f>通常分様式!Y28</f>
        <v>－</v>
      </c>
      <c r="C12">
        <f t="shared" si="0"/>
        <v>0</v>
      </c>
      <c r="D12">
        <f t="shared" si="1"/>
        <v>0</v>
      </c>
      <c r="E12" t="str">
        <f>IFERROR(VLOOKUP(D12,通常分様式!$A$22:$A$621,1,FALSE),"")</f>
        <v/>
      </c>
    </row>
    <row r="13" spans="1:5" ht="16.8">
      <c r="A13">
        <v>8</v>
      </c>
      <c r="B13" s="33" t="str">
        <f>通常分様式!Y29</f>
        <v>－</v>
      </c>
      <c r="C13">
        <f t="shared" si="0"/>
        <v>0</v>
      </c>
      <c r="D13">
        <f t="shared" si="1"/>
        <v>0</v>
      </c>
      <c r="E13" t="str">
        <f>IFERROR(VLOOKUP(D13,通常分様式!$A$22:$A$621,1,FALSE),"")</f>
        <v/>
      </c>
    </row>
    <row r="14" spans="1:5" ht="16.8">
      <c r="A14">
        <v>9</v>
      </c>
      <c r="B14" s="33" t="str">
        <f>通常分様式!Y30</f>
        <v>－</v>
      </c>
      <c r="C14">
        <f t="shared" si="0"/>
        <v>0</v>
      </c>
      <c r="D14">
        <f t="shared" si="1"/>
        <v>0</v>
      </c>
      <c r="E14" t="str">
        <f>IFERROR(VLOOKUP(D14,通常分様式!$A$22:$A$621,1,FALSE),"")</f>
        <v/>
      </c>
    </row>
    <row r="15" spans="1:5" ht="16.8">
      <c r="A15">
        <v>10</v>
      </c>
      <c r="B15" s="33" t="str">
        <f>通常分様式!Y31</f>
        <v>－</v>
      </c>
      <c r="C15">
        <f t="shared" si="0"/>
        <v>0</v>
      </c>
      <c r="D15">
        <f t="shared" si="1"/>
        <v>0</v>
      </c>
      <c r="E15" t="str">
        <f>IFERROR(VLOOKUP(D15,通常分様式!$A$22:$A$621,1,FALSE),"")</f>
        <v/>
      </c>
    </row>
    <row r="16" spans="1:5" ht="16.8">
      <c r="A16">
        <v>11</v>
      </c>
      <c r="B16" s="33" t="str">
        <f>通常分様式!Y32</f>
        <v>－</v>
      </c>
      <c r="C16">
        <f t="shared" si="0"/>
        <v>0</v>
      </c>
      <c r="D16">
        <f t="shared" si="1"/>
        <v>0</v>
      </c>
      <c r="E16" t="str">
        <f>IFERROR(VLOOKUP(D16,通常分様式!$A$22:$A$621,1,FALSE),"")</f>
        <v/>
      </c>
    </row>
    <row r="17" spans="1:5" ht="16.8">
      <c r="A17">
        <v>12</v>
      </c>
      <c r="B17" s="33" t="str">
        <f>通常分様式!Y33</f>
        <v>－</v>
      </c>
      <c r="C17">
        <f t="shared" si="0"/>
        <v>0</v>
      </c>
      <c r="D17">
        <f t="shared" si="1"/>
        <v>0</v>
      </c>
      <c r="E17" t="str">
        <f>IFERROR(VLOOKUP(D17,通常分様式!$A$22:$A$621,1,FALSE),"")</f>
        <v/>
      </c>
    </row>
    <row r="18" spans="1:5" ht="16.8">
      <c r="A18">
        <v>13</v>
      </c>
      <c r="B18" s="33" t="str">
        <f>通常分様式!Y34</f>
        <v>－</v>
      </c>
      <c r="C18">
        <f t="shared" si="0"/>
        <v>0</v>
      </c>
      <c r="D18">
        <f t="shared" si="1"/>
        <v>0</v>
      </c>
      <c r="E18" t="str">
        <f>IFERROR(VLOOKUP(D18,通常分様式!$A$22:$A$621,1,FALSE),"")</f>
        <v/>
      </c>
    </row>
    <row r="19" spans="1:5" ht="16.8">
      <c r="A19">
        <v>14</v>
      </c>
      <c r="B19" s="33" t="str">
        <f>通常分様式!Y35</f>
        <v>－</v>
      </c>
      <c r="C19">
        <f t="shared" si="0"/>
        <v>0</v>
      </c>
      <c r="D19">
        <f t="shared" si="1"/>
        <v>0</v>
      </c>
      <c r="E19" t="str">
        <f>IFERROR(VLOOKUP(D19,通常分様式!$A$22:$A$621,1,FALSE),"")</f>
        <v/>
      </c>
    </row>
    <row r="20" spans="1:5" ht="16.8">
      <c r="A20">
        <v>15</v>
      </c>
      <c r="B20" s="33" t="str">
        <f>通常分様式!Y36</f>
        <v>－</v>
      </c>
      <c r="C20">
        <f t="shared" si="0"/>
        <v>0</v>
      </c>
      <c r="D20">
        <f t="shared" si="1"/>
        <v>0</v>
      </c>
      <c r="E20" t="str">
        <f>IFERROR(VLOOKUP(D20,通常分様式!$A$22:$A$621,1,FALSE),"")</f>
        <v/>
      </c>
    </row>
    <row r="21" spans="1:5" ht="16.8">
      <c r="A21">
        <v>16</v>
      </c>
      <c r="B21" s="33" t="str">
        <f>通常分様式!Y37</f>
        <v>－</v>
      </c>
      <c r="C21">
        <f t="shared" si="0"/>
        <v>0</v>
      </c>
      <c r="D21">
        <f t="shared" si="1"/>
        <v>0</v>
      </c>
      <c r="E21" t="str">
        <f>IFERROR(VLOOKUP(D21,通常分様式!$A$22:$A$621,1,FALSE),"")</f>
        <v/>
      </c>
    </row>
    <row r="22" spans="1:5" ht="16.8">
      <c r="A22">
        <v>17</v>
      </c>
      <c r="B22" s="33" t="str">
        <f>通常分様式!Y38</f>
        <v>－</v>
      </c>
      <c r="C22">
        <f t="shared" si="0"/>
        <v>0</v>
      </c>
      <c r="D22">
        <f t="shared" si="1"/>
        <v>0</v>
      </c>
      <c r="E22" t="str">
        <f>IFERROR(VLOOKUP(D22,通常分様式!$A$22:$A$621,1,FALSE),"")</f>
        <v/>
      </c>
    </row>
    <row r="23" spans="1:5" ht="16.8">
      <c r="A23">
        <v>18</v>
      </c>
      <c r="B23" s="33" t="str">
        <f>通常分様式!Y39</f>
        <v>－</v>
      </c>
      <c r="C23">
        <f t="shared" si="0"/>
        <v>0</v>
      </c>
      <c r="D23">
        <f t="shared" si="1"/>
        <v>0</v>
      </c>
      <c r="E23" t="str">
        <f>IFERROR(VLOOKUP(D23,通常分様式!$A$22:$A$621,1,FALSE),"")</f>
        <v/>
      </c>
    </row>
    <row r="24" spans="1:5" ht="16.8">
      <c r="A24">
        <v>19</v>
      </c>
      <c r="B24" s="33" t="str">
        <f>通常分様式!Y40</f>
        <v>－</v>
      </c>
      <c r="C24">
        <f t="shared" si="0"/>
        <v>0</v>
      </c>
      <c r="D24">
        <f t="shared" si="1"/>
        <v>0</v>
      </c>
      <c r="E24" t="str">
        <f>IFERROR(VLOOKUP(D24,通常分様式!$A$22:$A$621,1,FALSE),"")</f>
        <v/>
      </c>
    </row>
    <row r="25" spans="1:5" ht="16.8">
      <c r="A25">
        <v>20</v>
      </c>
      <c r="B25" s="33" t="str">
        <f>通常分様式!Y41</f>
        <v>－</v>
      </c>
      <c r="C25">
        <f t="shared" si="0"/>
        <v>0</v>
      </c>
      <c r="D25">
        <f t="shared" si="1"/>
        <v>0</v>
      </c>
      <c r="E25" t="str">
        <f>IFERROR(VLOOKUP(D25,通常分様式!$A$22:$A$621,1,FALSE),"")</f>
        <v/>
      </c>
    </row>
    <row r="26" spans="1:5" ht="16.8">
      <c r="A26">
        <v>21</v>
      </c>
      <c r="B26" s="33" t="str">
        <f>通常分様式!Y42</f>
        <v>－</v>
      </c>
      <c r="C26">
        <f t="shared" si="0"/>
        <v>0</v>
      </c>
      <c r="D26">
        <f t="shared" si="1"/>
        <v>0</v>
      </c>
      <c r="E26" t="str">
        <f>IFERROR(VLOOKUP(D26,通常分様式!$A$22:$A$621,1,FALSE),"")</f>
        <v/>
      </c>
    </row>
    <row r="27" spans="1:5" ht="16.8">
      <c r="A27">
        <v>22</v>
      </c>
      <c r="B27" s="33" t="str">
        <f>通常分様式!Y43</f>
        <v>－</v>
      </c>
      <c r="C27">
        <f t="shared" si="0"/>
        <v>0</v>
      </c>
      <c r="D27">
        <f t="shared" si="1"/>
        <v>0</v>
      </c>
      <c r="E27" t="str">
        <f>IFERROR(VLOOKUP(D27,通常分様式!$A$22:$A$621,1,FALSE),"")</f>
        <v/>
      </c>
    </row>
    <row r="28" spans="1:5" ht="16.8">
      <c r="A28">
        <v>23</v>
      </c>
      <c r="B28" s="33" t="str">
        <f>通常分様式!Y44</f>
        <v>－</v>
      </c>
      <c r="C28">
        <f t="shared" si="0"/>
        <v>0</v>
      </c>
      <c r="D28">
        <f t="shared" si="1"/>
        <v>0</v>
      </c>
      <c r="E28" t="str">
        <f>IFERROR(VLOOKUP(D28,通常分様式!$A$22:$A$621,1,FALSE),"")</f>
        <v/>
      </c>
    </row>
    <row r="29" spans="1:5" ht="16.8">
      <c r="A29">
        <v>24</v>
      </c>
      <c r="B29" s="33" t="str">
        <f>通常分様式!Y45</f>
        <v>－</v>
      </c>
      <c r="C29">
        <f t="shared" si="0"/>
        <v>0</v>
      </c>
      <c r="D29">
        <f t="shared" si="1"/>
        <v>0</v>
      </c>
      <c r="E29" t="str">
        <f>IFERROR(VLOOKUP(D29,通常分様式!$A$22:$A$621,1,FALSE),"")</f>
        <v/>
      </c>
    </row>
    <row r="30" spans="1:5" ht="16.8">
      <c r="A30">
        <v>25</v>
      </c>
      <c r="B30" s="33" t="str">
        <f>通常分様式!Y46</f>
        <v>－</v>
      </c>
      <c r="C30">
        <f t="shared" si="0"/>
        <v>0</v>
      </c>
      <c r="D30">
        <f t="shared" si="1"/>
        <v>0</v>
      </c>
      <c r="E30" t="str">
        <f>IFERROR(VLOOKUP(D30,通常分様式!$A$22:$A$621,1,FALSE),"")</f>
        <v/>
      </c>
    </row>
    <row r="31" spans="1:5" ht="16.8">
      <c r="A31">
        <v>26</v>
      </c>
      <c r="B31" s="33" t="str">
        <f>通常分様式!Y47</f>
        <v>－</v>
      </c>
      <c r="C31">
        <f t="shared" si="0"/>
        <v>0</v>
      </c>
      <c r="D31">
        <f t="shared" si="1"/>
        <v>0</v>
      </c>
      <c r="E31" t="str">
        <f>IFERROR(VLOOKUP(D31,通常分様式!$A$22:$A$621,1,FALSE),"")</f>
        <v/>
      </c>
    </row>
    <row r="32" spans="1:5" ht="16.8">
      <c r="A32">
        <v>27</v>
      </c>
      <c r="B32" s="33" t="str">
        <f>通常分様式!Y48</f>
        <v>－</v>
      </c>
      <c r="C32">
        <f t="shared" si="0"/>
        <v>0</v>
      </c>
      <c r="D32">
        <f t="shared" si="1"/>
        <v>0</v>
      </c>
      <c r="E32" t="str">
        <f>IFERROR(VLOOKUP(D32,通常分様式!$A$22:$A$621,1,FALSE),"")</f>
        <v/>
      </c>
    </row>
    <row r="33" spans="1:5" ht="16.8">
      <c r="A33">
        <v>28</v>
      </c>
      <c r="B33" s="33" t="str">
        <f>通常分様式!Y49</f>
        <v>－</v>
      </c>
      <c r="C33">
        <f t="shared" si="0"/>
        <v>0</v>
      </c>
      <c r="D33">
        <f t="shared" si="1"/>
        <v>0</v>
      </c>
      <c r="E33" t="str">
        <f>IFERROR(VLOOKUP(D33,通常分様式!$A$22:$A$621,1,FALSE),"")</f>
        <v/>
      </c>
    </row>
    <row r="34" spans="1:5" ht="16.8">
      <c r="A34">
        <v>29</v>
      </c>
      <c r="B34" s="33" t="str">
        <f>通常分様式!Y50</f>
        <v>－</v>
      </c>
      <c r="C34">
        <f t="shared" si="0"/>
        <v>0</v>
      </c>
      <c r="D34">
        <f t="shared" si="1"/>
        <v>0</v>
      </c>
      <c r="E34" t="str">
        <f>IFERROR(VLOOKUP(D34,通常分様式!$A$22:$A$621,1,FALSE),"")</f>
        <v/>
      </c>
    </row>
    <row r="35" spans="1:5" ht="16.8">
      <c r="A35">
        <v>30</v>
      </c>
      <c r="B35" s="33" t="str">
        <f>通常分様式!Y51</f>
        <v>－</v>
      </c>
      <c r="C35">
        <f t="shared" si="0"/>
        <v>0</v>
      </c>
      <c r="D35">
        <f t="shared" si="1"/>
        <v>0</v>
      </c>
      <c r="E35" t="str">
        <f>IFERROR(VLOOKUP(D35,通常分様式!$A$22:$A$621,1,FALSE),"")</f>
        <v/>
      </c>
    </row>
    <row r="36" spans="1:5" ht="16.8">
      <c r="A36">
        <v>31</v>
      </c>
      <c r="B36" s="33" t="str">
        <f>通常分様式!Y52</f>
        <v>－</v>
      </c>
      <c r="C36">
        <f t="shared" si="0"/>
        <v>0</v>
      </c>
      <c r="D36">
        <f t="shared" si="1"/>
        <v>0</v>
      </c>
      <c r="E36" t="str">
        <f>IFERROR(VLOOKUP(D36,通常分様式!$A$22:$A$621,1,FALSE),"")</f>
        <v/>
      </c>
    </row>
    <row r="37" spans="1:5" ht="16.8">
      <c r="A37">
        <v>32</v>
      </c>
      <c r="B37" s="33" t="str">
        <f>通常分様式!Y53</f>
        <v>－</v>
      </c>
      <c r="C37">
        <f t="shared" si="0"/>
        <v>0</v>
      </c>
      <c r="D37">
        <f t="shared" si="1"/>
        <v>0</v>
      </c>
      <c r="E37" t="str">
        <f>IFERROR(VLOOKUP(D37,通常分様式!$A$22:$A$621,1,FALSE),"")</f>
        <v/>
      </c>
    </row>
    <row r="38" spans="1:5" ht="16.8">
      <c r="A38">
        <v>33</v>
      </c>
      <c r="B38" s="33">
        <f>通常分様式!Y54</f>
        <v>0</v>
      </c>
      <c r="C38">
        <f t="shared" si="0"/>
        <v>0</v>
      </c>
      <c r="D38">
        <f t="shared" si="1"/>
        <v>0</v>
      </c>
      <c r="E38" t="str">
        <f>IFERROR(VLOOKUP(D38,通常分様式!$A$22:$A$621,1,FALSE),"")</f>
        <v/>
      </c>
    </row>
    <row r="39" spans="1:5" ht="16.8">
      <c r="A39">
        <v>34</v>
      </c>
      <c r="B39" s="33">
        <f>通常分様式!Y55</f>
        <v>0</v>
      </c>
      <c r="C39">
        <f t="shared" si="0"/>
        <v>0</v>
      </c>
      <c r="D39">
        <f t="shared" si="1"/>
        <v>0</v>
      </c>
      <c r="E39" t="str">
        <f>IFERROR(VLOOKUP(D39,通常分様式!$A$22:$A$621,1,FALSE),"")</f>
        <v/>
      </c>
    </row>
    <row r="40" spans="1:5" ht="16.8">
      <c r="A40">
        <v>35</v>
      </c>
      <c r="B40" s="33">
        <f>通常分様式!Y56</f>
        <v>0</v>
      </c>
      <c r="C40">
        <f t="shared" si="0"/>
        <v>0</v>
      </c>
      <c r="D40">
        <f t="shared" si="1"/>
        <v>0</v>
      </c>
      <c r="E40" t="str">
        <f>IFERROR(VLOOKUP(D40,通常分様式!$A$22:$A$621,1,FALSE),"")</f>
        <v/>
      </c>
    </row>
    <row r="41" spans="1:5" ht="16.8">
      <c r="A41">
        <v>36</v>
      </c>
      <c r="B41" s="33">
        <f>通常分様式!Y57</f>
        <v>0</v>
      </c>
      <c r="C41">
        <f t="shared" si="0"/>
        <v>0</v>
      </c>
      <c r="D41">
        <f t="shared" si="1"/>
        <v>0</v>
      </c>
      <c r="E41" t="str">
        <f>IFERROR(VLOOKUP(D41,通常分様式!$A$22:$A$621,1,FALSE),"")</f>
        <v/>
      </c>
    </row>
    <row r="42" spans="1:5" ht="16.8">
      <c r="A42">
        <v>37</v>
      </c>
      <c r="B42" s="33">
        <f>通常分様式!Y58</f>
        <v>0</v>
      </c>
      <c r="C42">
        <f t="shared" si="0"/>
        <v>0</v>
      </c>
      <c r="D42">
        <f t="shared" si="1"/>
        <v>0</v>
      </c>
      <c r="E42" t="str">
        <f>IFERROR(VLOOKUP(D42,通常分様式!$A$22:$A$621,1,FALSE),"")</f>
        <v/>
      </c>
    </row>
    <row r="43" spans="1:5" ht="16.8">
      <c r="A43">
        <v>38</v>
      </c>
      <c r="B43" s="33">
        <f>通常分様式!Y59</f>
        <v>0</v>
      </c>
      <c r="C43">
        <f t="shared" si="0"/>
        <v>0</v>
      </c>
      <c r="D43">
        <f t="shared" si="1"/>
        <v>0</v>
      </c>
      <c r="E43" t="str">
        <f>IFERROR(VLOOKUP(D43,通常分様式!$A$22:$A$621,1,FALSE),"")</f>
        <v/>
      </c>
    </row>
    <row r="44" spans="1:5" ht="16.8">
      <c r="A44">
        <v>39</v>
      </c>
      <c r="B44" s="33">
        <f>通常分様式!Y60</f>
        <v>0</v>
      </c>
      <c r="C44">
        <f t="shared" si="0"/>
        <v>0</v>
      </c>
      <c r="D44">
        <f t="shared" si="1"/>
        <v>0</v>
      </c>
      <c r="E44" t="str">
        <f>IFERROR(VLOOKUP(D44,通常分様式!$A$22:$A$621,1,FALSE),"")</f>
        <v/>
      </c>
    </row>
    <row r="45" spans="1:5" ht="16.8">
      <c r="A45">
        <v>40</v>
      </c>
      <c r="B45" s="33">
        <f>通常分様式!Y61</f>
        <v>0</v>
      </c>
      <c r="C45">
        <f t="shared" si="0"/>
        <v>0</v>
      </c>
      <c r="D45">
        <f t="shared" si="1"/>
        <v>0</v>
      </c>
      <c r="E45" t="str">
        <f>IFERROR(VLOOKUP(D45,通常分様式!$A$22:$A$621,1,FALSE),"")</f>
        <v/>
      </c>
    </row>
    <row r="46" spans="1:5" ht="16.8">
      <c r="A46">
        <v>41</v>
      </c>
      <c r="B46" s="33">
        <f>通常分様式!Y62</f>
        <v>0</v>
      </c>
      <c r="C46">
        <f t="shared" si="0"/>
        <v>0</v>
      </c>
      <c r="D46">
        <f t="shared" si="1"/>
        <v>0</v>
      </c>
      <c r="E46" t="str">
        <f>IFERROR(VLOOKUP(D46,通常分様式!$A$22:$A$621,1,FALSE),"")</f>
        <v/>
      </c>
    </row>
    <row r="47" spans="1:5" ht="16.8">
      <c r="A47">
        <v>42</v>
      </c>
      <c r="B47" s="33">
        <f>通常分様式!Y63</f>
        <v>0</v>
      </c>
      <c r="C47">
        <f t="shared" si="0"/>
        <v>0</v>
      </c>
      <c r="D47">
        <f t="shared" si="1"/>
        <v>0</v>
      </c>
      <c r="E47" t="str">
        <f>IFERROR(VLOOKUP(D47,通常分様式!$A$22:$A$621,1,FALSE),"")</f>
        <v/>
      </c>
    </row>
    <row r="48" spans="1:5" ht="16.8">
      <c r="A48">
        <v>43</v>
      </c>
      <c r="B48" s="33">
        <f>通常分様式!Y64</f>
        <v>0</v>
      </c>
      <c r="C48">
        <f t="shared" si="0"/>
        <v>0</v>
      </c>
      <c r="D48">
        <f t="shared" si="1"/>
        <v>0</v>
      </c>
      <c r="E48" t="str">
        <f>IFERROR(VLOOKUP(D48,通常分様式!$A$22:$A$621,1,FALSE),"")</f>
        <v/>
      </c>
    </row>
    <row r="49" spans="1:5" ht="16.8">
      <c r="A49">
        <v>44</v>
      </c>
      <c r="B49" s="33">
        <f>通常分様式!Y65</f>
        <v>0</v>
      </c>
      <c r="C49">
        <f t="shared" si="0"/>
        <v>0</v>
      </c>
      <c r="D49">
        <f t="shared" si="1"/>
        <v>0</v>
      </c>
      <c r="E49" t="str">
        <f>IFERROR(VLOOKUP(D49,通常分様式!$A$22:$A$621,1,FALSE),"")</f>
        <v/>
      </c>
    </row>
    <row r="50" spans="1:5" ht="16.8">
      <c r="A50">
        <v>45</v>
      </c>
      <c r="B50" s="33">
        <f>通常分様式!Y66</f>
        <v>0</v>
      </c>
      <c r="C50">
        <f t="shared" si="0"/>
        <v>0</v>
      </c>
      <c r="D50">
        <f t="shared" si="1"/>
        <v>0</v>
      </c>
      <c r="E50" t="str">
        <f>IFERROR(VLOOKUP(D50,通常分様式!$A$22:$A$621,1,FALSE),"")</f>
        <v/>
      </c>
    </row>
    <row r="51" spans="1:5" ht="16.8">
      <c r="A51">
        <v>46</v>
      </c>
      <c r="B51" s="33">
        <f>通常分様式!Y67</f>
        <v>0</v>
      </c>
      <c r="C51">
        <f t="shared" si="0"/>
        <v>0</v>
      </c>
      <c r="D51">
        <f t="shared" si="1"/>
        <v>0</v>
      </c>
      <c r="E51" t="str">
        <f>IFERROR(VLOOKUP(D51,通常分様式!$A$22:$A$621,1,FALSE),"")</f>
        <v/>
      </c>
    </row>
    <row r="52" spans="1:5" ht="16.8">
      <c r="A52">
        <v>47</v>
      </c>
      <c r="B52" s="33">
        <f>通常分様式!Y68</f>
        <v>0</v>
      </c>
      <c r="C52">
        <f t="shared" si="0"/>
        <v>0</v>
      </c>
      <c r="D52">
        <f t="shared" si="1"/>
        <v>0</v>
      </c>
      <c r="E52" t="str">
        <f>IFERROR(VLOOKUP(D52,通常分様式!$A$22:$A$621,1,FALSE),"")</f>
        <v/>
      </c>
    </row>
    <row r="53" spans="1:5" ht="16.8">
      <c r="A53">
        <v>48</v>
      </c>
      <c r="B53" s="33">
        <f>通常分様式!Y69</f>
        <v>0</v>
      </c>
      <c r="C53">
        <f t="shared" si="0"/>
        <v>0</v>
      </c>
      <c r="D53">
        <f t="shared" si="1"/>
        <v>0</v>
      </c>
      <c r="E53" t="str">
        <f>IFERROR(VLOOKUP(D53,通常分様式!$A$22:$A$621,1,FALSE),"")</f>
        <v/>
      </c>
    </row>
    <row r="54" spans="1:5" ht="16.8">
      <c r="A54">
        <v>49</v>
      </c>
      <c r="B54" s="33">
        <f>通常分様式!Y70</f>
        <v>0</v>
      </c>
      <c r="C54">
        <f t="shared" si="0"/>
        <v>0</v>
      </c>
      <c r="D54">
        <f t="shared" si="1"/>
        <v>0</v>
      </c>
      <c r="E54" t="str">
        <f>IFERROR(VLOOKUP(D54,通常分様式!$A$22:$A$621,1,FALSE),"")</f>
        <v/>
      </c>
    </row>
    <row r="55" spans="1:5" ht="16.8">
      <c r="A55">
        <v>50</v>
      </c>
      <c r="B55" s="33">
        <f>通常分様式!Y71</f>
        <v>0</v>
      </c>
      <c r="C55">
        <f t="shared" si="0"/>
        <v>0</v>
      </c>
      <c r="D55">
        <f t="shared" si="1"/>
        <v>0</v>
      </c>
      <c r="E55" t="str">
        <f>IFERROR(VLOOKUP(D55,通常分様式!$A$22:$A$621,1,FALSE),"")</f>
        <v/>
      </c>
    </row>
    <row r="56" spans="1:5" ht="16.8">
      <c r="A56">
        <v>51</v>
      </c>
      <c r="B56" s="33">
        <f>通常分様式!Y72</f>
        <v>0</v>
      </c>
      <c r="C56">
        <f t="shared" si="0"/>
        <v>0</v>
      </c>
      <c r="D56">
        <f t="shared" si="1"/>
        <v>0</v>
      </c>
      <c r="E56" t="str">
        <f>IFERROR(VLOOKUP(D56,通常分様式!$A$22:$A$621,1,FALSE),"")</f>
        <v/>
      </c>
    </row>
    <row r="57" spans="1:5" ht="16.8">
      <c r="A57">
        <v>52</v>
      </c>
      <c r="B57" s="33">
        <f>通常分様式!Y73</f>
        <v>0</v>
      </c>
      <c r="C57">
        <f t="shared" si="0"/>
        <v>0</v>
      </c>
      <c r="D57">
        <f t="shared" si="1"/>
        <v>0</v>
      </c>
      <c r="E57" t="str">
        <f>IFERROR(VLOOKUP(D57,通常分様式!$A$22:$A$621,1,FALSE),"")</f>
        <v/>
      </c>
    </row>
    <row r="58" spans="1:5" ht="16.8">
      <c r="A58">
        <v>53</v>
      </c>
      <c r="B58" s="33">
        <f>通常分様式!Y74</f>
        <v>0</v>
      </c>
      <c r="C58">
        <f t="shared" si="0"/>
        <v>0</v>
      </c>
      <c r="D58">
        <f t="shared" si="1"/>
        <v>0</v>
      </c>
      <c r="E58" t="str">
        <f>IFERROR(VLOOKUP(D58,通常分様式!$A$22:$A$621,1,FALSE),"")</f>
        <v/>
      </c>
    </row>
    <row r="59" spans="1:5" ht="16.8">
      <c r="A59">
        <v>54</v>
      </c>
      <c r="B59" s="33">
        <f>通常分様式!Y75</f>
        <v>0</v>
      </c>
      <c r="C59">
        <f t="shared" si="0"/>
        <v>0</v>
      </c>
      <c r="D59">
        <f t="shared" si="1"/>
        <v>0</v>
      </c>
      <c r="E59" t="str">
        <f>IFERROR(VLOOKUP(D59,通常分様式!$A$22:$A$621,1,FALSE),"")</f>
        <v/>
      </c>
    </row>
    <row r="60" spans="1:5" ht="16.8">
      <c r="A60">
        <v>55</v>
      </c>
      <c r="B60" s="33">
        <f>通常分様式!Y76</f>
        <v>0</v>
      </c>
      <c r="C60">
        <f t="shared" si="0"/>
        <v>0</v>
      </c>
      <c r="D60">
        <f t="shared" si="1"/>
        <v>0</v>
      </c>
      <c r="E60" t="str">
        <f>IFERROR(VLOOKUP(D60,通常分様式!$A$22:$A$621,1,FALSE),"")</f>
        <v/>
      </c>
    </row>
    <row r="61" spans="1:5" ht="16.8">
      <c r="A61">
        <v>56</v>
      </c>
      <c r="B61" s="33">
        <f>通常分様式!Y77</f>
        <v>0</v>
      </c>
      <c r="C61">
        <f t="shared" si="0"/>
        <v>0</v>
      </c>
      <c r="D61">
        <f t="shared" si="1"/>
        <v>0</v>
      </c>
      <c r="E61" t="str">
        <f>IFERROR(VLOOKUP(D61,通常分様式!$A$22:$A$621,1,FALSE),"")</f>
        <v/>
      </c>
    </row>
    <row r="62" spans="1:5" ht="16.8">
      <c r="A62">
        <v>57</v>
      </c>
      <c r="B62" s="33">
        <f>通常分様式!Y78</f>
        <v>0</v>
      </c>
      <c r="C62">
        <f t="shared" si="0"/>
        <v>0</v>
      </c>
      <c r="D62">
        <f t="shared" si="1"/>
        <v>0</v>
      </c>
      <c r="E62" t="str">
        <f>IFERROR(VLOOKUP(D62,通常分様式!$A$22:$A$621,1,FALSE),"")</f>
        <v/>
      </c>
    </row>
    <row r="63" spans="1:5" ht="16.8">
      <c r="A63">
        <v>58</v>
      </c>
      <c r="B63" s="33">
        <f>通常分様式!Y79</f>
        <v>0</v>
      </c>
      <c r="C63">
        <f t="shared" si="0"/>
        <v>0</v>
      </c>
      <c r="D63">
        <f t="shared" si="1"/>
        <v>0</v>
      </c>
      <c r="E63" t="str">
        <f>IFERROR(VLOOKUP(D63,通常分様式!$A$22:$A$621,1,FALSE),"")</f>
        <v/>
      </c>
    </row>
    <row r="64" spans="1:5" ht="16.8">
      <c r="A64">
        <v>59</v>
      </c>
      <c r="B64" s="33">
        <f>通常分様式!Y80</f>
        <v>0</v>
      </c>
      <c r="C64">
        <f t="shared" si="0"/>
        <v>0</v>
      </c>
      <c r="D64">
        <f t="shared" si="1"/>
        <v>0</v>
      </c>
      <c r="E64" t="str">
        <f>IFERROR(VLOOKUP(D64,通常分様式!$A$22:$A$621,1,FALSE),"")</f>
        <v/>
      </c>
    </row>
    <row r="65" spans="1:5" ht="16.8">
      <c r="A65">
        <v>60</v>
      </c>
      <c r="B65" s="33">
        <f>通常分様式!Y81</f>
        <v>0</v>
      </c>
      <c r="C65">
        <f t="shared" si="0"/>
        <v>0</v>
      </c>
      <c r="D65">
        <f t="shared" si="1"/>
        <v>0</v>
      </c>
      <c r="E65" t="str">
        <f>IFERROR(VLOOKUP(D65,通常分様式!$A$22:$A$621,1,FALSE),"")</f>
        <v/>
      </c>
    </row>
    <row r="66" spans="1:5" ht="16.8">
      <c r="A66">
        <v>61</v>
      </c>
      <c r="B66" s="33">
        <f>通常分様式!Y82</f>
        <v>0</v>
      </c>
      <c r="C66">
        <f t="shared" si="0"/>
        <v>0</v>
      </c>
      <c r="D66">
        <f t="shared" si="1"/>
        <v>0</v>
      </c>
      <c r="E66" t="str">
        <f>IFERROR(VLOOKUP(D66,通常分様式!$A$22:$A$621,1,FALSE),"")</f>
        <v/>
      </c>
    </row>
    <row r="67" spans="1:5" ht="16.8">
      <c r="A67">
        <v>62</v>
      </c>
      <c r="B67" s="33">
        <f>通常分様式!Y83</f>
        <v>0</v>
      </c>
      <c r="C67">
        <f t="shared" si="0"/>
        <v>0</v>
      </c>
      <c r="D67">
        <f t="shared" si="1"/>
        <v>0</v>
      </c>
      <c r="E67" t="str">
        <f>IFERROR(VLOOKUP(D67,通常分様式!$A$22:$A$621,1,FALSE),"")</f>
        <v/>
      </c>
    </row>
    <row r="68" spans="1:5" ht="16.8">
      <c r="A68">
        <v>63</v>
      </c>
      <c r="B68" s="33">
        <f>通常分様式!Y84</f>
        <v>0</v>
      </c>
      <c r="C68">
        <f t="shared" si="0"/>
        <v>0</v>
      </c>
      <c r="D68">
        <f t="shared" si="1"/>
        <v>0</v>
      </c>
      <c r="E68" t="str">
        <f>IFERROR(VLOOKUP(D68,通常分様式!$A$22:$A$621,1,FALSE),"")</f>
        <v/>
      </c>
    </row>
    <row r="69" spans="1:5" ht="16.8">
      <c r="A69">
        <v>64</v>
      </c>
      <c r="B69" s="33">
        <f>通常分様式!Y85</f>
        <v>0</v>
      </c>
      <c r="C69">
        <f t="shared" si="0"/>
        <v>0</v>
      </c>
      <c r="D69">
        <f t="shared" si="1"/>
        <v>0</v>
      </c>
      <c r="E69" t="str">
        <f>IFERROR(VLOOKUP(D69,通常分様式!$A$22:$A$621,1,FALSE),"")</f>
        <v/>
      </c>
    </row>
    <row r="70" spans="1:5" ht="16.8">
      <c r="A70">
        <v>65</v>
      </c>
      <c r="B70" s="33">
        <f>通常分様式!Y86</f>
        <v>0</v>
      </c>
      <c r="C70">
        <f t="shared" ref="C70:C133" si="2">IF(B70="○",1,0)</f>
        <v>0</v>
      </c>
      <c r="D70">
        <f t="shared" ref="D70:D133" si="3">A70*C70</f>
        <v>0</v>
      </c>
      <c r="E70" t="str">
        <f>IFERROR(VLOOKUP(D70,通常分様式!$A$22:$A$621,1,FALSE),"")</f>
        <v/>
      </c>
    </row>
    <row r="71" spans="1:5" ht="16.8">
      <c r="A71">
        <v>66</v>
      </c>
      <c r="B71" s="33">
        <f>通常分様式!Y87</f>
        <v>0</v>
      </c>
      <c r="C71">
        <f t="shared" si="2"/>
        <v>0</v>
      </c>
      <c r="D71">
        <f t="shared" si="3"/>
        <v>0</v>
      </c>
      <c r="E71" t="str">
        <f>IFERROR(VLOOKUP(D71,通常分様式!$A$22:$A$621,1,FALSE),"")</f>
        <v/>
      </c>
    </row>
    <row r="72" spans="1:5" ht="16.8">
      <c r="A72">
        <v>67</v>
      </c>
      <c r="B72" s="33">
        <f>通常分様式!Y88</f>
        <v>0</v>
      </c>
      <c r="C72">
        <f t="shared" si="2"/>
        <v>0</v>
      </c>
      <c r="D72">
        <f t="shared" si="3"/>
        <v>0</v>
      </c>
      <c r="E72" t="str">
        <f>IFERROR(VLOOKUP(D72,通常分様式!$A$22:$A$621,1,FALSE),"")</f>
        <v/>
      </c>
    </row>
    <row r="73" spans="1:5" ht="16.8">
      <c r="A73">
        <v>68</v>
      </c>
      <c r="B73" s="33">
        <f>通常分様式!Y89</f>
        <v>0</v>
      </c>
      <c r="C73">
        <f t="shared" si="2"/>
        <v>0</v>
      </c>
      <c r="D73">
        <f t="shared" si="3"/>
        <v>0</v>
      </c>
      <c r="E73" t="str">
        <f>IFERROR(VLOOKUP(D73,通常分様式!$A$22:$A$621,1,FALSE),"")</f>
        <v/>
      </c>
    </row>
    <row r="74" spans="1:5" ht="16.8">
      <c r="A74">
        <v>69</v>
      </c>
      <c r="B74" s="33">
        <f>通常分様式!Y90</f>
        <v>0</v>
      </c>
      <c r="C74">
        <f t="shared" si="2"/>
        <v>0</v>
      </c>
      <c r="D74">
        <f t="shared" si="3"/>
        <v>0</v>
      </c>
      <c r="E74" t="str">
        <f>IFERROR(VLOOKUP(D74,通常分様式!$A$22:$A$621,1,FALSE),"")</f>
        <v/>
      </c>
    </row>
    <row r="75" spans="1:5" ht="16.8">
      <c r="A75">
        <v>70</v>
      </c>
      <c r="B75" s="33">
        <f>通常分様式!Y91</f>
        <v>0</v>
      </c>
      <c r="C75">
        <f t="shared" si="2"/>
        <v>0</v>
      </c>
      <c r="D75">
        <f t="shared" si="3"/>
        <v>0</v>
      </c>
      <c r="E75" t="str">
        <f>IFERROR(VLOOKUP(D75,通常分様式!$A$22:$A$621,1,FALSE),"")</f>
        <v/>
      </c>
    </row>
    <row r="76" spans="1:5" ht="16.8">
      <c r="A76">
        <v>71</v>
      </c>
      <c r="B76" s="33">
        <f>通常分様式!Y92</f>
        <v>0</v>
      </c>
      <c r="C76">
        <f t="shared" si="2"/>
        <v>0</v>
      </c>
      <c r="D76">
        <f t="shared" si="3"/>
        <v>0</v>
      </c>
      <c r="E76" t="str">
        <f>IFERROR(VLOOKUP(D76,通常分様式!$A$22:$A$621,1,FALSE),"")</f>
        <v/>
      </c>
    </row>
    <row r="77" spans="1:5" ht="16.8">
      <c r="A77">
        <v>72</v>
      </c>
      <c r="B77" s="33">
        <f>通常分様式!Y93</f>
        <v>0</v>
      </c>
      <c r="C77">
        <f t="shared" si="2"/>
        <v>0</v>
      </c>
      <c r="D77">
        <f t="shared" si="3"/>
        <v>0</v>
      </c>
      <c r="E77" t="str">
        <f>IFERROR(VLOOKUP(D77,通常分様式!$A$22:$A$621,1,FALSE),"")</f>
        <v/>
      </c>
    </row>
    <row r="78" spans="1:5" ht="16.8">
      <c r="A78">
        <v>73</v>
      </c>
      <c r="B78" s="33">
        <f>通常分様式!Y94</f>
        <v>0</v>
      </c>
      <c r="C78">
        <f t="shared" si="2"/>
        <v>0</v>
      </c>
      <c r="D78">
        <f t="shared" si="3"/>
        <v>0</v>
      </c>
      <c r="E78" t="str">
        <f>IFERROR(VLOOKUP(D78,通常分様式!$A$22:$A$621,1,FALSE),"")</f>
        <v/>
      </c>
    </row>
    <row r="79" spans="1:5" ht="16.8">
      <c r="A79">
        <v>74</v>
      </c>
      <c r="B79" s="33">
        <f>通常分様式!Y95</f>
        <v>0</v>
      </c>
      <c r="C79">
        <f t="shared" si="2"/>
        <v>0</v>
      </c>
      <c r="D79">
        <f t="shared" si="3"/>
        <v>0</v>
      </c>
      <c r="E79" t="str">
        <f>IFERROR(VLOOKUP(D79,通常分様式!$A$22:$A$621,1,FALSE),"")</f>
        <v/>
      </c>
    </row>
    <row r="80" spans="1:5" ht="16.8">
      <c r="A80">
        <v>75</v>
      </c>
      <c r="B80" s="33">
        <f>通常分様式!Y96</f>
        <v>0</v>
      </c>
      <c r="C80">
        <f t="shared" si="2"/>
        <v>0</v>
      </c>
      <c r="D80">
        <f t="shared" si="3"/>
        <v>0</v>
      </c>
      <c r="E80" t="str">
        <f>IFERROR(VLOOKUP(D80,通常分様式!$A$22:$A$621,1,FALSE),"")</f>
        <v/>
      </c>
    </row>
    <row r="81" spans="1:5" ht="16.8">
      <c r="A81">
        <v>76</v>
      </c>
      <c r="B81" s="33">
        <f>通常分様式!Y97</f>
        <v>0</v>
      </c>
      <c r="C81">
        <f t="shared" si="2"/>
        <v>0</v>
      </c>
      <c r="D81">
        <f t="shared" si="3"/>
        <v>0</v>
      </c>
      <c r="E81" t="str">
        <f>IFERROR(VLOOKUP(D81,通常分様式!$A$22:$A$621,1,FALSE),"")</f>
        <v/>
      </c>
    </row>
    <row r="82" spans="1:5" ht="16.8">
      <c r="A82">
        <v>77</v>
      </c>
      <c r="B82" s="33">
        <f>通常分様式!Y98</f>
        <v>0</v>
      </c>
      <c r="C82">
        <f t="shared" si="2"/>
        <v>0</v>
      </c>
      <c r="D82">
        <f t="shared" si="3"/>
        <v>0</v>
      </c>
      <c r="E82" t="str">
        <f>IFERROR(VLOOKUP(D82,通常分様式!$A$22:$A$621,1,FALSE),"")</f>
        <v/>
      </c>
    </row>
    <row r="83" spans="1:5" ht="16.8">
      <c r="A83">
        <v>78</v>
      </c>
      <c r="B83" s="33">
        <f>通常分様式!Y99</f>
        <v>0</v>
      </c>
      <c r="C83">
        <f t="shared" si="2"/>
        <v>0</v>
      </c>
      <c r="D83">
        <f t="shared" si="3"/>
        <v>0</v>
      </c>
      <c r="E83" t="str">
        <f>IFERROR(VLOOKUP(D83,通常分様式!$A$22:$A$621,1,FALSE),"")</f>
        <v/>
      </c>
    </row>
    <row r="84" spans="1:5" ht="16.8">
      <c r="A84">
        <v>79</v>
      </c>
      <c r="B84" s="33">
        <f>通常分様式!Y100</f>
        <v>0</v>
      </c>
      <c r="C84">
        <f t="shared" si="2"/>
        <v>0</v>
      </c>
      <c r="D84">
        <f t="shared" si="3"/>
        <v>0</v>
      </c>
      <c r="E84" t="str">
        <f>IFERROR(VLOOKUP(D84,通常分様式!$A$22:$A$621,1,FALSE),"")</f>
        <v/>
      </c>
    </row>
    <row r="85" spans="1:5" ht="16.8">
      <c r="A85">
        <v>80</v>
      </c>
      <c r="B85" s="33">
        <f>通常分様式!Y101</f>
        <v>0</v>
      </c>
      <c r="C85">
        <f t="shared" si="2"/>
        <v>0</v>
      </c>
      <c r="D85">
        <f t="shared" si="3"/>
        <v>0</v>
      </c>
      <c r="E85" t="str">
        <f>IFERROR(VLOOKUP(D85,通常分様式!$A$22:$A$621,1,FALSE),"")</f>
        <v/>
      </c>
    </row>
    <row r="86" spans="1:5" ht="16.8">
      <c r="A86">
        <v>81</v>
      </c>
      <c r="B86" s="33">
        <f>通常分様式!Y102</f>
        <v>0</v>
      </c>
      <c r="C86">
        <f t="shared" si="2"/>
        <v>0</v>
      </c>
      <c r="D86">
        <f t="shared" si="3"/>
        <v>0</v>
      </c>
      <c r="E86" t="str">
        <f>IFERROR(VLOOKUP(D86,通常分様式!$A$22:$A$621,1,FALSE),"")</f>
        <v/>
      </c>
    </row>
    <row r="87" spans="1:5" ht="16.8">
      <c r="A87">
        <v>82</v>
      </c>
      <c r="B87" s="33">
        <f>通常分様式!Y103</f>
        <v>0</v>
      </c>
      <c r="C87">
        <f t="shared" si="2"/>
        <v>0</v>
      </c>
      <c r="D87">
        <f t="shared" si="3"/>
        <v>0</v>
      </c>
      <c r="E87" t="str">
        <f>IFERROR(VLOOKUP(D87,通常分様式!$A$22:$A$621,1,FALSE),"")</f>
        <v/>
      </c>
    </row>
    <row r="88" spans="1:5" ht="16.8">
      <c r="A88">
        <v>83</v>
      </c>
      <c r="B88" s="33">
        <f>通常分様式!Y104</f>
        <v>0</v>
      </c>
      <c r="C88">
        <f t="shared" si="2"/>
        <v>0</v>
      </c>
      <c r="D88">
        <f t="shared" si="3"/>
        <v>0</v>
      </c>
      <c r="E88" t="str">
        <f>IFERROR(VLOOKUP(D88,通常分様式!$A$22:$A$621,1,FALSE),"")</f>
        <v/>
      </c>
    </row>
    <row r="89" spans="1:5" ht="16.8">
      <c r="A89">
        <v>84</v>
      </c>
      <c r="B89" s="33">
        <f>通常分様式!Y105</f>
        <v>0</v>
      </c>
      <c r="C89">
        <f t="shared" si="2"/>
        <v>0</v>
      </c>
      <c r="D89">
        <f t="shared" si="3"/>
        <v>0</v>
      </c>
      <c r="E89" t="str">
        <f>IFERROR(VLOOKUP(D89,通常分様式!$A$22:$A$621,1,FALSE),"")</f>
        <v/>
      </c>
    </row>
    <row r="90" spans="1:5" ht="16.8">
      <c r="A90">
        <v>85</v>
      </c>
      <c r="B90" s="33">
        <f>通常分様式!Y106</f>
        <v>0</v>
      </c>
      <c r="C90">
        <f t="shared" si="2"/>
        <v>0</v>
      </c>
      <c r="D90">
        <f t="shared" si="3"/>
        <v>0</v>
      </c>
      <c r="E90" t="str">
        <f>IFERROR(VLOOKUP(D90,通常分様式!$A$22:$A$621,1,FALSE),"")</f>
        <v/>
      </c>
    </row>
    <row r="91" spans="1:5" ht="16.8">
      <c r="A91">
        <v>86</v>
      </c>
      <c r="B91" s="33">
        <f>通常分様式!Y107</f>
        <v>0</v>
      </c>
      <c r="C91">
        <f t="shared" si="2"/>
        <v>0</v>
      </c>
      <c r="D91">
        <f t="shared" si="3"/>
        <v>0</v>
      </c>
      <c r="E91" t="str">
        <f>IFERROR(VLOOKUP(D91,通常分様式!$A$22:$A$621,1,FALSE),"")</f>
        <v/>
      </c>
    </row>
    <row r="92" spans="1:5" ht="16.8">
      <c r="A92">
        <v>87</v>
      </c>
      <c r="B92" s="33">
        <f>通常分様式!Y108</f>
        <v>0</v>
      </c>
      <c r="C92">
        <f t="shared" si="2"/>
        <v>0</v>
      </c>
      <c r="D92">
        <f t="shared" si="3"/>
        <v>0</v>
      </c>
      <c r="E92" t="str">
        <f>IFERROR(VLOOKUP(D92,通常分様式!$A$22:$A$621,1,FALSE),"")</f>
        <v/>
      </c>
    </row>
    <row r="93" spans="1:5" ht="16.8">
      <c r="A93">
        <v>88</v>
      </c>
      <c r="B93" s="33">
        <f>通常分様式!Y109</f>
        <v>0</v>
      </c>
      <c r="C93">
        <f t="shared" si="2"/>
        <v>0</v>
      </c>
      <c r="D93">
        <f t="shared" si="3"/>
        <v>0</v>
      </c>
      <c r="E93" t="str">
        <f>IFERROR(VLOOKUP(D93,通常分様式!$A$22:$A$621,1,FALSE),"")</f>
        <v/>
      </c>
    </row>
    <row r="94" spans="1:5" ht="16.8">
      <c r="A94">
        <v>89</v>
      </c>
      <c r="B94" s="33">
        <f>通常分様式!Y110</f>
        <v>0</v>
      </c>
      <c r="C94">
        <f t="shared" si="2"/>
        <v>0</v>
      </c>
      <c r="D94">
        <f t="shared" si="3"/>
        <v>0</v>
      </c>
      <c r="E94" t="str">
        <f>IFERROR(VLOOKUP(D94,通常分様式!$A$22:$A$621,1,FALSE),"")</f>
        <v/>
      </c>
    </row>
    <row r="95" spans="1:5" ht="16.8">
      <c r="A95">
        <v>90</v>
      </c>
      <c r="B95" s="33">
        <f>通常分様式!Y111</f>
        <v>0</v>
      </c>
      <c r="C95">
        <f t="shared" si="2"/>
        <v>0</v>
      </c>
      <c r="D95">
        <f t="shared" si="3"/>
        <v>0</v>
      </c>
      <c r="E95" t="str">
        <f>IFERROR(VLOOKUP(D95,通常分様式!$A$22:$A$621,1,FALSE),"")</f>
        <v/>
      </c>
    </row>
    <row r="96" spans="1:5" ht="16.8">
      <c r="A96">
        <v>91</v>
      </c>
      <c r="B96" s="33">
        <f>通常分様式!Y112</f>
        <v>0</v>
      </c>
      <c r="C96">
        <f t="shared" si="2"/>
        <v>0</v>
      </c>
      <c r="D96">
        <f t="shared" si="3"/>
        <v>0</v>
      </c>
      <c r="E96" t="str">
        <f>IFERROR(VLOOKUP(D96,通常分様式!$A$22:$A$621,1,FALSE),"")</f>
        <v/>
      </c>
    </row>
    <row r="97" spans="1:5" ht="16.8">
      <c r="A97">
        <v>92</v>
      </c>
      <c r="B97" s="33">
        <f>通常分様式!Y113</f>
        <v>0</v>
      </c>
      <c r="C97">
        <f t="shared" si="2"/>
        <v>0</v>
      </c>
      <c r="D97">
        <f t="shared" si="3"/>
        <v>0</v>
      </c>
      <c r="E97" t="str">
        <f>IFERROR(VLOOKUP(D97,通常分様式!$A$22:$A$621,1,FALSE),"")</f>
        <v/>
      </c>
    </row>
    <row r="98" spans="1:5" ht="16.8">
      <c r="A98">
        <v>93</v>
      </c>
      <c r="B98" s="33">
        <f>通常分様式!Y114</f>
        <v>0</v>
      </c>
      <c r="C98">
        <f t="shared" si="2"/>
        <v>0</v>
      </c>
      <c r="D98">
        <f t="shared" si="3"/>
        <v>0</v>
      </c>
      <c r="E98" t="str">
        <f>IFERROR(VLOOKUP(D98,通常分様式!$A$22:$A$621,1,FALSE),"")</f>
        <v/>
      </c>
    </row>
    <row r="99" spans="1:5" ht="16.8">
      <c r="A99">
        <v>94</v>
      </c>
      <c r="B99" s="33">
        <f>通常分様式!Y115</f>
        <v>0</v>
      </c>
      <c r="C99">
        <f t="shared" si="2"/>
        <v>0</v>
      </c>
      <c r="D99">
        <f t="shared" si="3"/>
        <v>0</v>
      </c>
      <c r="E99" t="str">
        <f>IFERROR(VLOOKUP(D99,通常分様式!$A$22:$A$621,1,FALSE),"")</f>
        <v/>
      </c>
    </row>
    <row r="100" spans="1:5" ht="16.8">
      <c r="A100">
        <v>95</v>
      </c>
      <c r="B100" s="33">
        <f>通常分様式!Y116</f>
        <v>0</v>
      </c>
      <c r="C100">
        <f t="shared" si="2"/>
        <v>0</v>
      </c>
      <c r="D100">
        <f t="shared" si="3"/>
        <v>0</v>
      </c>
      <c r="E100" t="str">
        <f>IFERROR(VLOOKUP(D100,通常分様式!$A$22:$A$621,1,FALSE),"")</f>
        <v/>
      </c>
    </row>
    <row r="101" spans="1:5" ht="16.8">
      <c r="A101">
        <v>96</v>
      </c>
      <c r="B101" s="33">
        <f>通常分様式!Y117</f>
        <v>0</v>
      </c>
      <c r="C101">
        <f t="shared" si="2"/>
        <v>0</v>
      </c>
      <c r="D101">
        <f t="shared" si="3"/>
        <v>0</v>
      </c>
      <c r="E101" t="str">
        <f>IFERROR(VLOOKUP(D101,通常分様式!$A$22:$A$621,1,FALSE),"")</f>
        <v/>
      </c>
    </row>
    <row r="102" spans="1:5" ht="16.8">
      <c r="A102">
        <v>97</v>
      </c>
      <c r="B102" s="33">
        <f>通常分様式!Y118</f>
        <v>0</v>
      </c>
      <c r="C102">
        <f t="shared" si="2"/>
        <v>0</v>
      </c>
      <c r="D102">
        <f t="shared" si="3"/>
        <v>0</v>
      </c>
      <c r="E102" t="str">
        <f>IFERROR(VLOOKUP(D102,通常分様式!$A$22:$A$621,1,FALSE),"")</f>
        <v/>
      </c>
    </row>
    <row r="103" spans="1:5" ht="16.8">
      <c r="A103">
        <v>98</v>
      </c>
      <c r="B103" s="33">
        <f>通常分様式!Y119</f>
        <v>0</v>
      </c>
      <c r="C103">
        <f t="shared" si="2"/>
        <v>0</v>
      </c>
      <c r="D103">
        <f t="shared" si="3"/>
        <v>0</v>
      </c>
      <c r="E103" t="str">
        <f>IFERROR(VLOOKUP(D103,通常分様式!$A$22:$A$621,1,FALSE),"")</f>
        <v/>
      </c>
    </row>
    <row r="104" spans="1:5" ht="16.8">
      <c r="A104">
        <v>99</v>
      </c>
      <c r="B104" s="33">
        <f>通常分様式!Y120</f>
        <v>0</v>
      </c>
      <c r="C104">
        <f t="shared" si="2"/>
        <v>0</v>
      </c>
      <c r="D104">
        <f t="shared" si="3"/>
        <v>0</v>
      </c>
      <c r="E104" t="str">
        <f>IFERROR(VLOOKUP(D104,通常分様式!$A$22:$A$621,1,FALSE),"")</f>
        <v/>
      </c>
    </row>
    <row r="105" spans="1:5" ht="16.8">
      <c r="A105">
        <v>100</v>
      </c>
      <c r="B105" s="33">
        <f>通常分様式!Y121</f>
        <v>0</v>
      </c>
      <c r="C105">
        <f t="shared" si="2"/>
        <v>0</v>
      </c>
      <c r="D105">
        <f t="shared" si="3"/>
        <v>0</v>
      </c>
      <c r="E105" t="str">
        <f>IFERROR(VLOOKUP(D105,通常分様式!$A$22:$A$621,1,FALSE),"")</f>
        <v/>
      </c>
    </row>
    <row r="106" spans="1:5" ht="16.8">
      <c r="A106">
        <v>101</v>
      </c>
      <c r="B106" s="33">
        <f>通常分様式!Y122</f>
        <v>0</v>
      </c>
      <c r="C106">
        <f t="shared" si="2"/>
        <v>0</v>
      </c>
      <c r="D106">
        <f t="shared" si="3"/>
        <v>0</v>
      </c>
      <c r="E106" t="str">
        <f>IFERROR(VLOOKUP(D106,通常分様式!$A$22:$A$621,1,FALSE),"")</f>
        <v/>
      </c>
    </row>
    <row r="107" spans="1:5" ht="16.8">
      <c r="A107">
        <v>102</v>
      </c>
      <c r="B107" s="33">
        <f>通常分様式!Y123</f>
        <v>0</v>
      </c>
      <c r="C107">
        <f t="shared" si="2"/>
        <v>0</v>
      </c>
      <c r="D107">
        <f t="shared" si="3"/>
        <v>0</v>
      </c>
      <c r="E107" t="str">
        <f>IFERROR(VLOOKUP(D107,通常分様式!$A$22:$A$621,1,FALSE),"")</f>
        <v/>
      </c>
    </row>
    <row r="108" spans="1:5" ht="16.8">
      <c r="A108">
        <v>103</v>
      </c>
      <c r="B108" s="33">
        <f>通常分様式!Y124</f>
        <v>0</v>
      </c>
      <c r="C108">
        <f t="shared" si="2"/>
        <v>0</v>
      </c>
      <c r="D108">
        <f t="shared" si="3"/>
        <v>0</v>
      </c>
      <c r="E108" t="str">
        <f>IFERROR(VLOOKUP(D108,通常分様式!$A$22:$A$621,1,FALSE),"")</f>
        <v/>
      </c>
    </row>
    <row r="109" spans="1:5" ht="16.8">
      <c r="A109">
        <v>104</v>
      </c>
      <c r="B109" s="33">
        <f>通常分様式!Y125</f>
        <v>0</v>
      </c>
      <c r="C109">
        <f t="shared" si="2"/>
        <v>0</v>
      </c>
      <c r="D109">
        <f t="shared" si="3"/>
        <v>0</v>
      </c>
      <c r="E109" t="str">
        <f>IFERROR(VLOOKUP(D109,通常分様式!$A$22:$A$621,1,FALSE),"")</f>
        <v/>
      </c>
    </row>
    <row r="110" spans="1:5" ht="16.8">
      <c r="A110">
        <v>105</v>
      </c>
      <c r="B110" s="33">
        <f>通常分様式!Y126</f>
        <v>0</v>
      </c>
      <c r="C110">
        <f t="shared" si="2"/>
        <v>0</v>
      </c>
      <c r="D110">
        <f t="shared" si="3"/>
        <v>0</v>
      </c>
      <c r="E110" t="str">
        <f>IFERROR(VLOOKUP(D110,通常分様式!$A$22:$A$621,1,FALSE),"")</f>
        <v/>
      </c>
    </row>
    <row r="111" spans="1:5" ht="16.8">
      <c r="A111">
        <v>106</v>
      </c>
      <c r="B111" s="33">
        <f>通常分様式!Y127</f>
        <v>0</v>
      </c>
      <c r="C111">
        <f t="shared" si="2"/>
        <v>0</v>
      </c>
      <c r="D111">
        <f t="shared" si="3"/>
        <v>0</v>
      </c>
      <c r="E111" t="str">
        <f>IFERROR(VLOOKUP(D111,通常分様式!$A$22:$A$621,1,FALSE),"")</f>
        <v/>
      </c>
    </row>
    <row r="112" spans="1:5" ht="16.8">
      <c r="A112">
        <v>107</v>
      </c>
      <c r="B112" s="33">
        <f>通常分様式!Y128</f>
        <v>0</v>
      </c>
      <c r="C112">
        <f t="shared" si="2"/>
        <v>0</v>
      </c>
      <c r="D112">
        <f t="shared" si="3"/>
        <v>0</v>
      </c>
      <c r="E112" t="str">
        <f>IFERROR(VLOOKUP(D112,通常分様式!$A$22:$A$621,1,FALSE),"")</f>
        <v/>
      </c>
    </row>
    <row r="113" spans="1:5" ht="16.8">
      <c r="A113">
        <v>108</v>
      </c>
      <c r="B113" s="33">
        <f>通常分様式!Y129</f>
        <v>0</v>
      </c>
      <c r="C113">
        <f t="shared" si="2"/>
        <v>0</v>
      </c>
      <c r="D113">
        <f t="shared" si="3"/>
        <v>0</v>
      </c>
      <c r="E113" t="str">
        <f>IFERROR(VLOOKUP(D113,通常分様式!$A$22:$A$621,1,FALSE),"")</f>
        <v/>
      </c>
    </row>
    <row r="114" spans="1:5" ht="16.8">
      <c r="A114">
        <v>109</v>
      </c>
      <c r="B114" s="33">
        <f>通常分様式!Y130</f>
        <v>0</v>
      </c>
      <c r="C114">
        <f t="shared" si="2"/>
        <v>0</v>
      </c>
      <c r="D114">
        <f t="shared" si="3"/>
        <v>0</v>
      </c>
      <c r="E114" t="str">
        <f>IFERROR(VLOOKUP(D114,通常分様式!$A$22:$A$621,1,FALSE),"")</f>
        <v/>
      </c>
    </row>
    <row r="115" spans="1:5" ht="16.8">
      <c r="A115">
        <v>110</v>
      </c>
      <c r="B115" s="33">
        <f>通常分様式!Y131</f>
        <v>0</v>
      </c>
      <c r="C115">
        <f t="shared" si="2"/>
        <v>0</v>
      </c>
      <c r="D115">
        <f t="shared" si="3"/>
        <v>0</v>
      </c>
      <c r="E115" t="str">
        <f>IFERROR(VLOOKUP(D115,通常分様式!$A$22:$A$621,1,FALSE),"")</f>
        <v/>
      </c>
    </row>
    <row r="116" spans="1:5" ht="16.8">
      <c r="A116">
        <v>111</v>
      </c>
      <c r="B116" s="33">
        <f>通常分様式!Y132</f>
        <v>0</v>
      </c>
      <c r="C116">
        <f t="shared" si="2"/>
        <v>0</v>
      </c>
      <c r="D116">
        <f t="shared" si="3"/>
        <v>0</v>
      </c>
      <c r="E116" t="str">
        <f>IFERROR(VLOOKUP(D116,通常分様式!$A$22:$A$621,1,FALSE),"")</f>
        <v/>
      </c>
    </row>
    <row r="117" spans="1:5" ht="16.8">
      <c r="A117">
        <v>112</v>
      </c>
      <c r="B117" s="33">
        <f>通常分様式!Y133</f>
        <v>0</v>
      </c>
      <c r="C117">
        <f t="shared" si="2"/>
        <v>0</v>
      </c>
      <c r="D117">
        <f t="shared" si="3"/>
        <v>0</v>
      </c>
      <c r="E117" t="str">
        <f>IFERROR(VLOOKUP(D117,通常分様式!$A$22:$A$621,1,FALSE),"")</f>
        <v/>
      </c>
    </row>
    <row r="118" spans="1:5" ht="16.8">
      <c r="A118">
        <v>113</v>
      </c>
      <c r="B118" s="33">
        <f>通常分様式!Y134</f>
        <v>0</v>
      </c>
      <c r="C118">
        <f t="shared" si="2"/>
        <v>0</v>
      </c>
      <c r="D118">
        <f t="shared" si="3"/>
        <v>0</v>
      </c>
      <c r="E118" t="str">
        <f>IFERROR(VLOOKUP(D118,通常分様式!$A$22:$A$621,1,FALSE),"")</f>
        <v/>
      </c>
    </row>
    <row r="119" spans="1:5" ht="16.8">
      <c r="A119">
        <v>114</v>
      </c>
      <c r="B119" s="33">
        <f>通常分様式!Y135</f>
        <v>0</v>
      </c>
      <c r="C119">
        <f t="shared" si="2"/>
        <v>0</v>
      </c>
      <c r="D119">
        <f t="shared" si="3"/>
        <v>0</v>
      </c>
      <c r="E119" t="str">
        <f>IFERROR(VLOOKUP(D119,通常分様式!$A$22:$A$621,1,FALSE),"")</f>
        <v/>
      </c>
    </row>
    <row r="120" spans="1:5" ht="16.8">
      <c r="A120">
        <v>115</v>
      </c>
      <c r="B120" s="33">
        <f>通常分様式!Y136</f>
        <v>0</v>
      </c>
      <c r="C120">
        <f t="shared" si="2"/>
        <v>0</v>
      </c>
      <c r="D120">
        <f t="shared" si="3"/>
        <v>0</v>
      </c>
      <c r="E120" t="str">
        <f>IFERROR(VLOOKUP(D120,通常分様式!$A$22:$A$621,1,FALSE),"")</f>
        <v/>
      </c>
    </row>
    <row r="121" spans="1:5" ht="16.8">
      <c r="A121">
        <v>116</v>
      </c>
      <c r="B121" s="33">
        <f>通常分様式!Y137</f>
        <v>0</v>
      </c>
      <c r="C121">
        <f t="shared" si="2"/>
        <v>0</v>
      </c>
      <c r="D121">
        <f t="shared" si="3"/>
        <v>0</v>
      </c>
      <c r="E121" t="str">
        <f>IFERROR(VLOOKUP(D121,通常分様式!$A$22:$A$621,1,FALSE),"")</f>
        <v/>
      </c>
    </row>
    <row r="122" spans="1:5" ht="16.8">
      <c r="A122">
        <v>117</v>
      </c>
      <c r="B122" s="33">
        <f>通常分様式!Y138</f>
        <v>0</v>
      </c>
      <c r="C122">
        <f t="shared" si="2"/>
        <v>0</v>
      </c>
      <c r="D122">
        <f t="shared" si="3"/>
        <v>0</v>
      </c>
      <c r="E122" t="str">
        <f>IFERROR(VLOOKUP(D122,通常分様式!$A$22:$A$621,1,FALSE),"")</f>
        <v/>
      </c>
    </row>
    <row r="123" spans="1:5" ht="16.8">
      <c r="A123">
        <v>118</v>
      </c>
      <c r="B123" s="33">
        <f>通常分様式!Y139</f>
        <v>0</v>
      </c>
      <c r="C123">
        <f t="shared" si="2"/>
        <v>0</v>
      </c>
      <c r="D123">
        <f t="shared" si="3"/>
        <v>0</v>
      </c>
      <c r="E123" t="str">
        <f>IFERROR(VLOOKUP(D123,通常分様式!$A$22:$A$621,1,FALSE),"")</f>
        <v/>
      </c>
    </row>
    <row r="124" spans="1:5" ht="16.8">
      <c r="A124">
        <v>119</v>
      </c>
      <c r="B124" s="33">
        <f>通常分様式!Y140</f>
        <v>0</v>
      </c>
      <c r="C124">
        <f t="shared" si="2"/>
        <v>0</v>
      </c>
      <c r="D124">
        <f t="shared" si="3"/>
        <v>0</v>
      </c>
      <c r="E124" t="str">
        <f>IFERROR(VLOOKUP(D124,通常分様式!$A$22:$A$621,1,FALSE),"")</f>
        <v/>
      </c>
    </row>
    <row r="125" spans="1:5" ht="16.8">
      <c r="A125">
        <v>120</v>
      </c>
      <c r="B125" s="33">
        <f>通常分様式!Y141</f>
        <v>0</v>
      </c>
      <c r="C125">
        <f t="shared" si="2"/>
        <v>0</v>
      </c>
      <c r="D125">
        <f t="shared" si="3"/>
        <v>0</v>
      </c>
      <c r="E125" t="str">
        <f>IFERROR(VLOOKUP(D125,通常分様式!$A$22:$A$621,1,FALSE),"")</f>
        <v/>
      </c>
    </row>
    <row r="126" spans="1:5" ht="16.8">
      <c r="A126">
        <v>121</v>
      </c>
      <c r="B126" s="33">
        <f>通常分様式!Y142</f>
        <v>0</v>
      </c>
      <c r="C126">
        <f t="shared" si="2"/>
        <v>0</v>
      </c>
      <c r="D126">
        <f t="shared" si="3"/>
        <v>0</v>
      </c>
      <c r="E126" t="str">
        <f>IFERROR(VLOOKUP(D126,通常分様式!$A$22:$A$621,1,FALSE),"")</f>
        <v/>
      </c>
    </row>
    <row r="127" spans="1:5" ht="16.8">
      <c r="A127">
        <v>122</v>
      </c>
      <c r="B127" s="33">
        <f>通常分様式!Y143</f>
        <v>0</v>
      </c>
      <c r="C127">
        <f t="shared" si="2"/>
        <v>0</v>
      </c>
      <c r="D127">
        <f t="shared" si="3"/>
        <v>0</v>
      </c>
      <c r="E127" t="str">
        <f>IFERROR(VLOOKUP(D127,通常分様式!$A$22:$A$621,1,FALSE),"")</f>
        <v/>
      </c>
    </row>
    <row r="128" spans="1:5" ht="16.8">
      <c r="A128">
        <v>123</v>
      </c>
      <c r="B128" s="33">
        <f>通常分様式!Y144</f>
        <v>0</v>
      </c>
      <c r="C128">
        <f t="shared" si="2"/>
        <v>0</v>
      </c>
      <c r="D128">
        <f t="shared" si="3"/>
        <v>0</v>
      </c>
      <c r="E128" t="str">
        <f>IFERROR(VLOOKUP(D128,通常分様式!$A$22:$A$621,1,FALSE),"")</f>
        <v/>
      </c>
    </row>
    <row r="129" spans="1:5" ht="16.8">
      <c r="A129">
        <v>124</v>
      </c>
      <c r="B129" s="33">
        <f>通常分様式!Y145</f>
        <v>0</v>
      </c>
      <c r="C129">
        <f t="shared" si="2"/>
        <v>0</v>
      </c>
      <c r="D129">
        <f t="shared" si="3"/>
        <v>0</v>
      </c>
      <c r="E129" t="str">
        <f>IFERROR(VLOOKUP(D129,通常分様式!$A$22:$A$621,1,FALSE),"")</f>
        <v/>
      </c>
    </row>
    <row r="130" spans="1:5" ht="16.8">
      <c r="A130">
        <v>125</v>
      </c>
      <c r="B130" s="33">
        <f>通常分様式!Y146</f>
        <v>0</v>
      </c>
      <c r="C130">
        <f t="shared" si="2"/>
        <v>0</v>
      </c>
      <c r="D130">
        <f t="shared" si="3"/>
        <v>0</v>
      </c>
      <c r="E130" t="str">
        <f>IFERROR(VLOOKUP(D130,通常分様式!$A$22:$A$621,1,FALSE),"")</f>
        <v/>
      </c>
    </row>
    <row r="131" spans="1:5" ht="16.8">
      <c r="A131">
        <v>126</v>
      </c>
      <c r="B131" s="33">
        <f>通常分様式!Y147</f>
        <v>0</v>
      </c>
      <c r="C131">
        <f t="shared" si="2"/>
        <v>0</v>
      </c>
      <c r="D131">
        <f t="shared" si="3"/>
        <v>0</v>
      </c>
      <c r="E131" t="str">
        <f>IFERROR(VLOOKUP(D131,通常分様式!$A$22:$A$621,1,FALSE),"")</f>
        <v/>
      </c>
    </row>
    <row r="132" spans="1:5" ht="16.8">
      <c r="A132">
        <v>127</v>
      </c>
      <c r="B132" s="33">
        <f>通常分様式!Y148</f>
        <v>0</v>
      </c>
      <c r="C132">
        <f t="shared" si="2"/>
        <v>0</v>
      </c>
      <c r="D132">
        <f t="shared" si="3"/>
        <v>0</v>
      </c>
      <c r="E132" t="str">
        <f>IFERROR(VLOOKUP(D132,通常分様式!$A$22:$A$621,1,FALSE),"")</f>
        <v/>
      </c>
    </row>
    <row r="133" spans="1:5" ht="16.8">
      <c r="A133">
        <v>128</v>
      </c>
      <c r="B133" s="33">
        <f>通常分様式!Y149</f>
        <v>0</v>
      </c>
      <c r="C133">
        <f t="shared" si="2"/>
        <v>0</v>
      </c>
      <c r="D133">
        <f t="shared" si="3"/>
        <v>0</v>
      </c>
      <c r="E133" t="str">
        <f>IFERROR(VLOOKUP(D133,通常分様式!$A$22:$A$621,1,FALSE),"")</f>
        <v/>
      </c>
    </row>
    <row r="134" spans="1:5" ht="16.8">
      <c r="A134">
        <v>129</v>
      </c>
      <c r="B134" s="33">
        <f>通常分様式!Y150</f>
        <v>0</v>
      </c>
      <c r="C134">
        <f t="shared" ref="C134:C197" si="4">IF(B134="○",1,0)</f>
        <v>0</v>
      </c>
      <c r="D134">
        <f t="shared" ref="D134:D197" si="5">A134*C134</f>
        <v>0</v>
      </c>
      <c r="E134" t="str">
        <f>IFERROR(VLOOKUP(D134,通常分様式!$A$22:$A$621,1,FALSE),"")</f>
        <v/>
      </c>
    </row>
    <row r="135" spans="1:5" ht="16.8">
      <c r="A135">
        <v>130</v>
      </c>
      <c r="B135" s="33">
        <f>通常分様式!Y151</f>
        <v>0</v>
      </c>
      <c r="C135">
        <f t="shared" si="4"/>
        <v>0</v>
      </c>
      <c r="D135">
        <f t="shared" si="5"/>
        <v>0</v>
      </c>
      <c r="E135" t="str">
        <f>IFERROR(VLOOKUP(D135,通常分様式!$A$22:$A$621,1,FALSE),"")</f>
        <v/>
      </c>
    </row>
    <row r="136" spans="1:5" ht="16.8">
      <c r="A136">
        <v>131</v>
      </c>
      <c r="B136" s="33">
        <f>通常分様式!Y152</f>
        <v>0</v>
      </c>
      <c r="C136">
        <f t="shared" si="4"/>
        <v>0</v>
      </c>
      <c r="D136">
        <f t="shared" si="5"/>
        <v>0</v>
      </c>
      <c r="E136" t="str">
        <f>IFERROR(VLOOKUP(D136,通常分様式!$A$22:$A$621,1,FALSE),"")</f>
        <v/>
      </c>
    </row>
    <row r="137" spans="1:5" ht="16.8">
      <c r="A137">
        <v>132</v>
      </c>
      <c r="B137" s="33">
        <f>通常分様式!Y153</f>
        <v>0</v>
      </c>
      <c r="C137">
        <f t="shared" si="4"/>
        <v>0</v>
      </c>
      <c r="D137">
        <f t="shared" si="5"/>
        <v>0</v>
      </c>
      <c r="E137" t="str">
        <f>IFERROR(VLOOKUP(D137,通常分様式!$A$22:$A$621,1,FALSE),"")</f>
        <v/>
      </c>
    </row>
    <row r="138" spans="1:5" ht="16.8">
      <c r="A138">
        <v>133</v>
      </c>
      <c r="B138" s="33">
        <f>通常分様式!Y154</f>
        <v>0</v>
      </c>
      <c r="C138">
        <f t="shared" si="4"/>
        <v>0</v>
      </c>
      <c r="D138">
        <f t="shared" si="5"/>
        <v>0</v>
      </c>
      <c r="E138" t="str">
        <f>IFERROR(VLOOKUP(D138,通常分様式!$A$22:$A$621,1,FALSE),"")</f>
        <v/>
      </c>
    </row>
    <row r="139" spans="1:5" ht="16.8">
      <c r="A139">
        <v>134</v>
      </c>
      <c r="B139" s="33">
        <f>通常分様式!Y155</f>
        <v>0</v>
      </c>
      <c r="C139">
        <f t="shared" si="4"/>
        <v>0</v>
      </c>
      <c r="D139">
        <f t="shared" si="5"/>
        <v>0</v>
      </c>
      <c r="E139" t="str">
        <f>IFERROR(VLOOKUP(D139,通常分様式!$A$22:$A$621,1,FALSE),"")</f>
        <v/>
      </c>
    </row>
    <row r="140" spans="1:5" ht="16.8">
      <c r="A140">
        <v>135</v>
      </c>
      <c r="B140" s="33">
        <f>通常分様式!Y156</f>
        <v>0</v>
      </c>
      <c r="C140">
        <f t="shared" si="4"/>
        <v>0</v>
      </c>
      <c r="D140">
        <f t="shared" si="5"/>
        <v>0</v>
      </c>
      <c r="E140" t="str">
        <f>IFERROR(VLOOKUP(D140,通常分様式!$A$22:$A$621,1,FALSE),"")</f>
        <v/>
      </c>
    </row>
    <row r="141" spans="1:5" ht="16.8">
      <c r="A141">
        <v>136</v>
      </c>
      <c r="B141" s="33">
        <f>通常分様式!Y157</f>
        <v>0</v>
      </c>
      <c r="C141">
        <f t="shared" si="4"/>
        <v>0</v>
      </c>
      <c r="D141">
        <f t="shared" si="5"/>
        <v>0</v>
      </c>
      <c r="E141" t="str">
        <f>IFERROR(VLOOKUP(D141,通常分様式!$A$22:$A$621,1,FALSE),"")</f>
        <v/>
      </c>
    </row>
    <row r="142" spans="1:5" ht="16.8">
      <c r="A142">
        <v>137</v>
      </c>
      <c r="B142" s="33">
        <f>通常分様式!Y158</f>
        <v>0</v>
      </c>
      <c r="C142">
        <f t="shared" si="4"/>
        <v>0</v>
      </c>
      <c r="D142">
        <f t="shared" si="5"/>
        <v>0</v>
      </c>
      <c r="E142" t="str">
        <f>IFERROR(VLOOKUP(D142,通常分様式!$A$22:$A$621,1,FALSE),"")</f>
        <v/>
      </c>
    </row>
    <row r="143" spans="1:5" ht="16.8">
      <c r="A143">
        <v>138</v>
      </c>
      <c r="B143" s="33">
        <f>通常分様式!Y159</f>
        <v>0</v>
      </c>
      <c r="C143">
        <f t="shared" si="4"/>
        <v>0</v>
      </c>
      <c r="D143">
        <f t="shared" si="5"/>
        <v>0</v>
      </c>
      <c r="E143" t="str">
        <f>IFERROR(VLOOKUP(D143,通常分様式!$A$22:$A$621,1,FALSE),"")</f>
        <v/>
      </c>
    </row>
    <row r="144" spans="1:5" ht="16.8">
      <c r="A144">
        <v>139</v>
      </c>
      <c r="B144" s="33">
        <f>通常分様式!Y160</f>
        <v>0</v>
      </c>
      <c r="C144">
        <f t="shared" si="4"/>
        <v>0</v>
      </c>
      <c r="D144">
        <f t="shared" si="5"/>
        <v>0</v>
      </c>
      <c r="E144" t="str">
        <f>IFERROR(VLOOKUP(D144,通常分様式!$A$22:$A$621,1,FALSE),"")</f>
        <v/>
      </c>
    </row>
    <row r="145" spans="1:5" ht="16.8">
      <c r="A145">
        <v>140</v>
      </c>
      <c r="B145" s="33">
        <f>通常分様式!Y161</f>
        <v>0</v>
      </c>
      <c r="C145">
        <f t="shared" si="4"/>
        <v>0</v>
      </c>
      <c r="D145">
        <f t="shared" si="5"/>
        <v>0</v>
      </c>
      <c r="E145" t="str">
        <f>IFERROR(VLOOKUP(D145,通常分様式!$A$22:$A$621,1,FALSE),"")</f>
        <v/>
      </c>
    </row>
    <row r="146" spans="1:5" ht="16.8">
      <c r="A146">
        <v>141</v>
      </c>
      <c r="B146" s="33">
        <f>通常分様式!Y162</f>
        <v>0</v>
      </c>
      <c r="C146">
        <f t="shared" si="4"/>
        <v>0</v>
      </c>
      <c r="D146">
        <f t="shared" si="5"/>
        <v>0</v>
      </c>
      <c r="E146" t="str">
        <f>IFERROR(VLOOKUP(D146,通常分様式!$A$22:$A$621,1,FALSE),"")</f>
        <v/>
      </c>
    </row>
    <row r="147" spans="1:5" ht="16.8">
      <c r="A147">
        <v>142</v>
      </c>
      <c r="B147" s="33">
        <f>通常分様式!Y163</f>
        <v>0</v>
      </c>
      <c r="C147">
        <f t="shared" si="4"/>
        <v>0</v>
      </c>
      <c r="D147">
        <f t="shared" si="5"/>
        <v>0</v>
      </c>
      <c r="E147" t="str">
        <f>IFERROR(VLOOKUP(D147,通常分様式!$A$22:$A$621,1,FALSE),"")</f>
        <v/>
      </c>
    </row>
    <row r="148" spans="1:5" ht="16.8">
      <c r="A148">
        <v>143</v>
      </c>
      <c r="B148" s="33">
        <f>通常分様式!Y164</f>
        <v>0</v>
      </c>
      <c r="C148">
        <f t="shared" si="4"/>
        <v>0</v>
      </c>
      <c r="D148">
        <f t="shared" si="5"/>
        <v>0</v>
      </c>
      <c r="E148" t="str">
        <f>IFERROR(VLOOKUP(D148,通常分様式!$A$22:$A$621,1,FALSE),"")</f>
        <v/>
      </c>
    </row>
    <row r="149" spans="1:5" ht="16.8">
      <c r="A149">
        <v>144</v>
      </c>
      <c r="B149" s="33">
        <f>通常分様式!Y165</f>
        <v>0</v>
      </c>
      <c r="C149">
        <f t="shared" si="4"/>
        <v>0</v>
      </c>
      <c r="D149">
        <f t="shared" si="5"/>
        <v>0</v>
      </c>
      <c r="E149" t="str">
        <f>IFERROR(VLOOKUP(D149,通常分様式!$A$22:$A$621,1,FALSE),"")</f>
        <v/>
      </c>
    </row>
    <row r="150" spans="1:5" ht="16.8">
      <c r="A150">
        <v>145</v>
      </c>
      <c r="B150" s="33">
        <f>通常分様式!Y166</f>
        <v>0</v>
      </c>
      <c r="C150">
        <f t="shared" si="4"/>
        <v>0</v>
      </c>
      <c r="D150">
        <f t="shared" si="5"/>
        <v>0</v>
      </c>
      <c r="E150" t="str">
        <f>IFERROR(VLOOKUP(D150,通常分様式!$A$22:$A$621,1,FALSE),"")</f>
        <v/>
      </c>
    </row>
    <row r="151" spans="1:5" ht="16.8">
      <c r="A151">
        <v>146</v>
      </c>
      <c r="B151" s="33">
        <f>通常分様式!Y167</f>
        <v>0</v>
      </c>
      <c r="C151">
        <f t="shared" si="4"/>
        <v>0</v>
      </c>
      <c r="D151">
        <f t="shared" si="5"/>
        <v>0</v>
      </c>
      <c r="E151" t="str">
        <f>IFERROR(VLOOKUP(D151,通常分様式!$A$22:$A$621,1,FALSE),"")</f>
        <v/>
      </c>
    </row>
    <row r="152" spans="1:5" ht="16.8">
      <c r="A152">
        <v>147</v>
      </c>
      <c r="B152" s="33">
        <f>通常分様式!Y168</f>
        <v>0</v>
      </c>
      <c r="C152">
        <f t="shared" si="4"/>
        <v>0</v>
      </c>
      <c r="D152">
        <f t="shared" si="5"/>
        <v>0</v>
      </c>
      <c r="E152" t="str">
        <f>IFERROR(VLOOKUP(D152,通常分様式!$A$22:$A$621,1,FALSE),"")</f>
        <v/>
      </c>
    </row>
    <row r="153" spans="1:5" ht="16.8">
      <c r="A153">
        <v>148</v>
      </c>
      <c r="B153" s="33">
        <f>通常分様式!Y169</f>
        <v>0</v>
      </c>
      <c r="C153">
        <f t="shared" si="4"/>
        <v>0</v>
      </c>
      <c r="D153">
        <f t="shared" si="5"/>
        <v>0</v>
      </c>
      <c r="E153" t="str">
        <f>IFERROR(VLOOKUP(D153,通常分様式!$A$22:$A$621,1,FALSE),"")</f>
        <v/>
      </c>
    </row>
    <row r="154" spans="1:5" ht="16.8">
      <c r="A154">
        <v>149</v>
      </c>
      <c r="B154" s="33">
        <f>通常分様式!Y170</f>
        <v>0</v>
      </c>
      <c r="C154">
        <f t="shared" si="4"/>
        <v>0</v>
      </c>
      <c r="D154">
        <f t="shared" si="5"/>
        <v>0</v>
      </c>
      <c r="E154" t="str">
        <f>IFERROR(VLOOKUP(D154,通常分様式!$A$22:$A$621,1,FALSE),"")</f>
        <v/>
      </c>
    </row>
    <row r="155" spans="1:5" ht="16.8">
      <c r="A155">
        <v>150</v>
      </c>
      <c r="B155" s="33">
        <f>通常分様式!Y171</f>
        <v>0</v>
      </c>
      <c r="C155">
        <f t="shared" si="4"/>
        <v>0</v>
      </c>
      <c r="D155">
        <f t="shared" si="5"/>
        <v>0</v>
      </c>
      <c r="E155" t="str">
        <f>IFERROR(VLOOKUP(D155,通常分様式!$A$22:$A$621,1,FALSE),"")</f>
        <v/>
      </c>
    </row>
    <row r="156" spans="1:5" ht="16.8">
      <c r="A156">
        <v>151</v>
      </c>
      <c r="B156" s="33">
        <f>通常分様式!Y172</f>
        <v>0</v>
      </c>
      <c r="C156">
        <f t="shared" si="4"/>
        <v>0</v>
      </c>
      <c r="D156">
        <f t="shared" si="5"/>
        <v>0</v>
      </c>
      <c r="E156" t="str">
        <f>IFERROR(VLOOKUP(D156,通常分様式!$A$22:$A$621,1,FALSE),"")</f>
        <v/>
      </c>
    </row>
    <row r="157" spans="1:5" ht="16.8">
      <c r="A157">
        <v>152</v>
      </c>
      <c r="B157" s="33">
        <f>通常分様式!Y173</f>
        <v>0</v>
      </c>
      <c r="C157">
        <f t="shared" si="4"/>
        <v>0</v>
      </c>
      <c r="D157">
        <f t="shared" si="5"/>
        <v>0</v>
      </c>
      <c r="E157" t="str">
        <f>IFERROR(VLOOKUP(D157,通常分様式!$A$22:$A$621,1,FALSE),"")</f>
        <v/>
      </c>
    </row>
    <row r="158" spans="1:5" ht="16.8">
      <c r="A158">
        <v>153</v>
      </c>
      <c r="B158" s="33">
        <f>通常分様式!Y174</f>
        <v>0</v>
      </c>
      <c r="C158">
        <f t="shared" si="4"/>
        <v>0</v>
      </c>
      <c r="D158">
        <f t="shared" si="5"/>
        <v>0</v>
      </c>
      <c r="E158" t="str">
        <f>IFERROR(VLOOKUP(D158,通常分様式!$A$22:$A$621,1,FALSE),"")</f>
        <v/>
      </c>
    </row>
    <row r="159" spans="1:5" ht="16.8">
      <c r="A159">
        <v>154</v>
      </c>
      <c r="B159" s="33">
        <f>通常分様式!Y175</f>
        <v>0</v>
      </c>
      <c r="C159">
        <f t="shared" si="4"/>
        <v>0</v>
      </c>
      <c r="D159">
        <f t="shared" si="5"/>
        <v>0</v>
      </c>
      <c r="E159" t="str">
        <f>IFERROR(VLOOKUP(D159,通常分様式!$A$22:$A$621,1,FALSE),"")</f>
        <v/>
      </c>
    </row>
    <row r="160" spans="1:5" ht="16.8">
      <c r="A160">
        <v>155</v>
      </c>
      <c r="B160" s="33">
        <f>通常分様式!Y176</f>
        <v>0</v>
      </c>
      <c r="C160">
        <f t="shared" si="4"/>
        <v>0</v>
      </c>
      <c r="D160">
        <f t="shared" si="5"/>
        <v>0</v>
      </c>
      <c r="E160" t="str">
        <f>IFERROR(VLOOKUP(D160,通常分様式!$A$22:$A$621,1,FALSE),"")</f>
        <v/>
      </c>
    </row>
    <row r="161" spans="1:5" ht="16.8">
      <c r="A161">
        <v>156</v>
      </c>
      <c r="B161" s="33">
        <f>通常分様式!Y177</f>
        <v>0</v>
      </c>
      <c r="C161">
        <f t="shared" si="4"/>
        <v>0</v>
      </c>
      <c r="D161">
        <f t="shared" si="5"/>
        <v>0</v>
      </c>
      <c r="E161" t="str">
        <f>IFERROR(VLOOKUP(D161,通常分様式!$A$22:$A$621,1,FALSE),"")</f>
        <v/>
      </c>
    </row>
    <row r="162" spans="1:5" ht="16.8">
      <c r="A162">
        <v>157</v>
      </c>
      <c r="B162" s="33">
        <f>通常分様式!Y178</f>
        <v>0</v>
      </c>
      <c r="C162">
        <f t="shared" si="4"/>
        <v>0</v>
      </c>
      <c r="D162">
        <f t="shared" si="5"/>
        <v>0</v>
      </c>
      <c r="E162" t="str">
        <f>IFERROR(VLOOKUP(D162,通常分様式!$A$22:$A$621,1,FALSE),"")</f>
        <v/>
      </c>
    </row>
    <row r="163" spans="1:5" ht="16.8">
      <c r="A163">
        <v>158</v>
      </c>
      <c r="B163" s="33">
        <f>通常分様式!Y179</f>
        <v>0</v>
      </c>
      <c r="C163">
        <f t="shared" si="4"/>
        <v>0</v>
      </c>
      <c r="D163">
        <f t="shared" si="5"/>
        <v>0</v>
      </c>
      <c r="E163" t="str">
        <f>IFERROR(VLOOKUP(D163,通常分様式!$A$22:$A$621,1,FALSE),"")</f>
        <v/>
      </c>
    </row>
    <row r="164" spans="1:5" ht="16.8">
      <c r="A164">
        <v>159</v>
      </c>
      <c r="B164" s="33">
        <f>通常分様式!Y180</f>
        <v>0</v>
      </c>
      <c r="C164">
        <f t="shared" si="4"/>
        <v>0</v>
      </c>
      <c r="D164">
        <f t="shared" si="5"/>
        <v>0</v>
      </c>
      <c r="E164" t="str">
        <f>IFERROR(VLOOKUP(D164,通常分様式!$A$22:$A$621,1,FALSE),"")</f>
        <v/>
      </c>
    </row>
    <row r="165" spans="1:5" ht="16.8">
      <c r="A165">
        <v>160</v>
      </c>
      <c r="B165" s="33">
        <f>通常分様式!Y181</f>
        <v>0</v>
      </c>
      <c r="C165">
        <f t="shared" si="4"/>
        <v>0</v>
      </c>
      <c r="D165">
        <f t="shared" si="5"/>
        <v>0</v>
      </c>
      <c r="E165" t="str">
        <f>IFERROR(VLOOKUP(D165,通常分様式!$A$22:$A$621,1,FALSE),"")</f>
        <v/>
      </c>
    </row>
    <row r="166" spans="1:5" ht="16.8">
      <c r="A166">
        <v>161</v>
      </c>
      <c r="B166" s="33">
        <f>通常分様式!Y182</f>
        <v>0</v>
      </c>
      <c r="C166">
        <f t="shared" si="4"/>
        <v>0</v>
      </c>
      <c r="D166">
        <f t="shared" si="5"/>
        <v>0</v>
      </c>
      <c r="E166" t="str">
        <f>IFERROR(VLOOKUP(D166,通常分様式!$A$22:$A$621,1,FALSE),"")</f>
        <v/>
      </c>
    </row>
    <row r="167" spans="1:5" ht="16.8">
      <c r="A167">
        <v>162</v>
      </c>
      <c r="B167" s="33">
        <f>通常分様式!Y183</f>
        <v>0</v>
      </c>
      <c r="C167">
        <f t="shared" si="4"/>
        <v>0</v>
      </c>
      <c r="D167">
        <f t="shared" si="5"/>
        <v>0</v>
      </c>
      <c r="E167" t="str">
        <f>IFERROR(VLOOKUP(D167,通常分様式!$A$22:$A$621,1,FALSE),"")</f>
        <v/>
      </c>
    </row>
    <row r="168" spans="1:5" ht="16.8">
      <c r="A168">
        <v>163</v>
      </c>
      <c r="B168" s="33">
        <f>通常分様式!Y184</f>
        <v>0</v>
      </c>
      <c r="C168">
        <f t="shared" si="4"/>
        <v>0</v>
      </c>
      <c r="D168">
        <f t="shared" si="5"/>
        <v>0</v>
      </c>
      <c r="E168" t="str">
        <f>IFERROR(VLOOKUP(D168,通常分様式!$A$22:$A$621,1,FALSE),"")</f>
        <v/>
      </c>
    </row>
    <row r="169" spans="1:5" ht="16.8">
      <c r="A169">
        <v>164</v>
      </c>
      <c r="B169" s="33">
        <f>通常分様式!Y185</f>
        <v>0</v>
      </c>
      <c r="C169">
        <f t="shared" si="4"/>
        <v>0</v>
      </c>
      <c r="D169">
        <f t="shared" si="5"/>
        <v>0</v>
      </c>
      <c r="E169" t="str">
        <f>IFERROR(VLOOKUP(D169,通常分様式!$A$22:$A$621,1,FALSE),"")</f>
        <v/>
      </c>
    </row>
    <row r="170" spans="1:5" ht="16.8">
      <c r="A170">
        <v>165</v>
      </c>
      <c r="B170" s="33">
        <f>通常分様式!Y186</f>
        <v>0</v>
      </c>
      <c r="C170">
        <f t="shared" si="4"/>
        <v>0</v>
      </c>
      <c r="D170">
        <f t="shared" si="5"/>
        <v>0</v>
      </c>
      <c r="E170" t="str">
        <f>IFERROR(VLOOKUP(D170,通常分様式!$A$22:$A$621,1,FALSE),"")</f>
        <v/>
      </c>
    </row>
    <row r="171" spans="1:5" ht="16.8">
      <c r="A171">
        <v>166</v>
      </c>
      <c r="B171" s="33">
        <f>通常分様式!Y187</f>
        <v>0</v>
      </c>
      <c r="C171">
        <f t="shared" si="4"/>
        <v>0</v>
      </c>
      <c r="D171">
        <f t="shared" si="5"/>
        <v>0</v>
      </c>
      <c r="E171" t="str">
        <f>IFERROR(VLOOKUP(D171,通常分様式!$A$22:$A$621,1,FALSE),"")</f>
        <v/>
      </c>
    </row>
    <row r="172" spans="1:5" ht="16.8">
      <c r="A172">
        <v>167</v>
      </c>
      <c r="B172" s="33">
        <f>通常分様式!Y188</f>
        <v>0</v>
      </c>
      <c r="C172">
        <f t="shared" si="4"/>
        <v>0</v>
      </c>
      <c r="D172">
        <f t="shared" si="5"/>
        <v>0</v>
      </c>
      <c r="E172" t="str">
        <f>IFERROR(VLOOKUP(D172,通常分様式!$A$22:$A$621,1,FALSE),"")</f>
        <v/>
      </c>
    </row>
    <row r="173" spans="1:5" ht="16.8">
      <c r="A173">
        <v>168</v>
      </c>
      <c r="B173" s="33">
        <f>通常分様式!Y189</f>
        <v>0</v>
      </c>
      <c r="C173">
        <f t="shared" si="4"/>
        <v>0</v>
      </c>
      <c r="D173">
        <f t="shared" si="5"/>
        <v>0</v>
      </c>
      <c r="E173" t="str">
        <f>IFERROR(VLOOKUP(D173,通常分様式!$A$22:$A$621,1,FALSE),"")</f>
        <v/>
      </c>
    </row>
    <row r="174" spans="1:5" ht="16.8">
      <c r="A174">
        <v>169</v>
      </c>
      <c r="B174" s="33">
        <f>通常分様式!Y190</f>
        <v>0</v>
      </c>
      <c r="C174">
        <f t="shared" si="4"/>
        <v>0</v>
      </c>
      <c r="D174">
        <f t="shared" si="5"/>
        <v>0</v>
      </c>
      <c r="E174" t="str">
        <f>IFERROR(VLOOKUP(D174,通常分様式!$A$22:$A$621,1,FALSE),"")</f>
        <v/>
      </c>
    </row>
    <row r="175" spans="1:5" ht="16.8">
      <c r="A175">
        <v>170</v>
      </c>
      <c r="B175" s="33">
        <f>通常分様式!Y191</f>
        <v>0</v>
      </c>
      <c r="C175">
        <f t="shared" si="4"/>
        <v>0</v>
      </c>
      <c r="D175">
        <f t="shared" si="5"/>
        <v>0</v>
      </c>
      <c r="E175" t="str">
        <f>IFERROR(VLOOKUP(D175,通常分様式!$A$22:$A$621,1,FALSE),"")</f>
        <v/>
      </c>
    </row>
    <row r="176" spans="1:5" ht="16.8">
      <c r="A176">
        <v>171</v>
      </c>
      <c r="B176" s="33">
        <f>通常分様式!Y192</f>
        <v>0</v>
      </c>
      <c r="C176">
        <f t="shared" si="4"/>
        <v>0</v>
      </c>
      <c r="D176">
        <f t="shared" si="5"/>
        <v>0</v>
      </c>
      <c r="E176" t="str">
        <f>IFERROR(VLOOKUP(D176,通常分様式!$A$22:$A$621,1,FALSE),"")</f>
        <v/>
      </c>
    </row>
    <row r="177" spans="1:5" ht="16.8">
      <c r="A177">
        <v>172</v>
      </c>
      <c r="B177" s="33">
        <f>通常分様式!Y193</f>
        <v>0</v>
      </c>
      <c r="C177">
        <f t="shared" si="4"/>
        <v>0</v>
      </c>
      <c r="D177">
        <f t="shared" si="5"/>
        <v>0</v>
      </c>
      <c r="E177" t="str">
        <f>IFERROR(VLOOKUP(D177,通常分様式!$A$22:$A$621,1,FALSE),"")</f>
        <v/>
      </c>
    </row>
    <row r="178" spans="1:5" ht="16.8">
      <c r="A178">
        <v>173</v>
      </c>
      <c r="B178" s="33">
        <f>通常分様式!Y194</f>
        <v>0</v>
      </c>
      <c r="C178">
        <f t="shared" si="4"/>
        <v>0</v>
      </c>
      <c r="D178">
        <f t="shared" si="5"/>
        <v>0</v>
      </c>
      <c r="E178" t="str">
        <f>IFERROR(VLOOKUP(D178,通常分様式!$A$22:$A$621,1,FALSE),"")</f>
        <v/>
      </c>
    </row>
    <row r="179" spans="1:5" ht="16.8">
      <c r="A179">
        <v>174</v>
      </c>
      <c r="B179" s="33">
        <f>通常分様式!Y195</f>
        <v>0</v>
      </c>
      <c r="C179">
        <f t="shared" si="4"/>
        <v>0</v>
      </c>
      <c r="D179">
        <f t="shared" si="5"/>
        <v>0</v>
      </c>
      <c r="E179" t="str">
        <f>IFERROR(VLOOKUP(D179,通常分様式!$A$22:$A$621,1,FALSE),"")</f>
        <v/>
      </c>
    </row>
    <row r="180" spans="1:5" ht="16.8">
      <c r="A180">
        <v>175</v>
      </c>
      <c r="B180" s="33">
        <f>通常分様式!Y196</f>
        <v>0</v>
      </c>
      <c r="C180">
        <f t="shared" si="4"/>
        <v>0</v>
      </c>
      <c r="D180">
        <f t="shared" si="5"/>
        <v>0</v>
      </c>
      <c r="E180" t="str">
        <f>IFERROR(VLOOKUP(D180,通常分様式!$A$22:$A$621,1,FALSE),"")</f>
        <v/>
      </c>
    </row>
    <row r="181" spans="1:5" ht="16.8">
      <c r="A181">
        <v>176</v>
      </c>
      <c r="B181" s="33">
        <f>通常分様式!Y197</f>
        <v>0</v>
      </c>
      <c r="C181">
        <f t="shared" si="4"/>
        <v>0</v>
      </c>
      <c r="D181">
        <f t="shared" si="5"/>
        <v>0</v>
      </c>
      <c r="E181" t="str">
        <f>IFERROR(VLOOKUP(D181,通常分様式!$A$22:$A$621,1,FALSE),"")</f>
        <v/>
      </c>
    </row>
    <row r="182" spans="1:5" ht="16.8">
      <c r="A182">
        <v>177</v>
      </c>
      <c r="B182" s="33">
        <f>通常分様式!Y198</f>
        <v>0</v>
      </c>
      <c r="C182">
        <f t="shared" si="4"/>
        <v>0</v>
      </c>
      <c r="D182">
        <f t="shared" si="5"/>
        <v>0</v>
      </c>
      <c r="E182" t="str">
        <f>IFERROR(VLOOKUP(D182,通常分様式!$A$22:$A$621,1,FALSE),"")</f>
        <v/>
      </c>
    </row>
    <row r="183" spans="1:5" ht="16.8">
      <c r="A183">
        <v>178</v>
      </c>
      <c r="B183" s="33">
        <f>通常分様式!Y199</f>
        <v>0</v>
      </c>
      <c r="C183">
        <f t="shared" si="4"/>
        <v>0</v>
      </c>
      <c r="D183">
        <f t="shared" si="5"/>
        <v>0</v>
      </c>
      <c r="E183" t="str">
        <f>IFERROR(VLOOKUP(D183,通常分様式!$A$22:$A$621,1,FALSE),"")</f>
        <v/>
      </c>
    </row>
    <row r="184" spans="1:5" ht="16.8">
      <c r="A184">
        <v>179</v>
      </c>
      <c r="B184" s="33">
        <f>通常分様式!Y200</f>
        <v>0</v>
      </c>
      <c r="C184">
        <f t="shared" si="4"/>
        <v>0</v>
      </c>
      <c r="D184">
        <f t="shared" si="5"/>
        <v>0</v>
      </c>
      <c r="E184" t="str">
        <f>IFERROR(VLOOKUP(D184,通常分様式!$A$22:$A$621,1,FALSE),"")</f>
        <v/>
      </c>
    </row>
    <row r="185" spans="1:5" ht="16.8">
      <c r="A185">
        <v>180</v>
      </c>
      <c r="B185" s="33">
        <f>通常分様式!Y201</f>
        <v>0</v>
      </c>
      <c r="C185">
        <f t="shared" si="4"/>
        <v>0</v>
      </c>
      <c r="D185">
        <f t="shared" si="5"/>
        <v>0</v>
      </c>
      <c r="E185" t="str">
        <f>IFERROR(VLOOKUP(D185,通常分様式!$A$22:$A$621,1,FALSE),"")</f>
        <v/>
      </c>
    </row>
    <row r="186" spans="1:5" ht="16.8">
      <c r="A186">
        <v>181</v>
      </c>
      <c r="B186" s="33">
        <f>通常分様式!Y202</f>
        <v>0</v>
      </c>
      <c r="C186">
        <f t="shared" si="4"/>
        <v>0</v>
      </c>
      <c r="D186">
        <f t="shared" si="5"/>
        <v>0</v>
      </c>
      <c r="E186" t="str">
        <f>IFERROR(VLOOKUP(D186,通常分様式!$A$22:$A$621,1,FALSE),"")</f>
        <v/>
      </c>
    </row>
    <row r="187" spans="1:5" ht="16.8">
      <c r="A187">
        <v>182</v>
      </c>
      <c r="B187" s="33">
        <f>通常分様式!Y203</f>
        <v>0</v>
      </c>
      <c r="C187">
        <f t="shared" si="4"/>
        <v>0</v>
      </c>
      <c r="D187">
        <f t="shared" si="5"/>
        <v>0</v>
      </c>
      <c r="E187" t="str">
        <f>IFERROR(VLOOKUP(D187,通常分様式!$A$22:$A$621,1,FALSE),"")</f>
        <v/>
      </c>
    </row>
    <row r="188" spans="1:5" ht="16.8">
      <c r="A188">
        <v>183</v>
      </c>
      <c r="B188" s="33">
        <f>通常分様式!Y204</f>
        <v>0</v>
      </c>
      <c r="C188">
        <f t="shared" si="4"/>
        <v>0</v>
      </c>
      <c r="D188">
        <f t="shared" si="5"/>
        <v>0</v>
      </c>
      <c r="E188" t="str">
        <f>IFERROR(VLOOKUP(D188,通常分様式!$A$22:$A$621,1,FALSE),"")</f>
        <v/>
      </c>
    </row>
    <row r="189" spans="1:5" ht="16.8">
      <c r="A189">
        <v>184</v>
      </c>
      <c r="B189" s="33">
        <f>通常分様式!Y205</f>
        <v>0</v>
      </c>
      <c r="C189">
        <f t="shared" si="4"/>
        <v>0</v>
      </c>
      <c r="D189">
        <f t="shared" si="5"/>
        <v>0</v>
      </c>
      <c r="E189" t="str">
        <f>IFERROR(VLOOKUP(D189,通常分様式!$A$22:$A$621,1,FALSE),"")</f>
        <v/>
      </c>
    </row>
    <row r="190" spans="1:5" ht="16.8">
      <c r="A190">
        <v>185</v>
      </c>
      <c r="B190" s="33">
        <f>通常分様式!Y206</f>
        <v>0</v>
      </c>
      <c r="C190">
        <f t="shared" si="4"/>
        <v>0</v>
      </c>
      <c r="D190">
        <f t="shared" si="5"/>
        <v>0</v>
      </c>
      <c r="E190" t="str">
        <f>IFERROR(VLOOKUP(D190,通常分様式!$A$22:$A$621,1,FALSE),"")</f>
        <v/>
      </c>
    </row>
    <row r="191" spans="1:5" ht="16.8">
      <c r="A191">
        <v>186</v>
      </c>
      <c r="B191" s="33">
        <f>通常分様式!Y207</f>
        <v>0</v>
      </c>
      <c r="C191">
        <f t="shared" si="4"/>
        <v>0</v>
      </c>
      <c r="D191">
        <f t="shared" si="5"/>
        <v>0</v>
      </c>
      <c r="E191" t="str">
        <f>IFERROR(VLOOKUP(D191,通常分様式!$A$22:$A$621,1,FALSE),"")</f>
        <v/>
      </c>
    </row>
    <row r="192" spans="1:5" ht="16.8">
      <c r="A192">
        <v>187</v>
      </c>
      <c r="B192" s="33">
        <f>通常分様式!Y208</f>
        <v>0</v>
      </c>
      <c r="C192">
        <f t="shared" si="4"/>
        <v>0</v>
      </c>
      <c r="D192">
        <f t="shared" si="5"/>
        <v>0</v>
      </c>
      <c r="E192" t="str">
        <f>IFERROR(VLOOKUP(D192,通常分様式!$A$22:$A$621,1,FALSE),"")</f>
        <v/>
      </c>
    </row>
    <row r="193" spans="1:5" ht="16.8">
      <c r="A193">
        <v>188</v>
      </c>
      <c r="B193" s="33">
        <f>通常分様式!Y209</f>
        <v>0</v>
      </c>
      <c r="C193">
        <f t="shared" si="4"/>
        <v>0</v>
      </c>
      <c r="D193">
        <f t="shared" si="5"/>
        <v>0</v>
      </c>
      <c r="E193" t="str">
        <f>IFERROR(VLOOKUP(D193,通常分様式!$A$22:$A$621,1,FALSE),"")</f>
        <v/>
      </c>
    </row>
    <row r="194" spans="1:5" ht="16.8">
      <c r="A194">
        <v>189</v>
      </c>
      <c r="B194" s="33">
        <f>通常分様式!Y210</f>
        <v>0</v>
      </c>
      <c r="C194">
        <f t="shared" si="4"/>
        <v>0</v>
      </c>
      <c r="D194">
        <f t="shared" si="5"/>
        <v>0</v>
      </c>
      <c r="E194" t="str">
        <f>IFERROR(VLOOKUP(D194,通常分様式!$A$22:$A$621,1,FALSE),"")</f>
        <v/>
      </c>
    </row>
    <row r="195" spans="1:5" ht="16.8">
      <c r="A195">
        <v>190</v>
      </c>
      <c r="B195" s="33">
        <f>通常分様式!Y211</f>
        <v>0</v>
      </c>
      <c r="C195">
        <f t="shared" si="4"/>
        <v>0</v>
      </c>
      <c r="D195">
        <f t="shared" si="5"/>
        <v>0</v>
      </c>
      <c r="E195" t="str">
        <f>IFERROR(VLOOKUP(D195,通常分様式!$A$22:$A$621,1,FALSE),"")</f>
        <v/>
      </c>
    </row>
    <row r="196" spans="1:5" ht="16.8">
      <c r="A196">
        <v>191</v>
      </c>
      <c r="B196" s="33">
        <f>通常分様式!Y212</f>
        <v>0</v>
      </c>
      <c r="C196">
        <f t="shared" si="4"/>
        <v>0</v>
      </c>
      <c r="D196">
        <f t="shared" si="5"/>
        <v>0</v>
      </c>
      <c r="E196" t="str">
        <f>IFERROR(VLOOKUP(D196,通常分様式!$A$22:$A$621,1,FALSE),"")</f>
        <v/>
      </c>
    </row>
    <row r="197" spans="1:5" ht="16.8">
      <c r="A197">
        <v>192</v>
      </c>
      <c r="B197" s="33">
        <f>通常分様式!Y213</f>
        <v>0</v>
      </c>
      <c r="C197">
        <f t="shared" si="4"/>
        <v>0</v>
      </c>
      <c r="D197">
        <f t="shared" si="5"/>
        <v>0</v>
      </c>
      <c r="E197" t="str">
        <f>IFERROR(VLOOKUP(D197,通常分様式!$A$22:$A$621,1,FALSE),"")</f>
        <v/>
      </c>
    </row>
    <row r="198" spans="1:5" ht="16.8">
      <c r="A198">
        <v>193</v>
      </c>
      <c r="B198" s="33">
        <f>通常分様式!Y214</f>
        <v>0</v>
      </c>
      <c r="C198">
        <f t="shared" ref="C198:C261" si="6">IF(B198="○",1,0)</f>
        <v>0</v>
      </c>
      <c r="D198">
        <f t="shared" ref="D198:D261" si="7">A198*C198</f>
        <v>0</v>
      </c>
      <c r="E198" t="str">
        <f>IFERROR(VLOOKUP(D198,通常分様式!$A$22:$A$621,1,FALSE),"")</f>
        <v/>
      </c>
    </row>
    <row r="199" spans="1:5" ht="16.8">
      <c r="A199">
        <v>194</v>
      </c>
      <c r="B199" s="33">
        <f>通常分様式!Y215</f>
        <v>0</v>
      </c>
      <c r="C199">
        <f t="shared" si="6"/>
        <v>0</v>
      </c>
      <c r="D199">
        <f t="shared" si="7"/>
        <v>0</v>
      </c>
      <c r="E199" t="str">
        <f>IFERROR(VLOOKUP(D199,通常分様式!$A$22:$A$621,1,FALSE),"")</f>
        <v/>
      </c>
    </row>
    <row r="200" spans="1:5" ht="16.8">
      <c r="A200">
        <v>195</v>
      </c>
      <c r="B200" s="33">
        <f>通常分様式!Y216</f>
        <v>0</v>
      </c>
      <c r="C200">
        <f t="shared" si="6"/>
        <v>0</v>
      </c>
      <c r="D200">
        <f t="shared" si="7"/>
        <v>0</v>
      </c>
      <c r="E200" t="str">
        <f>IFERROR(VLOOKUP(D200,通常分様式!$A$22:$A$621,1,FALSE),"")</f>
        <v/>
      </c>
    </row>
    <row r="201" spans="1:5" ht="16.8">
      <c r="A201">
        <v>196</v>
      </c>
      <c r="B201" s="33">
        <f>通常分様式!Y217</f>
        <v>0</v>
      </c>
      <c r="C201">
        <f t="shared" si="6"/>
        <v>0</v>
      </c>
      <c r="D201">
        <f t="shared" si="7"/>
        <v>0</v>
      </c>
      <c r="E201" t="str">
        <f>IFERROR(VLOOKUP(D201,通常分様式!$A$22:$A$621,1,FALSE),"")</f>
        <v/>
      </c>
    </row>
    <row r="202" spans="1:5" ht="16.8">
      <c r="A202">
        <v>197</v>
      </c>
      <c r="B202" s="33">
        <f>通常分様式!Y218</f>
        <v>0</v>
      </c>
      <c r="C202">
        <f t="shared" si="6"/>
        <v>0</v>
      </c>
      <c r="D202">
        <f t="shared" si="7"/>
        <v>0</v>
      </c>
      <c r="E202" t="str">
        <f>IFERROR(VLOOKUP(D202,通常分様式!$A$22:$A$621,1,FALSE),"")</f>
        <v/>
      </c>
    </row>
    <row r="203" spans="1:5" ht="16.8">
      <c r="A203">
        <v>198</v>
      </c>
      <c r="B203" s="33">
        <f>通常分様式!Y219</f>
        <v>0</v>
      </c>
      <c r="C203">
        <f t="shared" si="6"/>
        <v>0</v>
      </c>
      <c r="D203">
        <f t="shared" si="7"/>
        <v>0</v>
      </c>
      <c r="E203" t="str">
        <f>IFERROR(VLOOKUP(D203,通常分様式!$A$22:$A$621,1,FALSE),"")</f>
        <v/>
      </c>
    </row>
    <row r="204" spans="1:5" ht="16.8">
      <c r="A204">
        <v>199</v>
      </c>
      <c r="B204" s="33">
        <f>通常分様式!Y220</f>
        <v>0</v>
      </c>
      <c r="C204">
        <f t="shared" si="6"/>
        <v>0</v>
      </c>
      <c r="D204">
        <f t="shared" si="7"/>
        <v>0</v>
      </c>
      <c r="E204" t="str">
        <f>IFERROR(VLOOKUP(D204,通常分様式!$A$22:$A$621,1,FALSE),"")</f>
        <v/>
      </c>
    </row>
    <row r="205" spans="1:5" ht="16.8">
      <c r="A205">
        <v>200</v>
      </c>
      <c r="B205" s="33">
        <f>通常分様式!Y221</f>
        <v>0</v>
      </c>
      <c r="C205">
        <f t="shared" si="6"/>
        <v>0</v>
      </c>
      <c r="D205">
        <f t="shared" si="7"/>
        <v>0</v>
      </c>
      <c r="E205" t="str">
        <f>IFERROR(VLOOKUP(D205,通常分様式!$A$22:$A$621,1,FALSE),"")</f>
        <v/>
      </c>
    </row>
    <row r="206" spans="1:5" ht="16.8">
      <c r="A206">
        <v>201</v>
      </c>
      <c r="B206" s="33">
        <f>通常分様式!Y222</f>
        <v>0</v>
      </c>
      <c r="C206">
        <f t="shared" si="6"/>
        <v>0</v>
      </c>
      <c r="D206">
        <f t="shared" si="7"/>
        <v>0</v>
      </c>
      <c r="E206" t="str">
        <f>IFERROR(VLOOKUP(D206,通常分様式!$A$22:$A$621,1,FALSE),"")</f>
        <v/>
      </c>
    </row>
    <row r="207" spans="1:5" ht="16.8">
      <c r="A207">
        <v>202</v>
      </c>
      <c r="B207" s="33">
        <f>通常分様式!Y223</f>
        <v>0</v>
      </c>
      <c r="C207">
        <f t="shared" si="6"/>
        <v>0</v>
      </c>
      <c r="D207">
        <f t="shared" si="7"/>
        <v>0</v>
      </c>
      <c r="E207" t="str">
        <f>IFERROR(VLOOKUP(D207,通常分様式!$A$22:$A$621,1,FALSE),"")</f>
        <v/>
      </c>
    </row>
    <row r="208" spans="1:5" ht="16.8">
      <c r="A208">
        <v>203</v>
      </c>
      <c r="B208" s="33">
        <f>通常分様式!Y224</f>
        <v>0</v>
      </c>
      <c r="C208">
        <f t="shared" si="6"/>
        <v>0</v>
      </c>
      <c r="D208">
        <f t="shared" si="7"/>
        <v>0</v>
      </c>
      <c r="E208" t="str">
        <f>IFERROR(VLOOKUP(D208,通常分様式!$A$22:$A$621,1,FALSE),"")</f>
        <v/>
      </c>
    </row>
    <row r="209" spans="1:5" ht="16.8">
      <c r="A209">
        <v>204</v>
      </c>
      <c r="B209" s="33">
        <f>通常分様式!Y225</f>
        <v>0</v>
      </c>
      <c r="C209">
        <f t="shared" si="6"/>
        <v>0</v>
      </c>
      <c r="D209">
        <f t="shared" si="7"/>
        <v>0</v>
      </c>
      <c r="E209" t="str">
        <f>IFERROR(VLOOKUP(D209,通常分様式!$A$22:$A$621,1,FALSE),"")</f>
        <v/>
      </c>
    </row>
    <row r="210" spans="1:5" ht="16.8">
      <c r="A210">
        <v>205</v>
      </c>
      <c r="B210" s="33">
        <f>通常分様式!Y226</f>
        <v>0</v>
      </c>
      <c r="C210">
        <f t="shared" si="6"/>
        <v>0</v>
      </c>
      <c r="D210">
        <f t="shared" si="7"/>
        <v>0</v>
      </c>
      <c r="E210" t="str">
        <f>IFERROR(VLOOKUP(D210,通常分様式!$A$22:$A$621,1,FALSE),"")</f>
        <v/>
      </c>
    </row>
    <row r="211" spans="1:5" ht="16.8">
      <c r="A211">
        <v>206</v>
      </c>
      <c r="B211" s="33">
        <f>通常分様式!Y227</f>
        <v>0</v>
      </c>
      <c r="C211">
        <f t="shared" si="6"/>
        <v>0</v>
      </c>
      <c r="D211">
        <f t="shared" si="7"/>
        <v>0</v>
      </c>
      <c r="E211" t="str">
        <f>IFERROR(VLOOKUP(D211,通常分様式!$A$22:$A$621,1,FALSE),"")</f>
        <v/>
      </c>
    </row>
    <row r="212" spans="1:5" ht="16.8">
      <c r="A212">
        <v>207</v>
      </c>
      <c r="B212" s="33">
        <f>通常分様式!Y228</f>
        <v>0</v>
      </c>
      <c r="C212">
        <f t="shared" si="6"/>
        <v>0</v>
      </c>
      <c r="D212">
        <f t="shared" si="7"/>
        <v>0</v>
      </c>
      <c r="E212" t="str">
        <f>IFERROR(VLOOKUP(D212,通常分様式!$A$22:$A$621,1,FALSE),"")</f>
        <v/>
      </c>
    </row>
    <row r="213" spans="1:5" ht="16.8">
      <c r="A213">
        <v>208</v>
      </c>
      <c r="B213" s="33">
        <f>通常分様式!Y229</f>
        <v>0</v>
      </c>
      <c r="C213">
        <f t="shared" si="6"/>
        <v>0</v>
      </c>
      <c r="D213">
        <f t="shared" si="7"/>
        <v>0</v>
      </c>
      <c r="E213" t="str">
        <f>IFERROR(VLOOKUP(D213,通常分様式!$A$22:$A$621,1,FALSE),"")</f>
        <v/>
      </c>
    </row>
    <row r="214" spans="1:5" ht="16.8">
      <c r="A214">
        <v>209</v>
      </c>
      <c r="B214" s="33">
        <f>通常分様式!Y230</f>
        <v>0</v>
      </c>
      <c r="C214">
        <f t="shared" si="6"/>
        <v>0</v>
      </c>
      <c r="D214">
        <f t="shared" si="7"/>
        <v>0</v>
      </c>
      <c r="E214" t="str">
        <f>IFERROR(VLOOKUP(D214,通常分様式!$A$22:$A$621,1,FALSE),"")</f>
        <v/>
      </c>
    </row>
    <row r="215" spans="1:5" ht="16.8">
      <c r="A215">
        <v>210</v>
      </c>
      <c r="B215" s="33">
        <f>通常分様式!Y231</f>
        <v>0</v>
      </c>
      <c r="C215">
        <f t="shared" si="6"/>
        <v>0</v>
      </c>
      <c r="D215">
        <f t="shared" si="7"/>
        <v>0</v>
      </c>
      <c r="E215" t="str">
        <f>IFERROR(VLOOKUP(D215,通常分様式!$A$22:$A$621,1,FALSE),"")</f>
        <v/>
      </c>
    </row>
    <row r="216" spans="1:5" ht="16.8">
      <c r="A216">
        <v>211</v>
      </c>
      <c r="B216" s="33">
        <f>通常分様式!Y232</f>
        <v>0</v>
      </c>
      <c r="C216">
        <f t="shared" si="6"/>
        <v>0</v>
      </c>
      <c r="D216">
        <f t="shared" si="7"/>
        <v>0</v>
      </c>
      <c r="E216" t="str">
        <f>IFERROR(VLOOKUP(D216,通常分様式!$A$22:$A$621,1,FALSE),"")</f>
        <v/>
      </c>
    </row>
    <row r="217" spans="1:5" ht="16.8">
      <c r="A217">
        <v>212</v>
      </c>
      <c r="B217" s="33">
        <f>通常分様式!Y233</f>
        <v>0</v>
      </c>
      <c r="C217">
        <f t="shared" si="6"/>
        <v>0</v>
      </c>
      <c r="D217">
        <f t="shared" si="7"/>
        <v>0</v>
      </c>
      <c r="E217" t="str">
        <f>IFERROR(VLOOKUP(D217,通常分様式!$A$22:$A$621,1,FALSE),"")</f>
        <v/>
      </c>
    </row>
    <row r="218" spans="1:5" ht="16.8">
      <c r="A218">
        <v>213</v>
      </c>
      <c r="B218" s="33">
        <f>通常分様式!Y234</f>
        <v>0</v>
      </c>
      <c r="C218">
        <f t="shared" si="6"/>
        <v>0</v>
      </c>
      <c r="D218">
        <f t="shared" si="7"/>
        <v>0</v>
      </c>
      <c r="E218" t="str">
        <f>IFERROR(VLOOKUP(D218,通常分様式!$A$22:$A$621,1,FALSE),"")</f>
        <v/>
      </c>
    </row>
    <row r="219" spans="1:5" ht="16.8">
      <c r="A219">
        <v>214</v>
      </c>
      <c r="B219" s="33">
        <f>通常分様式!Y235</f>
        <v>0</v>
      </c>
      <c r="C219">
        <f t="shared" si="6"/>
        <v>0</v>
      </c>
      <c r="D219">
        <f t="shared" si="7"/>
        <v>0</v>
      </c>
      <c r="E219" t="str">
        <f>IFERROR(VLOOKUP(D219,通常分様式!$A$22:$A$621,1,FALSE),"")</f>
        <v/>
      </c>
    </row>
    <row r="220" spans="1:5" ht="16.8">
      <c r="A220">
        <v>215</v>
      </c>
      <c r="B220" s="33">
        <f>通常分様式!Y236</f>
        <v>0</v>
      </c>
      <c r="C220">
        <f t="shared" si="6"/>
        <v>0</v>
      </c>
      <c r="D220">
        <f t="shared" si="7"/>
        <v>0</v>
      </c>
      <c r="E220" t="str">
        <f>IFERROR(VLOOKUP(D220,通常分様式!$A$22:$A$621,1,FALSE),"")</f>
        <v/>
      </c>
    </row>
    <row r="221" spans="1:5" ht="16.8">
      <c r="A221">
        <v>216</v>
      </c>
      <c r="B221" s="33">
        <f>通常分様式!Y237</f>
        <v>0</v>
      </c>
      <c r="C221">
        <f t="shared" si="6"/>
        <v>0</v>
      </c>
      <c r="D221">
        <f t="shared" si="7"/>
        <v>0</v>
      </c>
      <c r="E221" t="str">
        <f>IFERROR(VLOOKUP(D221,通常分様式!$A$22:$A$621,1,FALSE),"")</f>
        <v/>
      </c>
    </row>
    <row r="222" spans="1:5" ht="16.8">
      <c r="A222">
        <v>217</v>
      </c>
      <c r="B222" s="33">
        <f>通常分様式!Y238</f>
        <v>0</v>
      </c>
      <c r="C222">
        <f t="shared" si="6"/>
        <v>0</v>
      </c>
      <c r="D222">
        <f t="shared" si="7"/>
        <v>0</v>
      </c>
      <c r="E222" t="str">
        <f>IFERROR(VLOOKUP(D222,通常分様式!$A$22:$A$621,1,FALSE),"")</f>
        <v/>
      </c>
    </row>
    <row r="223" spans="1:5" ht="16.8">
      <c r="A223">
        <v>218</v>
      </c>
      <c r="B223" s="33">
        <f>通常分様式!Y239</f>
        <v>0</v>
      </c>
      <c r="C223">
        <f t="shared" si="6"/>
        <v>0</v>
      </c>
      <c r="D223">
        <f t="shared" si="7"/>
        <v>0</v>
      </c>
      <c r="E223" t="str">
        <f>IFERROR(VLOOKUP(D223,通常分様式!$A$22:$A$621,1,FALSE),"")</f>
        <v/>
      </c>
    </row>
    <row r="224" spans="1:5" ht="16.8">
      <c r="A224">
        <v>219</v>
      </c>
      <c r="B224" s="33">
        <f>通常分様式!Y240</f>
        <v>0</v>
      </c>
      <c r="C224">
        <f t="shared" si="6"/>
        <v>0</v>
      </c>
      <c r="D224">
        <f t="shared" si="7"/>
        <v>0</v>
      </c>
      <c r="E224" t="str">
        <f>IFERROR(VLOOKUP(D224,通常分様式!$A$22:$A$621,1,FALSE),"")</f>
        <v/>
      </c>
    </row>
    <row r="225" spans="1:5" ht="16.8">
      <c r="A225">
        <v>220</v>
      </c>
      <c r="B225" s="33">
        <f>通常分様式!Y241</f>
        <v>0</v>
      </c>
      <c r="C225">
        <f t="shared" si="6"/>
        <v>0</v>
      </c>
      <c r="D225">
        <f t="shared" si="7"/>
        <v>0</v>
      </c>
      <c r="E225" t="str">
        <f>IFERROR(VLOOKUP(D225,通常分様式!$A$22:$A$621,1,FALSE),"")</f>
        <v/>
      </c>
    </row>
    <row r="226" spans="1:5" ht="16.8">
      <c r="A226">
        <v>221</v>
      </c>
      <c r="B226" s="33">
        <f>通常分様式!Y242</f>
        <v>0</v>
      </c>
      <c r="C226">
        <f t="shared" si="6"/>
        <v>0</v>
      </c>
      <c r="D226">
        <f t="shared" si="7"/>
        <v>0</v>
      </c>
      <c r="E226" t="str">
        <f>IFERROR(VLOOKUP(D226,通常分様式!$A$22:$A$621,1,FALSE),"")</f>
        <v/>
      </c>
    </row>
    <row r="227" spans="1:5" ht="16.8">
      <c r="A227">
        <v>222</v>
      </c>
      <c r="B227" s="33">
        <f>通常分様式!Y243</f>
        <v>0</v>
      </c>
      <c r="C227">
        <f t="shared" si="6"/>
        <v>0</v>
      </c>
      <c r="D227">
        <f t="shared" si="7"/>
        <v>0</v>
      </c>
      <c r="E227" t="str">
        <f>IFERROR(VLOOKUP(D227,通常分様式!$A$22:$A$621,1,FALSE),"")</f>
        <v/>
      </c>
    </row>
    <row r="228" spans="1:5" ht="16.8">
      <c r="A228">
        <v>223</v>
      </c>
      <c r="B228" s="33">
        <f>通常分様式!Y244</f>
        <v>0</v>
      </c>
      <c r="C228">
        <f t="shared" si="6"/>
        <v>0</v>
      </c>
      <c r="D228">
        <f t="shared" si="7"/>
        <v>0</v>
      </c>
      <c r="E228" t="str">
        <f>IFERROR(VLOOKUP(D228,通常分様式!$A$22:$A$621,1,FALSE),"")</f>
        <v/>
      </c>
    </row>
    <row r="229" spans="1:5" ht="16.8">
      <c r="A229">
        <v>224</v>
      </c>
      <c r="B229" s="33">
        <f>通常分様式!Y245</f>
        <v>0</v>
      </c>
      <c r="C229">
        <f t="shared" si="6"/>
        <v>0</v>
      </c>
      <c r="D229">
        <f t="shared" si="7"/>
        <v>0</v>
      </c>
      <c r="E229" t="str">
        <f>IFERROR(VLOOKUP(D229,通常分様式!$A$22:$A$621,1,FALSE),"")</f>
        <v/>
      </c>
    </row>
    <row r="230" spans="1:5" ht="16.8">
      <c r="A230">
        <v>225</v>
      </c>
      <c r="B230" s="33">
        <f>通常分様式!Y246</f>
        <v>0</v>
      </c>
      <c r="C230">
        <f t="shared" si="6"/>
        <v>0</v>
      </c>
      <c r="D230">
        <f t="shared" si="7"/>
        <v>0</v>
      </c>
      <c r="E230" t="str">
        <f>IFERROR(VLOOKUP(D230,通常分様式!$A$22:$A$621,1,FALSE),"")</f>
        <v/>
      </c>
    </row>
    <row r="231" spans="1:5" ht="16.8">
      <c r="A231">
        <v>226</v>
      </c>
      <c r="B231" s="33">
        <f>通常分様式!Y247</f>
        <v>0</v>
      </c>
      <c r="C231">
        <f t="shared" si="6"/>
        <v>0</v>
      </c>
      <c r="D231">
        <f t="shared" si="7"/>
        <v>0</v>
      </c>
      <c r="E231" t="str">
        <f>IFERROR(VLOOKUP(D231,通常分様式!$A$22:$A$621,1,FALSE),"")</f>
        <v/>
      </c>
    </row>
    <row r="232" spans="1:5" ht="16.8">
      <c r="A232">
        <v>227</v>
      </c>
      <c r="B232" s="33">
        <f>通常分様式!Y248</f>
        <v>0</v>
      </c>
      <c r="C232">
        <f t="shared" si="6"/>
        <v>0</v>
      </c>
      <c r="D232">
        <f t="shared" si="7"/>
        <v>0</v>
      </c>
      <c r="E232" t="str">
        <f>IFERROR(VLOOKUP(D232,通常分様式!$A$22:$A$621,1,FALSE),"")</f>
        <v/>
      </c>
    </row>
    <row r="233" spans="1:5" ht="16.8">
      <c r="A233">
        <v>228</v>
      </c>
      <c r="B233" s="33">
        <f>通常分様式!Y249</f>
        <v>0</v>
      </c>
      <c r="C233">
        <f t="shared" si="6"/>
        <v>0</v>
      </c>
      <c r="D233">
        <f t="shared" si="7"/>
        <v>0</v>
      </c>
      <c r="E233" t="str">
        <f>IFERROR(VLOOKUP(D233,通常分様式!$A$22:$A$621,1,FALSE),"")</f>
        <v/>
      </c>
    </row>
    <row r="234" spans="1:5" ht="16.8">
      <c r="A234">
        <v>229</v>
      </c>
      <c r="B234" s="33">
        <f>通常分様式!Y250</f>
        <v>0</v>
      </c>
      <c r="C234">
        <f t="shared" si="6"/>
        <v>0</v>
      </c>
      <c r="D234">
        <f t="shared" si="7"/>
        <v>0</v>
      </c>
      <c r="E234" t="str">
        <f>IFERROR(VLOOKUP(D234,通常分様式!$A$22:$A$621,1,FALSE),"")</f>
        <v/>
      </c>
    </row>
    <row r="235" spans="1:5" ht="16.8">
      <c r="A235">
        <v>230</v>
      </c>
      <c r="B235" s="33">
        <f>通常分様式!Y251</f>
        <v>0</v>
      </c>
      <c r="C235">
        <f t="shared" si="6"/>
        <v>0</v>
      </c>
      <c r="D235">
        <f t="shared" si="7"/>
        <v>0</v>
      </c>
      <c r="E235" t="str">
        <f>IFERROR(VLOOKUP(D235,通常分様式!$A$22:$A$621,1,FALSE),"")</f>
        <v/>
      </c>
    </row>
    <row r="236" spans="1:5" ht="16.8">
      <c r="A236">
        <v>231</v>
      </c>
      <c r="B236" s="33">
        <f>通常分様式!Y252</f>
        <v>0</v>
      </c>
      <c r="C236">
        <f t="shared" si="6"/>
        <v>0</v>
      </c>
      <c r="D236">
        <f t="shared" si="7"/>
        <v>0</v>
      </c>
      <c r="E236" t="str">
        <f>IFERROR(VLOOKUP(D236,通常分様式!$A$22:$A$621,1,FALSE),"")</f>
        <v/>
      </c>
    </row>
    <row r="237" spans="1:5" ht="16.8">
      <c r="A237">
        <v>232</v>
      </c>
      <c r="B237" s="33">
        <f>通常分様式!Y253</f>
        <v>0</v>
      </c>
      <c r="C237">
        <f t="shared" si="6"/>
        <v>0</v>
      </c>
      <c r="D237">
        <f t="shared" si="7"/>
        <v>0</v>
      </c>
      <c r="E237" t="str">
        <f>IFERROR(VLOOKUP(D237,通常分様式!$A$22:$A$621,1,FALSE),"")</f>
        <v/>
      </c>
    </row>
    <row r="238" spans="1:5" ht="16.8">
      <c r="A238">
        <v>233</v>
      </c>
      <c r="B238" s="33">
        <f>通常分様式!Y254</f>
        <v>0</v>
      </c>
      <c r="C238">
        <f t="shared" si="6"/>
        <v>0</v>
      </c>
      <c r="D238">
        <f t="shared" si="7"/>
        <v>0</v>
      </c>
      <c r="E238" t="str">
        <f>IFERROR(VLOOKUP(D238,通常分様式!$A$22:$A$621,1,FALSE),"")</f>
        <v/>
      </c>
    </row>
    <row r="239" spans="1:5" ht="16.8">
      <c r="A239">
        <v>234</v>
      </c>
      <c r="B239" s="33">
        <f>通常分様式!Y255</f>
        <v>0</v>
      </c>
      <c r="C239">
        <f t="shared" si="6"/>
        <v>0</v>
      </c>
      <c r="D239">
        <f t="shared" si="7"/>
        <v>0</v>
      </c>
      <c r="E239" t="str">
        <f>IFERROR(VLOOKUP(D239,通常分様式!$A$22:$A$621,1,FALSE),"")</f>
        <v/>
      </c>
    </row>
    <row r="240" spans="1:5" ht="16.8">
      <c r="A240">
        <v>235</v>
      </c>
      <c r="B240" s="33">
        <f>通常分様式!Y256</f>
        <v>0</v>
      </c>
      <c r="C240">
        <f t="shared" si="6"/>
        <v>0</v>
      </c>
      <c r="D240">
        <f t="shared" si="7"/>
        <v>0</v>
      </c>
      <c r="E240" t="str">
        <f>IFERROR(VLOOKUP(D240,通常分様式!$A$22:$A$621,1,FALSE),"")</f>
        <v/>
      </c>
    </row>
    <row r="241" spans="1:5" ht="16.8">
      <c r="A241">
        <v>236</v>
      </c>
      <c r="B241" s="33">
        <f>通常分様式!Y257</f>
        <v>0</v>
      </c>
      <c r="C241">
        <f t="shared" si="6"/>
        <v>0</v>
      </c>
      <c r="D241">
        <f t="shared" si="7"/>
        <v>0</v>
      </c>
      <c r="E241" t="str">
        <f>IFERROR(VLOOKUP(D241,通常分様式!$A$22:$A$621,1,FALSE),"")</f>
        <v/>
      </c>
    </row>
    <row r="242" spans="1:5" ht="16.8">
      <c r="A242">
        <v>237</v>
      </c>
      <c r="B242" s="33">
        <f>通常分様式!Y258</f>
        <v>0</v>
      </c>
      <c r="C242">
        <f t="shared" si="6"/>
        <v>0</v>
      </c>
      <c r="D242">
        <f t="shared" si="7"/>
        <v>0</v>
      </c>
      <c r="E242" t="str">
        <f>IFERROR(VLOOKUP(D242,通常分様式!$A$22:$A$621,1,FALSE),"")</f>
        <v/>
      </c>
    </row>
    <row r="243" spans="1:5" ht="16.8">
      <c r="A243">
        <v>238</v>
      </c>
      <c r="B243" s="33">
        <f>通常分様式!Y259</f>
        <v>0</v>
      </c>
      <c r="C243">
        <f t="shared" si="6"/>
        <v>0</v>
      </c>
      <c r="D243">
        <f t="shared" si="7"/>
        <v>0</v>
      </c>
      <c r="E243" t="str">
        <f>IFERROR(VLOOKUP(D243,通常分様式!$A$22:$A$621,1,FALSE),"")</f>
        <v/>
      </c>
    </row>
    <row r="244" spans="1:5" ht="16.8">
      <c r="A244">
        <v>239</v>
      </c>
      <c r="B244" s="33">
        <f>通常分様式!Y260</f>
        <v>0</v>
      </c>
      <c r="C244">
        <f t="shared" si="6"/>
        <v>0</v>
      </c>
      <c r="D244">
        <f t="shared" si="7"/>
        <v>0</v>
      </c>
      <c r="E244" t="str">
        <f>IFERROR(VLOOKUP(D244,通常分様式!$A$22:$A$621,1,FALSE),"")</f>
        <v/>
      </c>
    </row>
    <row r="245" spans="1:5" ht="16.8">
      <c r="A245">
        <v>240</v>
      </c>
      <c r="B245" s="33">
        <f>通常分様式!Y261</f>
        <v>0</v>
      </c>
      <c r="C245">
        <f t="shared" si="6"/>
        <v>0</v>
      </c>
      <c r="D245">
        <f t="shared" si="7"/>
        <v>0</v>
      </c>
      <c r="E245" t="str">
        <f>IFERROR(VLOOKUP(D245,通常分様式!$A$22:$A$621,1,FALSE),"")</f>
        <v/>
      </c>
    </row>
    <row r="246" spans="1:5" ht="16.8">
      <c r="A246">
        <v>241</v>
      </c>
      <c r="B246" s="33">
        <f>通常分様式!Y262</f>
        <v>0</v>
      </c>
      <c r="C246">
        <f t="shared" si="6"/>
        <v>0</v>
      </c>
      <c r="D246">
        <f t="shared" si="7"/>
        <v>0</v>
      </c>
      <c r="E246" t="str">
        <f>IFERROR(VLOOKUP(D246,通常分様式!$A$22:$A$621,1,FALSE),"")</f>
        <v/>
      </c>
    </row>
    <row r="247" spans="1:5" ht="16.8">
      <c r="A247">
        <v>242</v>
      </c>
      <c r="B247" s="33">
        <f>通常分様式!Y263</f>
        <v>0</v>
      </c>
      <c r="C247">
        <f t="shared" si="6"/>
        <v>0</v>
      </c>
      <c r="D247">
        <f t="shared" si="7"/>
        <v>0</v>
      </c>
      <c r="E247" t="str">
        <f>IFERROR(VLOOKUP(D247,通常分様式!$A$22:$A$621,1,FALSE),"")</f>
        <v/>
      </c>
    </row>
    <row r="248" spans="1:5" ht="16.8">
      <c r="A248">
        <v>243</v>
      </c>
      <c r="B248" s="33">
        <f>通常分様式!Y264</f>
        <v>0</v>
      </c>
      <c r="C248">
        <f t="shared" si="6"/>
        <v>0</v>
      </c>
      <c r="D248">
        <f t="shared" si="7"/>
        <v>0</v>
      </c>
      <c r="E248" t="str">
        <f>IFERROR(VLOOKUP(D248,通常分様式!$A$22:$A$621,1,FALSE),"")</f>
        <v/>
      </c>
    </row>
    <row r="249" spans="1:5" ht="16.8">
      <c r="A249">
        <v>244</v>
      </c>
      <c r="B249" s="33">
        <f>通常分様式!Y265</f>
        <v>0</v>
      </c>
      <c r="C249">
        <f t="shared" si="6"/>
        <v>0</v>
      </c>
      <c r="D249">
        <f t="shared" si="7"/>
        <v>0</v>
      </c>
      <c r="E249" t="str">
        <f>IFERROR(VLOOKUP(D249,通常分様式!$A$22:$A$621,1,FALSE),"")</f>
        <v/>
      </c>
    </row>
    <row r="250" spans="1:5" ht="16.8">
      <c r="A250">
        <v>245</v>
      </c>
      <c r="B250" s="33">
        <f>通常分様式!Y266</f>
        <v>0</v>
      </c>
      <c r="C250">
        <f t="shared" si="6"/>
        <v>0</v>
      </c>
      <c r="D250">
        <f t="shared" si="7"/>
        <v>0</v>
      </c>
      <c r="E250" t="str">
        <f>IFERROR(VLOOKUP(D250,通常分様式!$A$22:$A$621,1,FALSE),"")</f>
        <v/>
      </c>
    </row>
    <row r="251" spans="1:5" ht="16.8">
      <c r="A251">
        <v>246</v>
      </c>
      <c r="B251" s="33">
        <f>通常分様式!Y267</f>
        <v>0</v>
      </c>
      <c r="C251">
        <f t="shared" si="6"/>
        <v>0</v>
      </c>
      <c r="D251">
        <f t="shared" si="7"/>
        <v>0</v>
      </c>
      <c r="E251" t="str">
        <f>IFERROR(VLOOKUP(D251,通常分様式!$A$22:$A$621,1,FALSE),"")</f>
        <v/>
      </c>
    </row>
    <row r="252" spans="1:5" ht="16.8">
      <c r="A252">
        <v>247</v>
      </c>
      <c r="B252" s="33">
        <f>通常分様式!Y268</f>
        <v>0</v>
      </c>
      <c r="C252">
        <f t="shared" si="6"/>
        <v>0</v>
      </c>
      <c r="D252">
        <f t="shared" si="7"/>
        <v>0</v>
      </c>
      <c r="E252" t="str">
        <f>IFERROR(VLOOKUP(D252,通常分様式!$A$22:$A$621,1,FALSE),"")</f>
        <v/>
      </c>
    </row>
    <row r="253" spans="1:5" ht="16.8">
      <c r="A253">
        <v>248</v>
      </c>
      <c r="B253" s="33">
        <f>通常分様式!Y269</f>
        <v>0</v>
      </c>
      <c r="C253">
        <f t="shared" si="6"/>
        <v>0</v>
      </c>
      <c r="D253">
        <f t="shared" si="7"/>
        <v>0</v>
      </c>
      <c r="E253" t="str">
        <f>IFERROR(VLOOKUP(D253,通常分様式!$A$22:$A$621,1,FALSE),"")</f>
        <v/>
      </c>
    </row>
    <row r="254" spans="1:5" ht="16.8">
      <c r="A254">
        <v>249</v>
      </c>
      <c r="B254" s="33">
        <f>通常分様式!Y270</f>
        <v>0</v>
      </c>
      <c r="C254">
        <f t="shared" si="6"/>
        <v>0</v>
      </c>
      <c r="D254">
        <f t="shared" si="7"/>
        <v>0</v>
      </c>
      <c r="E254" t="str">
        <f>IFERROR(VLOOKUP(D254,通常分様式!$A$22:$A$621,1,FALSE),"")</f>
        <v/>
      </c>
    </row>
    <row r="255" spans="1:5" ht="16.8">
      <c r="A255">
        <v>250</v>
      </c>
      <c r="B255" s="33">
        <f>通常分様式!Y271</f>
        <v>0</v>
      </c>
      <c r="C255">
        <f t="shared" si="6"/>
        <v>0</v>
      </c>
      <c r="D255">
        <f t="shared" si="7"/>
        <v>0</v>
      </c>
      <c r="E255" t="str">
        <f>IFERROR(VLOOKUP(D255,通常分様式!$A$22:$A$621,1,FALSE),"")</f>
        <v/>
      </c>
    </row>
    <row r="256" spans="1:5" ht="16.8">
      <c r="A256">
        <v>251</v>
      </c>
      <c r="B256" s="33">
        <f>通常分様式!Y272</f>
        <v>0</v>
      </c>
      <c r="C256">
        <f t="shared" si="6"/>
        <v>0</v>
      </c>
      <c r="D256">
        <f t="shared" si="7"/>
        <v>0</v>
      </c>
      <c r="E256" t="str">
        <f>IFERROR(VLOOKUP(D256,通常分様式!$A$22:$A$621,1,FALSE),"")</f>
        <v/>
      </c>
    </row>
    <row r="257" spans="1:5" ht="16.8">
      <c r="A257">
        <v>252</v>
      </c>
      <c r="B257" s="33">
        <f>通常分様式!Y273</f>
        <v>0</v>
      </c>
      <c r="C257">
        <f t="shared" si="6"/>
        <v>0</v>
      </c>
      <c r="D257">
        <f t="shared" si="7"/>
        <v>0</v>
      </c>
      <c r="E257" t="str">
        <f>IFERROR(VLOOKUP(D257,通常分様式!$A$22:$A$621,1,FALSE),"")</f>
        <v/>
      </c>
    </row>
    <row r="258" spans="1:5" ht="16.8">
      <c r="A258">
        <v>253</v>
      </c>
      <c r="B258" s="33">
        <f>通常分様式!Y274</f>
        <v>0</v>
      </c>
      <c r="C258">
        <f t="shared" si="6"/>
        <v>0</v>
      </c>
      <c r="D258">
        <f t="shared" si="7"/>
        <v>0</v>
      </c>
      <c r="E258" t="str">
        <f>IFERROR(VLOOKUP(D258,通常分様式!$A$22:$A$621,1,FALSE),"")</f>
        <v/>
      </c>
    </row>
    <row r="259" spans="1:5" ht="16.8">
      <c r="A259">
        <v>254</v>
      </c>
      <c r="B259" s="33">
        <f>通常分様式!Y275</f>
        <v>0</v>
      </c>
      <c r="C259">
        <f t="shared" si="6"/>
        <v>0</v>
      </c>
      <c r="D259">
        <f t="shared" si="7"/>
        <v>0</v>
      </c>
      <c r="E259" t="str">
        <f>IFERROR(VLOOKUP(D259,通常分様式!$A$22:$A$621,1,FALSE),"")</f>
        <v/>
      </c>
    </row>
    <row r="260" spans="1:5" ht="16.8">
      <c r="A260">
        <v>255</v>
      </c>
      <c r="B260" s="33">
        <f>通常分様式!Y276</f>
        <v>0</v>
      </c>
      <c r="C260">
        <f t="shared" si="6"/>
        <v>0</v>
      </c>
      <c r="D260">
        <f t="shared" si="7"/>
        <v>0</v>
      </c>
      <c r="E260" t="str">
        <f>IFERROR(VLOOKUP(D260,通常分様式!$A$22:$A$621,1,FALSE),"")</f>
        <v/>
      </c>
    </row>
    <row r="261" spans="1:5" ht="16.8">
      <c r="A261">
        <v>256</v>
      </c>
      <c r="B261" s="33">
        <f>通常分様式!Y277</f>
        <v>0</v>
      </c>
      <c r="C261">
        <f t="shared" si="6"/>
        <v>0</v>
      </c>
      <c r="D261">
        <f t="shared" si="7"/>
        <v>0</v>
      </c>
      <c r="E261" t="str">
        <f>IFERROR(VLOOKUP(D261,通常分様式!$A$22:$A$621,1,FALSE),"")</f>
        <v/>
      </c>
    </row>
    <row r="262" spans="1:5" ht="16.8">
      <c r="A262">
        <v>257</v>
      </c>
      <c r="B262" s="33">
        <f>通常分様式!Y278</f>
        <v>0</v>
      </c>
      <c r="C262">
        <f t="shared" ref="C262:C325" si="8">IF(B262="○",1,0)</f>
        <v>0</v>
      </c>
      <c r="D262">
        <f t="shared" ref="D262:D325" si="9">A262*C262</f>
        <v>0</v>
      </c>
      <c r="E262" t="str">
        <f>IFERROR(VLOOKUP(D262,通常分様式!$A$22:$A$621,1,FALSE),"")</f>
        <v/>
      </c>
    </row>
    <row r="263" spans="1:5" ht="16.8">
      <c r="A263">
        <v>258</v>
      </c>
      <c r="B263" s="33">
        <f>通常分様式!Y279</f>
        <v>0</v>
      </c>
      <c r="C263">
        <f t="shared" si="8"/>
        <v>0</v>
      </c>
      <c r="D263">
        <f t="shared" si="9"/>
        <v>0</v>
      </c>
      <c r="E263" t="str">
        <f>IFERROR(VLOOKUP(D263,通常分様式!$A$22:$A$621,1,FALSE),"")</f>
        <v/>
      </c>
    </row>
    <row r="264" spans="1:5" ht="16.8">
      <c r="A264">
        <v>259</v>
      </c>
      <c r="B264" s="33">
        <f>通常分様式!Y280</f>
        <v>0</v>
      </c>
      <c r="C264">
        <f t="shared" si="8"/>
        <v>0</v>
      </c>
      <c r="D264">
        <f t="shared" si="9"/>
        <v>0</v>
      </c>
      <c r="E264" t="str">
        <f>IFERROR(VLOOKUP(D264,通常分様式!$A$22:$A$621,1,FALSE),"")</f>
        <v/>
      </c>
    </row>
    <row r="265" spans="1:5" ht="16.8">
      <c r="A265">
        <v>260</v>
      </c>
      <c r="B265" s="33">
        <f>通常分様式!Y281</f>
        <v>0</v>
      </c>
      <c r="C265">
        <f t="shared" si="8"/>
        <v>0</v>
      </c>
      <c r="D265">
        <f t="shared" si="9"/>
        <v>0</v>
      </c>
      <c r="E265" t="str">
        <f>IFERROR(VLOOKUP(D265,通常分様式!$A$22:$A$621,1,FALSE),"")</f>
        <v/>
      </c>
    </row>
    <row r="266" spans="1:5" ht="16.8">
      <c r="A266">
        <v>261</v>
      </c>
      <c r="B266" s="33">
        <f>通常分様式!Y282</f>
        <v>0</v>
      </c>
      <c r="C266">
        <f t="shared" si="8"/>
        <v>0</v>
      </c>
      <c r="D266">
        <f t="shared" si="9"/>
        <v>0</v>
      </c>
      <c r="E266" t="str">
        <f>IFERROR(VLOOKUP(D266,通常分様式!$A$22:$A$621,1,FALSE),"")</f>
        <v/>
      </c>
    </row>
    <row r="267" spans="1:5" ht="16.8">
      <c r="A267">
        <v>262</v>
      </c>
      <c r="B267" s="33">
        <f>通常分様式!Y283</f>
        <v>0</v>
      </c>
      <c r="C267">
        <f t="shared" si="8"/>
        <v>0</v>
      </c>
      <c r="D267">
        <f t="shared" si="9"/>
        <v>0</v>
      </c>
      <c r="E267" t="str">
        <f>IFERROR(VLOOKUP(D267,通常分様式!$A$22:$A$621,1,FALSE),"")</f>
        <v/>
      </c>
    </row>
    <row r="268" spans="1:5" ht="16.8">
      <c r="A268">
        <v>263</v>
      </c>
      <c r="B268" s="33">
        <f>通常分様式!Y284</f>
        <v>0</v>
      </c>
      <c r="C268">
        <f t="shared" si="8"/>
        <v>0</v>
      </c>
      <c r="D268">
        <f t="shared" si="9"/>
        <v>0</v>
      </c>
      <c r="E268" t="str">
        <f>IFERROR(VLOOKUP(D268,通常分様式!$A$22:$A$621,1,FALSE),"")</f>
        <v/>
      </c>
    </row>
    <row r="269" spans="1:5" ht="16.8">
      <c r="A269">
        <v>264</v>
      </c>
      <c r="B269" s="33">
        <f>通常分様式!Y285</f>
        <v>0</v>
      </c>
      <c r="C269">
        <f t="shared" si="8"/>
        <v>0</v>
      </c>
      <c r="D269">
        <f t="shared" si="9"/>
        <v>0</v>
      </c>
      <c r="E269" t="str">
        <f>IFERROR(VLOOKUP(D269,通常分様式!$A$22:$A$621,1,FALSE),"")</f>
        <v/>
      </c>
    </row>
    <row r="270" spans="1:5" ht="16.8">
      <c r="A270">
        <v>265</v>
      </c>
      <c r="B270" s="33">
        <f>通常分様式!Y286</f>
        <v>0</v>
      </c>
      <c r="C270">
        <f t="shared" si="8"/>
        <v>0</v>
      </c>
      <c r="D270">
        <f t="shared" si="9"/>
        <v>0</v>
      </c>
      <c r="E270" t="str">
        <f>IFERROR(VLOOKUP(D270,通常分様式!$A$22:$A$621,1,FALSE),"")</f>
        <v/>
      </c>
    </row>
    <row r="271" spans="1:5" ht="16.8">
      <c r="A271">
        <v>266</v>
      </c>
      <c r="B271" s="33">
        <f>通常分様式!Y287</f>
        <v>0</v>
      </c>
      <c r="C271">
        <f t="shared" si="8"/>
        <v>0</v>
      </c>
      <c r="D271">
        <f t="shared" si="9"/>
        <v>0</v>
      </c>
      <c r="E271" t="str">
        <f>IFERROR(VLOOKUP(D271,通常分様式!$A$22:$A$621,1,FALSE),"")</f>
        <v/>
      </c>
    </row>
    <row r="272" spans="1:5" ht="16.8">
      <c r="A272">
        <v>267</v>
      </c>
      <c r="B272" s="33">
        <f>通常分様式!Y288</f>
        <v>0</v>
      </c>
      <c r="C272">
        <f t="shared" si="8"/>
        <v>0</v>
      </c>
      <c r="D272">
        <f t="shared" si="9"/>
        <v>0</v>
      </c>
      <c r="E272" t="str">
        <f>IFERROR(VLOOKUP(D272,通常分様式!$A$22:$A$621,1,FALSE),"")</f>
        <v/>
      </c>
    </row>
    <row r="273" spans="1:5" ht="16.8">
      <c r="A273">
        <v>268</v>
      </c>
      <c r="B273" s="33">
        <f>通常分様式!Y289</f>
        <v>0</v>
      </c>
      <c r="C273">
        <f t="shared" si="8"/>
        <v>0</v>
      </c>
      <c r="D273">
        <f t="shared" si="9"/>
        <v>0</v>
      </c>
      <c r="E273" t="str">
        <f>IFERROR(VLOOKUP(D273,通常分様式!$A$22:$A$621,1,FALSE),"")</f>
        <v/>
      </c>
    </row>
    <row r="274" spans="1:5" ht="16.8">
      <c r="A274">
        <v>269</v>
      </c>
      <c r="B274" s="33">
        <f>通常分様式!Y290</f>
        <v>0</v>
      </c>
      <c r="C274">
        <f t="shared" si="8"/>
        <v>0</v>
      </c>
      <c r="D274">
        <f t="shared" si="9"/>
        <v>0</v>
      </c>
      <c r="E274" t="str">
        <f>IFERROR(VLOOKUP(D274,通常分様式!$A$22:$A$621,1,FALSE),"")</f>
        <v/>
      </c>
    </row>
    <row r="275" spans="1:5" ht="16.8">
      <c r="A275">
        <v>270</v>
      </c>
      <c r="B275" s="33">
        <f>通常分様式!Y291</f>
        <v>0</v>
      </c>
      <c r="C275">
        <f t="shared" si="8"/>
        <v>0</v>
      </c>
      <c r="D275">
        <f t="shared" si="9"/>
        <v>0</v>
      </c>
      <c r="E275" t="str">
        <f>IFERROR(VLOOKUP(D275,通常分様式!$A$22:$A$621,1,FALSE),"")</f>
        <v/>
      </c>
    </row>
    <row r="276" spans="1:5" ht="16.8">
      <c r="A276">
        <v>271</v>
      </c>
      <c r="B276" s="33">
        <f>通常分様式!Y292</f>
        <v>0</v>
      </c>
      <c r="C276">
        <f t="shared" si="8"/>
        <v>0</v>
      </c>
      <c r="D276">
        <f t="shared" si="9"/>
        <v>0</v>
      </c>
      <c r="E276" t="str">
        <f>IFERROR(VLOOKUP(D276,通常分様式!$A$22:$A$621,1,FALSE),"")</f>
        <v/>
      </c>
    </row>
    <row r="277" spans="1:5" ht="16.8">
      <c r="A277">
        <v>272</v>
      </c>
      <c r="B277" s="33">
        <f>通常分様式!Y293</f>
        <v>0</v>
      </c>
      <c r="C277">
        <f t="shared" si="8"/>
        <v>0</v>
      </c>
      <c r="D277">
        <f t="shared" si="9"/>
        <v>0</v>
      </c>
      <c r="E277" t="str">
        <f>IFERROR(VLOOKUP(D277,通常分様式!$A$22:$A$621,1,FALSE),"")</f>
        <v/>
      </c>
    </row>
    <row r="278" spans="1:5" ht="16.8">
      <c r="A278">
        <v>273</v>
      </c>
      <c r="B278" s="33">
        <f>通常分様式!Y294</f>
        <v>0</v>
      </c>
      <c r="C278">
        <f t="shared" si="8"/>
        <v>0</v>
      </c>
      <c r="D278">
        <f t="shared" si="9"/>
        <v>0</v>
      </c>
      <c r="E278" t="str">
        <f>IFERROR(VLOOKUP(D278,通常分様式!$A$22:$A$621,1,FALSE),"")</f>
        <v/>
      </c>
    </row>
    <row r="279" spans="1:5" ht="16.8">
      <c r="A279">
        <v>274</v>
      </c>
      <c r="B279" s="33">
        <f>通常分様式!Y295</f>
        <v>0</v>
      </c>
      <c r="C279">
        <f t="shared" si="8"/>
        <v>0</v>
      </c>
      <c r="D279">
        <f t="shared" si="9"/>
        <v>0</v>
      </c>
      <c r="E279" t="str">
        <f>IFERROR(VLOOKUP(D279,通常分様式!$A$22:$A$621,1,FALSE),"")</f>
        <v/>
      </c>
    </row>
    <row r="280" spans="1:5" ht="16.8">
      <c r="A280">
        <v>275</v>
      </c>
      <c r="B280" s="33">
        <f>通常分様式!Y296</f>
        <v>0</v>
      </c>
      <c r="C280">
        <f t="shared" si="8"/>
        <v>0</v>
      </c>
      <c r="D280">
        <f t="shared" si="9"/>
        <v>0</v>
      </c>
      <c r="E280" t="str">
        <f>IFERROR(VLOOKUP(D280,通常分様式!$A$22:$A$621,1,FALSE),"")</f>
        <v/>
      </c>
    </row>
    <row r="281" spans="1:5" ht="16.8">
      <c r="A281">
        <v>276</v>
      </c>
      <c r="B281" s="33">
        <f>通常分様式!Y297</f>
        <v>0</v>
      </c>
      <c r="C281">
        <f t="shared" si="8"/>
        <v>0</v>
      </c>
      <c r="D281">
        <f t="shared" si="9"/>
        <v>0</v>
      </c>
      <c r="E281" t="str">
        <f>IFERROR(VLOOKUP(D281,通常分様式!$A$22:$A$621,1,FALSE),"")</f>
        <v/>
      </c>
    </row>
    <row r="282" spans="1:5" ht="16.8">
      <c r="A282">
        <v>277</v>
      </c>
      <c r="B282" s="33">
        <f>通常分様式!Y298</f>
        <v>0</v>
      </c>
      <c r="C282">
        <f t="shared" si="8"/>
        <v>0</v>
      </c>
      <c r="D282">
        <f t="shared" si="9"/>
        <v>0</v>
      </c>
      <c r="E282" t="str">
        <f>IFERROR(VLOOKUP(D282,通常分様式!$A$22:$A$621,1,FALSE),"")</f>
        <v/>
      </c>
    </row>
    <row r="283" spans="1:5" ht="16.8">
      <c r="A283">
        <v>278</v>
      </c>
      <c r="B283" s="33">
        <f>通常分様式!Y299</f>
        <v>0</v>
      </c>
      <c r="C283">
        <f t="shared" si="8"/>
        <v>0</v>
      </c>
      <c r="D283">
        <f t="shared" si="9"/>
        <v>0</v>
      </c>
      <c r="E283" t="str">
        <f>IFERROR(VLOOKUP(D283,通常分様式!$A$22:$A$621,1,FALSE),"")</f>
        <v/>
      </c>
    </row>
    <row r="284" spans="1:5" ht="16.8">
      <c r="A284">
        <v>279</v>
      </c>
      <c r="B284" s="33">
        <f>通常分様式!Y300</f>
        <v>0</v>
      </c>
      <c r="C284">
        <f t="shared" si="8"/>
        <v>0</v>
      </c>
      <c r="D284">
        <f t="shared" si="9"/>
        <v>0</v>
      </c>
      <c r="E284" t="str">
        <f>IFERROR(VLOOKUP(D284,通常分様式!$A$22:$A$621,1,FALSE),"")</f>
        <v/>
      </c>
    </row>
    <row r="285" spans="1:5" ht="16.8">
      <c r="A285">
        <v>280</v>
      </c>
      <c r="B285" s="33">
        <f>通常分様式!Y301</f>
        <v>0</v>
      </c>
      <c r="C285">
        <f t="shared" si="8"/>
        <v>0</v>
      </c>
      <c r="D285">
        <f t="shared" si="9"/>
        <v>0</v>
      </c>
      <c r="E285" t="str">
        <f>IFERROR(VLOOKUP(D285,通常分様式!$A$22:$A$621,1,FALSE),"")</f>
        <v/>
      </c>
    </row>
    <row r="286" spans="1:5" ht="16.8">
      <c r="A286">
        <v>281</v>
      </c>
      <c r="B286" s="33">
        <f>通常分様式!Y302</f>
        <v>0</v>
      </c>
      <c r="C286">
        <f t="shared" si="8"/>
        <v>0</v>
      </c>
      <c r="D286">
        <f t="shared" si="9"/>
        <v>0</v>
      </c>
      <c r="E286" t="str">
        <f>IFERROR(VLOOKUP(D286,通常分様式!$A$22:$A$621,1,FALSE),"")</f>
        <v/>
      </c>
    </row>
    <row r="287" spans="1:5" ht="16.8">
      <c r="A287">
        <v>282</v>
      </c>
      <c r="B287" s="33">
        <f>通常分様式!Y303</f>
        <v>0</v>
      </c>
      <c r="C287">
        <f t="shared" si="8"/>
        <v>0</v>
      </c>
      <c r="D287">
        <f t="shared" si="9"/>
        <v>0</v>
      </c>
      <c r="E287" t="str">
        <f>IFERROR(VLOOKUP(D287,通常分様式!$A$22:$A$621,1,FALSE),"")</f>
        <v/>
      </c>
    </row>
    <row r="288" spans="1:5" ht="16.8">
      <c r="A288">
        <v>283</v>
      </c>
      <c r="B288" s="33">
        <f>通常分様式!Y304</f>
        <v>0</v>
      </c>
      <c r="C288">
        <f t="shared" si="8"/>
        <v>0</v>
      </c>
      <c r="D288">
        <f t="shared" si="9"/>
        <v>0</v>
      </c>
      <c r="E288" t="str">
        <f>IFERROR(VLOOKUP(D288,通常分様式!$A$22:$A$621,1,FALSE),"")</f>
        <v/>
      </c>
    </row>
    <row r="289" spans="1:5" ht="16.8">
      <c r="A289">
        <v>284</v>
      </c>
      <c r="B289" s="33">
        <f>通常分様式!Y305</f>
        <v>0</v>
      </c>
      <c r="C289">
        <f t="shared" si="8"/>
        <v>0</v>
      </c>
      <c r="D289">
        <f t="shared" si="9"/>
        <v>0</v>
      </c>
      <c r="E289" t="str">
        <f>IFERROR(VLOOKUP(D289,通常分様式!$A$22:$A$621,1,FALSE),"")</f>
        <v/>
      </c>
    </row>
    <row r="290" spans="1:5" ht="16.8">
      <c r="A290">
        <v>285</v>
      </c>
      <c r="B290" s="33">
        <f>通常分様式!Y306</f>
        <v>0</v>
      </c>
      <c r="C290">
        <f t="shared" si="8"/>
        <v>0</v>
      </c>
      <c r="D290">
        <f t="shared" si="9"/>
        <v>0</v>
      </c>
      <c r="E290" t="str">
        <f>IFERROR(VLOOKUP(D290,通常分様式!$A$22:$A$621,1,FALSE),"")</f>
        <v/>
      </c>
    </row>
    <row r="291" spans="1:5" ht="16.8">
      <c r="A291">
        <v>286</v>
      </c>
      <c r="B291" s="33">
        <f>通常分様式!Y307</f>
        <v>0</v>
      </c>
      <c r="C291">
        <f t="shared" si="8"/>
        <v>0</v>
      </c>
      <c r="D291">
        <f t="shared" si="9"/>
        <v>0</v>
      </c>
      <c r="E291" t="str">
        <f>IFERROR(VLOOKUP(D291,通常分様式!$A$22:$A$621,1,FALSE),"")</f>
        <v/>
      </c>
    </row>
    <row r="292" spans="1:5" ht="16.8">
      <c r="A292">
        <v>287</v>
      </c>
      <c r="B292" s="33">
        <f>通常分様式!Y308</f>
        <v>0</v>
      </c>
      <c r="C292">
        <f t="shared" si="8"/>
        <v>0</v>
      </c>
      <c r="D292">
        <f t="shared" si="9"/>
        <v>0</v>
      </c>
      <c r="E292" t="str">
        <f>IFERROR(VLOOKUP(D292,通常分様式!$A$22:$A$621,1,FALSE),"")</f>
        <v/>
      </c>
    </row>
    <row r="293" spans="1:5" ht="16.8">
      <c r="A293">
        <v>288</v>
      </c>
      <c r="B293" s="33">
        <f>通常分様式!Y309</f>
        <v>0</v>
      </c>
      <c r="C293">
        <f t="shared" si="8"/>
        <v>0</v>
      </c>
      <c r="D293">
        <f t="shared" si="9"/>
        <v>0</v>
      </c>
      <c r="E293" t="str">
        <f>IFERROR(VLOOKUP(D293,通常分様式!$A$22:$A$621,1,FALSE),"")</f>
        <v/>
      </c>
    </row>
    <row r="294" spans="1:5" ht="16.8">
      <c r="A294">
        <v>289</v>
      </c>
      <c r="B294" s="33">
        <f>通常分様式!Y310</f>
        <v>0</v>
      </c>
      <c r="C294">
        <f t="shared" si="8"/>
        <v>0</v>
      </c>
      <c r="D294">
        <f t="shared" si="9"/>
        <v>0</v>
      </c>
      <c r="E294" t="str">
        <f>IFERROR(VLOOKUP(D294,通常分様式!$A$22:$A$621,1,FALSE),"")</f>
        <v/>
      </c>
    </row>
    <row r="295" spans="1:5" ht="16.8">
      <c r="A295">
        <v>290</v>
      </c>
      <c r="B295" s="33">
        <f>通常分様式!Y311</f>
        <v>0</v>
      </c>
      <c r="C295">
        <f t="shared" si="8"/>
        <v>0</v>
      </c>
      <c r="D295">
        <f t="shared" si="9"/>
        <v>0</v>
      </c>
      <c r="E295" t="str">
        <f>IFERROR(VLOOKUP(D295,通常分様式!$A$22:$A$621,1,FALSE),"")</f>
        <v/>
      </c>
    </row>
    <row r="296" spans="1:5" ht="16.8">
      <c r="A296">
        <v>291</v>
      </c>
      <c r="B296" s="33">
        <f>通常分様式!Y312</f>
        <v>0</v>
      </c>
      <c r="C296">
        <f t="shared" si="8"/>
        <v>0</v>
      </c>
      <c r="D296">
        <f t="shared" si="9"/>
        <v>0</v>
      </c>
      <c r="E296" t="str">
        <f>IFERROR(VLOOKUP(D296,通常分様式!$A$22:$A$621,1,FALSE),"")</f>
        <v/>
      </c>
    </row>
    <row r="297" spans="1:5" ht="16.8">
      <c r="A297">
        <v>292</v>
      </c>
      <c r="B297" s="33">
        <f>通常分様式!Y313</f>
        <v>0</v>
      </c>
      <c r="C297">
        <f t="shared" si="8"/>
        <v>0</v>
      </c>
      <c r="D297">
        <f t="shared" si="9"/>
        <v>0</v>
      </c>
      <c r="E297" t="str">
        <f>IFERROR(VLOOKUP(D297,通常分様式!$A$22:$A$621,1,FALSE),"")</f>
        <v/>
      </c>
    </row>
    <row r="298" spans="1:5" ht="16.8">
      <c r="A298">
        <v>293</v>
      </c>
      <c r="B298" s="33">
        <f>通常分様式!Y314</f>
        <v>0</v>
      </c>
      <c r="C298">
        <f t="shared" si="8"/>
        <v>0</v>
      </c>
      <c r="D298">
        <f t="shared" si="9"/>
        <v>0</v>
      </c>
      <c r="E298" t="str">
        <f>IFERROR(VLOOKUP(D298,通常分様式!$A$22:$A$621,1,FALSE),"")</f>
        <v/>
      </c>
    </row>
    <row r="299" spans="1:5" ht="16.8">
      <c r="A299">
        <v>294</v>
      </c>
      <c r="B299" s="33">
        <f>通常分様式!Y315</f>
        <v>0</v>
      </c>
      <c r="C299">
        <f t="shared" si="8"/>
        <v>0</v>
      </c>
      <c r="D299">
        <f t="shared" si="9"/>
        <v>0</v>
      </c>
      <c r="E299" t="str">
        <f>IFERROR(VLOOKUP(D299,通常分様式!$A$22:$A$621,1,FALSE),"")</f>
        <v/>
      </c>
    </row>
    <row r="300" spans="1:5" ht="16.8">
      <c r="A300">
        <v>295</v>
      </c>
      <c r="B300" s="33">
        <f>通常分様式!Y316</f>
        <v>0</v>
      </c>
      <c r="C300">
        <f t="shared" si="8"/>
        <v>0</v>
      </c>
      <c r="D300">
        <f t="shared" si="9"/>
        <v>0</v>
      </c>
      <c r="E300" t="str">
        <f>IFERROR(VLOOKUP(D300,通常分様式!$A$22:$A$621,1,FALSE),"")</f>
        <v/>
      </c>
    </row>
    <row r="301" spans="1:5" ht="16.8">
      <c r="A301">
        <v>296</v>
      </c>
      <c r="B301" s="33">
        <f>通常分様式!Y317</f>
        <v>0</v>
      </c>
      <c r="C301">
        <f t="shared" si="8"/>
        <v>0</v>
      </c>
      <c r="D301">
        <f t="shared" si="9"/>
        <v>0</v>
      </c>
      <c r="E301" t="str">
        <f>IFERROR(VLOOKUP(D301,通常分様式!$A$22:$A$621,1,FALSE),"")</f>
        <v/>
      </c>
    </row>
    <row r="302" spans="1:5" ht="16.8">
      <c r="A302">
        <v>297</v>
      </c>
      <c r="B302" s="33">
        <f>通常分様式!Y318</f>
        <v>0</v>
      </c>
      <c r="C302">
        <f t="shared" si="8"/>
        <v>0</v>
      </c>
      <c r="D302">
        <f t="shared" si="9"/>
        <v>0</v>
      </c>
      <c r="E302" t="str">
        <f>IFERROR(VLOOKUP(D302,通常分様式!$A$22:$A$621,1,FALSE),"")</f>
        <v/>
      </c>
    </row>
    <row r="303" spans="1:5" ht="16.8">
      <c r="A303">
        <v>298</v>
      </c>
      <c r="B303" s="33">
        <f>通常分様式!Y319</f>
        <v>0</v>
      </c>
      <c r="C303">
        <f t="shared" si="8"/>
        <v>0</v>
      </c>
      <c r="D303">
        <f t="shared" si="9"/>
        <v>0</v>
      </c>
      <c r="E303" t="str">
        <f>IFERROR(VLOOKUP(D303,通常分様式!$A$22:$A$621,1,FALSE),"")</f>
        <v/>
      </c>
    </row>
    <row r="304" spans="1:5" ht="16.8">
      <c r="A304">
        <v>299</v>
      </c>
      <c r="B304" s="33">
        <f>通常分様式!Y320</f>
        <v>0</v>
      </c>
      <c r="C304">
        <f t="shared" si="8"/>
        <v>0</v>
      </c>
      <c r="D304">
        <f t="shared" si="9"/>
        <v>0</v>
      </c>
      <c r="E304" t="str">
        <f>IFERROR(VLOOKUP(D304,通常分様式!$A$22:$A$621,1,FALSE),"")</f>
        <v/>
      </c>
    </row>
    <row r="305" spans="1:5" ht="16.8">
      <c r="A305">
        <v>300</v>
      </c>
      <c r="B305" s="33">
        <f>通常分様式!Y321</f>
        <v>0</v>
      </c>
      <c r="C305">
        <f t="shared" si="8"/>
        <v>0</v>
      </c>
      <c r="D305">
        <f t="shared" si="9"/>
        <v>0</v>
      </c>
      <c r="E305" t="str">
        <f>IFERROR(VLOOKUP(D305,通常分様式!$A$22:$A$621,1,FALSE),"")</f>
        <v/>
      </c>
    </row>
    <row r="306" spans="1:5" ht="16.8">
      <c r="A306">
        <v>301</v>
      </c>
      <c r="B306" s="33">
        <f>通常分様式!Y322</f>
        <v>0</v>
      </c>
      <c r="C306">
        <f t="shared" si="8"/>
        <v>0</v>
      </c>
      <c r="D306">
        <f t="shared" si="9"/>
        <v>0</v>
      </c>
      <c r="E306" t="str">
        <f>IFERROR(VLOOKUP(D306,通常分様式!$A$22:$A$621,1,FALSE),"")</f>
        <v/>
      </c>
    </row>
    <row r="307" spans="1:5" ht="16.8">
      <c r="A307">
        <v>302</v>
      </c>
      <c r="B307" s="33">
        <f>通常分様式!Y323</f>
        <v>0</v>
      </c>
      <c r="C307">
        <f t="shared" si="8"/>
        <v>0</v>
      </c>
      <c r="D307">
        <f t="shared" si="9"/>
        <v>0</v>
      </c>
      <c r="E307" t="str">
        <f>IFERROR(VLOOKUP(D307,通常分様式!$A$22:$A$621,1,FALSE),"")</f>
        <v/>
      </c>
    </row>
    <row r="308" spans="1:5" ht="16.8">
      <c r="A308">
        <v>303</v>
      </c>
      <c r="B308" s="33">
        <f>通常分様式!Y324</f>
        <v>0</v>
      </c>
      <c r="C308">
        <f t="shared" si="8"/>
        <v>0</v>
      </c>
      <c r="D308">
        <f t="shared" si="9"/>
        <v>0</v>
      </c>
      <c r="E308" t="str">
        <f>IFERROR(VLOOKUP(D308,通常分様式!$A$22:$A$621,1,FALSE),"")</f>
        <v/>
      </c>
    </row>
    <row r="309" spans="1:5" ht="16.8">
      <c r="A309">
        <v>304</v>
      </c>
      <c r="B309" s="33">
        <f>通常分様式!Y325</f>
        <v>0</v>
      </c>
      <c r="C309">
        <f t="shared" si="8"/>
        <v>0</v>
      </c>
      <c r="D309">
        <f t="shared" si="9"/>
        <v>0</v>
      </c>
      <c r="E309" t="str">
        <f>IFERROR(VLOOKUP(D309,通常分様式!$A$22:$A$621,1,FALSE),"")</f>
        <v/>
      </c>
    </row>
    <row r="310" spans="1:5" ht="16.8">
      <c r="A310">
        <v>305</v>
      </c>
      <c r="B310" s="33">
        <f>通常分様式!Y326</f>
        <v>0</v>
      </c>
      <c r="C310">
        <f t="shared" si="8"/>
        <v>0</v>
      </c>
      <c r="D310">
        <f t="shared" si="9"/>
        <v>0</v>
      </c>
      <c r="E310" t="str">
        <f>IFERROR(VLOOKUP(D310,通常分様式!$A$22:$A$621,1,FALSE),"")</f>
        <v/>
      </c>
    </row>
    <row r="311" spans="1:5" ht="16.8">
      <c r="A311">
        <v>306</v>
      </c>
      <c r="B311" s="33">
        <f>通常分様式!Y327</f>
        <v>0</v>
      </c>
      <c r="C311">
        <f t="shared" si="8"/>
        <v>0</v>
      </c>
      <c r="D311">
        <f t="shared" si="9"/>
        <v>0</v>
      </c>
      <c r="E311" t="str">
        <f>IFERROR(VLOOKUP(D311,通常分様式!$A$22:$A$621,1,FALSE),"")</f>
        <v/>
      </c>
    </row>
    <row r="312" spans="1:5" ht="16.8">
      <c r="A312">
        <v>307</v>
      </c>
      <c r="B312" s="33">
        <f>通常分様式!Y328</f>
        <v>0</v>
      </c>
      <c r="C312">
        <f t="shared" si="8"/>
        <v>0</v>
      </c>
      <c r="D312">
        <f t="shared" si="9"/>
        <v>0</v>
      </c>
      <c r="E312" t="str">
        <f>IFERROR(VLOOKUP(D312,通常分様式!$A$22:$A$621,1,FALSE),"")</f>
        <v/>
      </c>
    </row>
    <row r="313" spans="1:5" ht="16.8">
      <c r="A313">
        <v>308</v>
      </c>
      <c r="B313" s="33">
        <f>通常分様式!Y329</f>
        <v>0</v>
      </c>
      <c r="C313">
        <f t="shared" si="8"/>
        <v>0</v>
      </c>
      <c r="D313">
        <f t="shared" si="9"/>
        <v>0</v>
      </c>
      <c r="E313" t="str">
        <f>IFERROR(VLOOKUP(D313,通常分様式!$A$22:$A$621,1,FALSE),"")</f>
        <v/>
      </c>
    </row>
    <row r="314" spans="1:5" ht="16.8">
      <c r="A314">
        <v>309</v>
      </c>
      <c r="B314" s="33">
        <f>通常分様式!Y330</f>
        <v>0</v>
      </c>
      <c r="C314">
        <f t="shared" si="8"/>
        <v>0</v>
      </c>
      <c r="D314">
        <f t="shared" si="9"/>
        <v>0</v>
      </c>
      <c r="E314" t="str">
        <f>IFERROR(VLOOKUP(D314,通常分様式!$A$22:$A$621,1,FALSE),"")</f>
        <v/>
      </c>
    </row>
    <row r="315" spans="1:5" ht="16.8">
      <c r="A315">
        <v>310</v>
      </c>
      <c r="B315" s="33">
        <f>通常分様式!Y331</f>
        <v>0</v>
      </c>
      <c r="C315">
        <f t="shared" si="8"/>
        <v>0</v>
      </c>
      <c r="D315">
        <f t="shared" si="9"/>
        <v>0</v>
      </c>
      <c r="E315" t="str">
        <f>IFERROR(VLOOKUP(D315,通常分様式!$A$22:$A$621,1,FALSE),"")</f>
        <v/>
      </c>
    </row>
    <row r="316" spans="1:5" ht="16.8">
      <c r="A316">
        <v>311</v>
      </c>
      <c r="B316" s="33">
        <f>通常分様式!Y332</f>
        <v>0</v>
      </c>
      <c r="C316">
        <f t="shared" si="8"/>
        <v>0</v>
      </c>
      <c r="D316">
        <f t="shared" si="9"/>
        <v>0</v>
      </c>
      <c r="E316" t="str">
        <f>IFERROR(VLOOKUP(D316,通常分様式!$A$22:$A$621,1,FALSE),"")</f>
        <v/>
      </c>
    </row>
    <row r="317" spans="1:5" ht="16.8">
      <c r="A317">
        <v>312</v>
      </c>
      <c r="B317" s="33">
        <f>通常分様式!Y333</f>
        <v>0</v>
      </c>
      <c r="C317">
        <f t="shared" si="8"/>
        <v>0</v>
      </c>
      <c r="D317">
        <f t="shared" si="9"/>
        <v>0</v>
      </c>
      <c r="E317" t="str">
        <f>IFERROR(VLOOKUP(D317,通常分様式!$A$22:$A$621,1,FALSE),"")</f>
        <v/>
      </c>
    </row>
    <row r="318" spans="1:5" ht="16.8">
      <c r="A318">
        <v>313</v>
      </c>
      <c r="B318" s="33">
        <f>通常分様式!Y334</f>
        <v>0</v>
      </c>
      <c r="C318">
        <f t="shared" si="8"/>
        <v>0</v>
      </c>
      <c r="D318">
        <f t="shared" si="9"/>
        <v>0</v>
      </c>
      <c r="E318" t="str">
        <f>IFERROR(VLOOKUP(D318,通常分様式!$A$22:$A$621,1,FALSE),"")</f>
        <v/>
      </c>
    </row>
    <row r="319" spans="1:5" ht="16.8">
      <c r="A319">
        <v>314</v>
      </c>
      <c r="B319" s="33">
        <f>通常分様式!Y335</f>
        <v>0</v>
      </c>
      <c r="C319">
        <f t="shared" si="8"/>
        <v>0</v>
      </c>
      <c r="D319">
        <f t="shared" si="9"/>
        <v>0</v>
      </c>
      <c r="E319" t="str">
        <f>IFERROR(VLOOKUP(D319,通常分様式!$A$22:$A$621,1,FALSE),"")</f>
        <v/>
      </c>
    </row>
    <row r="320" spans="1:5" ht="16.8">
      <c r="A320">
        <v>315</v>
      </c>
      <c r="B320" s="33">
        <f>通常分様式!Y336</f>
        <v>0</v>
      </c>
      <c r="C320">
        <f t="shared" si="8"/>
        <v>0</v>
      </c>
      <c r="D320">
        <f t="shared" si="9"/>
        <v>0</v>
      </c>
      <c r="E320" t="str">
        <f>IFERROR(VLOOKUP(D320,通常分様式!$A$22:$A$621,1,FALSE),"")</f>
        <v/>
      </c>
    </row>
    <row r="321" spans="1:5" ht="16.8">
      <c r="A321">
        <v>316</v>
      </c>
      <c r="B321" s="33">
        <f>通常分様式!Y337</f>
        <v>0</v>
      </c>
      <c r="C321">
        <f t="shared" si="8"/>
        <v>0</v>
      </c>
      <c r="D321">
        <f t="shared" si="9"/>
        <v>0</v>
      </c>
      <c r="E321" t="str">
        <f>IFERROR(VLOOKUP(D321,通常分様式!$A$22:$A$621,1,FALSE),"")</f>
        <v/>
      </c>
    </row>
    <row r="322" spans="1:5" ht="16.8">
      <c r="A322">
        <v>317</v>
      </c>
      <c r="B322" s="33">
        <f>通常分様式!Y338</f>
        <v>0</v>
      </c>
      <c r="C322">
        <f t="shared" si="8"/>
        <v>0</v>
      </c>
      <c r="D322">
        <f t="shared" si="9"/>
        <v>0</v>
      </c>
      <c r="E322" t="str">
        <f>IFERROR(VLOOKUP(D322,通常分様式!$A$22:$A$621,1,FALSE),"")</f>
        <v/>
      </c>
    </row>
    <row r="323" spans="1:5" ht="16.8">
      <c r="A323">
        <v>318</v>
      </c>
      <c r="B323" s="33">
        <f>通常分様式!Y339</f>
        <v>0</v>
      </c>
      <c r="C323">
        <f t="shared" si="8"/>
        <v>0</v>
      </c>
      <c r="D323">
        <f t="shared" si="9"/>
        <v>0</v>
      </c>
      <c r="E323" t="str">
        <f>IFERROR(VLOOKUP(D323,通常分様式!$A$22:$A$621,1,FALSE),"")</f>
        <v/>
      </c>
    </row>
    <row r="324" spans="1:5" ht="16.8">
      <c r="A324">
        <v>319</v>
      </c>
      <c r="B324" s="33">
        <f>通常分様式!Y340</f>
        <v>0</v>
      </c>
      <c r="C324">
        <f t="shared" si="8"/>
        <v>0</v>
      </c>
      <c r="D324">
        <f t="shared" si="9"/>
        <v>0</v>
      </c>
      <c r="E324" t="str">
        <f>IFERROR(VLOOKUP(D324,通常分様式!$A$22:$A$621,1,FALSE),"")</f>
        <v/>
      </c>
    </row>
    <row r="325" spans="1:5" ht="16.8">
      <c r="A325">
        <v>320</v>
      </c>
      <c r="B325" s="33">
        <f>通常分様式!Y341</f>
        <v>0</v>
      </c>
      <c r="C325">
        <f t="shared" si="8"/>
        <v>0</v>
      </c>
      <c r="D325">
        <f t="shared" si="9"/>
        <v>0</v>
      </c>
      <c r="E325" t="str">
        <f>IFERROR(VLOOKUP(D325,通常分様式!$A$22:$A$621,1,FALSE),"")</f>
        <v/>
      </c>
    </row>
    <row r="326" spans="1:5" ht="16.8">
      <c r="A326">
        <v>321</v>
      </c>
      <c r="B326" s="33">
        <f>通常分様式!Y342</f>
        <v>0</v>
      </c>
      <c r="C326">
        <f t="shared" ref="C326:C389" si="10">IF(B326="○",1,0)</f>
        <v>0</v>
      </c>
      <c r="D326">
        <f t="shared" ref="D326:D389" si="11">A326*C326</f>
        <v>0</v>
      </c>
      <c r="E326" t="str">
        <f>IFERROR(VLOOKUP(D326,通常分様式!$A$22:$A$621,1,FALSE),"")</f>
        <v/>
      </c>
    </row>
    <row r="327" spans="1:5" ht="16.8">
      <c r="A327">
        <v>322</v>
      </c>
      <c r="B327" s="33">
        <f>通常分様式!Y343</f>
        <v>0</v>
      </c>
      <c r="C327">
        <f t="shared" si="10"/>
        <v>0</v>
      </c>
      <c r="D327">
        <f t="shared" si="11"/>
        <v>0</v>
      </c>
      <c r="E327" t="str">
        <f>IFERROR(VLOOKUP(D327,通常分様式!$A$22:$A$621,1,FALSE),"")</f>
        <v/>
      </c>
    </row>
    <row r="328" spans="1:5" ht="16.8">
      <c r="A328">
        <v>323</v>
      </c>
      <c r="B328" s="33">
        <f>通常分様式!Y344</f>
        <v>0</v>
      </c>
      <c r="C328">
        <f t="shared" si="10"/>
        <v>0</v>
      </c>
      <c r="D328">
        <f t="shared" si="11"/>
        <v>0</v>
      </c>
      <c r="E328" t="str">
        <f>IFERROR(VLOOKUP(D328,通常分様式!$A$22:$A$621,1,FALSE),"")</f>
        <v/>
      </c>
    </row>
    <row r="329" spans="1:5" ht="16.8">
      <c r="A329">
        <v>324</v>
      </c>
      <c r="B329" s="33">
        <f>通常分様式!Y345</f>
        <v>0</v>
      </c>
      <c r="C329">
        <f t="shared" si="10"/>
        <v>0</v>
      </c>
      <c r="D329">
        <f t="shared" si="11"/>
        <v>0</v>
      </c>
      <c r="E329" t="str">
        <f>IFERROR(VLOOKUP(D329,通常分様式!$A$22:$A$621,1,FALSE),"")</f>
        <v/>
      </c>
    </row>
    <row r="330" spans="1:5" ht="16.8">
      <c r="A330">
        <v>325</v>
      </c>
      <c r="B330" s="33">
        <f>通常分様式!Y346</f>
        <v>0</v>
      </c>
      <c r="C330">
        <f t="shared" si="10"/>
        <v>0</v>
      </c>
      <c r="D330">
        <f t="shared" si="11"/>
        <v>0</v>
      </c>
      <c r="E330" t="str">
        <f>IFERROR(VLOOKUP(D330,通常分様式!$A$22:$A$621,1,FALSE),"")</f>
        <v/>
      </c>
    </row>
    <row r="331" spans="1:5" ht="16.8">
      <c r="A331">
        <v>326</v>
      </c>
      <c r="B331" s="33">
        <f>通常分様式!Y347</f>
        <v>0</v>
      </c>
      <c r="C331">
        <f t="shared" si="10"/>
        <v>0</v>
      </c>
      <c r="D331">
        <f t="shared" si="11"/>
        <v>0</v>
      </c>
      <c r="E331" t="str">
        <f>IFERROR(VLOOKUP(D331,通常分様式!$A$22:$A$621,1,FALSE),"")</f>
        <v/>
      </c>
    </row>
    <row r="332" spans="1:5" ht="16.8">
      <c r="A332">
        <v>327</v>
      </c>
      <c r="B332" s="33">
        <f>通常分様式!Y348</f>
        <v>0</v>
      </c>
      <c r="C332">
        <f t="shared" si="10"/>
        <v>0</v>
      </c>
      <c r="D332">
        <f t="shared" si="11"/>
        <v>0</v>
      </c>
      <c r="E332" t="str">
        <f>IFERROR(VLOOKUP(D332,通常分様式!$A$22:$A$621,1,FALSE),"")</f>
        <v/>
      </c>
    </row>
    <row r="333" spans="1:5" ht="16.8">
      <c r="A333">
        <v>328</v>
      </c>
      <c r="B333" s="33">
        <f>通常分様式!Y349</f>
        <v>0</v>
      </c>
      <c r="C333">
        <f t="shared" si="10"/>
        <v>0</v>
      </c>
      <c r="D333">
        <f t="shared" si="11"/>
        <v>0</v>
      </c>
      <c r="E333" t="str">
        <f>IFERROR(VLOOKUP(D333,通常分様式!$A$22:$A$621,1,FALSE),"")</f>
        <v/>
      </c>
    </row>
    <row r="334" spans="1:5" ht="16.8">
      <c r="A334">
        <v>329</v>
      </c>
      <c r="B334" s="33">
        <f>通常分様式!Y350</f>
        <v>0</v>
      </c>
      <c r="C334">
        <f t="shared" si="10"/>
        <v>0</v>
      </c>
      <c r="D334">
        <f t="shared" si="11"/>
        <v>0</v>
      </c>
      <c r="E334" t="str">
        <f>IFERROR(VLOOKUP(D334,通常分様式!$A$22:$A$621,1,FALSE),"")</f>
        <v/>
      </c>
    </row>
    <row r="335" spans="1:5" ht="16.8">
      <c r="A335">
        <v>330</v>
      </c>
      <c r="B335" s="33">
        <f>通常分様式!Y351</f>
        <v>0</v>
      </c>
      <c r="C335">
        <f t="shared" si="10"/>
        <v>0</v>
      </c>
      <c r="D335">
        <f t="shared" si="11"/>
        <v>0</v>
      </c>
      <c r="E335" t="str">
        <f>IFERROR(VLOOKUP(D335,通常分様式!$A$22:$A$621,1,FALSE),"")</f>
        <v/>
      </c>
    </row>
    <row r="336" spans="1:5" ht="16.8">
      <c r="A336">
        <v>331</v>
      </c>
      <c r="B336" s="33">
        <f>通常分様式!Y352</f>
        <v>0</v>
      </c>
      <c r="C336">
        <f t="shared" si="10"/>
        <v>0</v>
      </c>
      <c r="D336">
        <f t="shared" si="11"/>
        <v>0</v>
      </c>
      <c r="E336" t="str">
        <f>IFERROR(VLOOKUP(D336,通常分様式!$A$22:$A$621,1,FALSE),"")</f>
        <v/>
      </c>
    </row>
    <row r="337" spans="1:5" ht="16.8">
      <c r="A337">
        <v>332</v>
      </c>
      <c r="B337" s="33">
        <f>通常分様式!Y353</f>
        <v>0</v>
      </c>
      <c r="C337">
        <f t="shared" si="10"/>
        <v>0</v>
      </c>
      <c r="D337">
        <f t="shared" si="11"/>
        <v>0</v>
      </c>
      <c r="E337" t="str">
        <f>IFERROR(VLOOKUP(D337,通常分様式!$A$22:$A$621,1,FALSE),"")</f>
        <v/>
      </c>
    </row>
    <row r="338" spans="1:5" ht="16.8">
      <c r="A338">
        <v>333</v>
      </c>
      <c r="B338" s="33">
        <f>通常分様式!Y354</f>
        <v>0</v>
      </c>
      <c r="C338">
        <f t="shared" si="10"/>
        <v>0</v>
      </c>
      <c r="D338">
        <f t="shared" si="11"/>
        <v>0</v>
      </c>
      <c r="E338" t="str">
        <f>IFERROR(VLOOKUP(D338,通常分様式!$A$22:$A$621,1,FALSE),"")</f>
        <v/>
      </c>
    </row>
    <row r="339" spans="1:5" ht="16.8">
      <c r="A339">
        <v>334</v>
      </c>
      <c r="B339" s="33">
        <f>通常分様式!Y355</f>
        <v>0</v>
      </c>
      <c r="C339">
        <f t="shared" si="10"/>
        <v>0</v>
      </c>
      <c r="D339">
        <f t="shared" si="11"/>
        <v>0</v>
      </c>
      <c r="E339" t="str">
        <f>IFERROR(VLOOKUP(D339,通常分様式!$A$22:$A$621,1,FALSE),"")</f>
        <v/>
      </c>
    </row>
    <row r="340" spans="1:5" ht="16.8">
      <c r="A340">
        <v>335</v>
      </c>
      <c r="B340" s="33">
        <f>通常分様式!Y356</f>
        <v>0</v>
      </c>
      <c r="C340">
        <f t="shared" si="10"/>
        <v>0</v>
      </c>
      <c r="D340">
        <f t="shared" si="11"/>
        <v>0</v>
      </c>
      <c r="E340" t="str">
        <f>IFERROR(VLOOKUP(D340,通常分様式!$A$22:$A$621,1,FALSE),"")</f>
        <v/>
      </c>
    </row>
    <row r="341" spans="1:5" ht="16.8">
      <c r="A341">
        <v>336</v>
      </c>
      <c r="B341" s="33">
        <f>通常分様式!Y357</f>
        <v>0</v>
      </c>
      <c r="C341">
        <f t="shared" si="10"/>
        <v>0</v>
      </c>
      <c r="D341">
        <f t="shared" si="11"/>
        <v>0</v>
      </c>
      <c r="E341" t="str">
        <f>IFERROR(VLOOKUP(D341,通常分様式!$A$22:$A$621,1,FALSE),"")</f>
        <v/>
      </c>
    </row>
    <row r="342" spans="1:5" ht="16.8">
      <c r="A342">
        <v>337</v>
      </c>
      <c r="B342" s="33">
        <f>通常分様式!Y358</f>
        <v>0</v>
      </c>
      <c r="C342">
        <f t="shared" si="10"/>
        <v>0</v>
      </c>
      <c r="D342">
        <f t="shared" si="11"/>
        <v>0</v>
      </c>
      <c r="E342" t="str">
        <f>IFERROR(VLOOKUP(D342,通常分様式!$A$22:$A$621,1,FALSE),"")</f>
        <v/>
      </c>
    </row>
    <row r="343" spans="1:5" ht="16.8">
      <c r="A343">
        <v>338</v>
      </c>
      <c r="B343" s="33">
        <f>通常分様式!Y359</f>
        <v>0</v>
      </c>
      <c r="C343">
        <f t="shared" si="10"/>
        <v>0</v>
      </c>
      <c r="D343">
        <f t="shared" si="11"/>
        <v>0</v>
      </c>
      <c r="E343" t="str">
        <f>IFERROR(VLOOKUP(D343,通常分様式!$A$22:$A$621,1,FALSE),"")</f>
        <v/>
      </c>
    </row>
    <row r="344" spans="1:5" ht="16.8">
      <c r="A344">
        <v>339</v>
      </c>
      <c r="B344" s="33">
        <f>通常分様式!Y360</f>
        <v>0</v>
      </c>
      <c r="C344">
        <f t="shared" si="10"/>
        <v>0</v>
      </c>
      <c r="D344">
        <f t="shared" si="11"/>
        <v>0</v>
      </c>
      <c r="E344" t="str">
        <f>IFERROR(VLOOKUP(D344,通常分様式!$A$22:$A$621,1,FALSE),"")</f>
        <v/>
      </c>
    </row>
    <row r="345" spans="1:5" ht="16.8">
      <c r="A345">
        <v>340</v>
      </c>
      <c r="B345" s="33">
        <f>通常分様式!Y361</f>
        <v>0</v>
      </c>
      <c r="C345">
        <f t="shared" si="10"/>
        <v>0</v>
      </c>
      <c r="D345">
        <f t="shared" si="11"/>
        <v>0</v>
      </c>
      <c r="E345" t="str">
        <f>IFERROR(VLOOKUP(D345,通常分様式!$A$22:$A$621,1,FALSE),"")</f>
        <v/>
      </c>
    </row>
    <row r="346" spans="1:5" ht="16.8">
      <c r="A346">
        <v>341</v>
      </c>
      <c r="B346" s="33">
        <f>通常分様式!Y362</f>
        <v>0</v>
      </c>
      <c r="C346">
        <f t="shared" si="10"/>
        <v>0</v>
      </c>
      <c r="D346">
        <f t="shared" si="11"/>
        <v>0</v>
      </c>
      <c r="E346" t="str">
        <f>IFERROR(VLOOKUP(D346,通常分様式!$A$22:$A$621,1,FALSE),"")</f>
        <v/>
      </c>
    </row>
    <row r="347" spans="1:5" ht="16.8">
      <c r="A347">
        <v>342</v>
      </c>
      <c r="B347" s="33">
        <f>通常分様式!Y363</f>
        <v>0</v>
      </c>
      <c r="C347">
        <f t="shared" si="10"/>
        <v>0</v>
      </c>
      <c r="D347">
        <f t="shared" si="11"/>
        <v>0</v>
      </c>
      <c r="E347" t="str">
        <f>IFERROR(VLOOKUP(D347,通常分様式!$A$22:$A$621,1,FALSE),"")</f>
        <v/>
      </c>
    </row>
    <row r="348" spans="1:5" ht="16.8">
      <c r="A348">
        <v>343</v>
      </c>
      <c r="B348" s="33">
        <f>通常分様式!Y364</f>
        <v>0</v>
      </c>
      <c r="C348">
        <f t="shared" si="10"/>
        <v>0</v>
      </c>
      <c r="D348">
        <f t="shared" si="11"/>
        <v>0</v>
      </c>
      <c r="E348" t="str">
        <f>IFERROR(VLOOKUP(D348,通常分様式!$A$22:$A$621,1,FALSE),"")</f>
        <v/>
      </c>
    </row>
    <row r="349" spans="1:5" ht="16.8">
      <c r="A349">
        <v>344</v>
      </c>
      <c r="B349" s="33">
        <f>通常分様式!Y365</f>
        <v>0</v>
      </c>
      <c r="C349">
        <f t="shared" si="10"/>
        <v>0</v>
      </c>
      <c r="D349">
        <f t="shared" si="11"/>
        <v>0</v>
      </c>
      <c r="E349" t="str">
        <f>IFERROR(VLOOKUP(D349,通常分様式!$A$22:$A$621,1,FALSE),"")</f>
        <v/>
      </c>
    </row>
    <row r="350" spans="1:5" ht="16.8">
      <c r="A350">
        <v>345</v>
      </c>
      <c r="B350" s="33">
        <f>通常分様式!Y366</f>
        <v>0</v>
      </c>
      <c r="C350">
        <f t="shared" si="10"/>
        <v>0</v>
      </c>
      <c r="D350">
        <f t="shared" si="11"/>
        <v>0</v>
      </c>
      <c r="E350" t="str">
        <f>IFERROR(VLOOKUP(D350,通常分様式!$A$22:$A$621,1,FALSE),"")</f>
        <v/>
      </c>
    </row>
    <row r="351" spans="1:5" ht="16.8">
      <c r="A351">
        <v>346</v>
      </c>
      <c r="B351" s="33">
        <f>通常分様式!Y367</f>
        <v>0</v>
      </c>
      <c r="C351">
        <f t="shared" si="10"/>
        <v>0</v>
      </c>
      <c r="D351">
        <f t="shared" si="11"/>
        <v>0</v>
      </c>
      <c r="E351" t="str">
        <f>IFERROR(VLOOKUP(D351,通常分様式!$A$22:$A$621,1,FALSE),"")</f>
        <v/>
      </c>
    </row>
    <row r="352" spans="1:5" ht="16.8">
      <c r="A352">
        <v>347</v>
      </c>
      <c r="B352" s="33">
        <f>通常分様式!Y368</f>
        <v>0</v>
      </c>
      <c r="C352">
        <f t="shared" si="10"/>
        <v>0</v>
      </c>
      <c r="D352">
        <f t="shared" si="11"/>
        <v>0</v>
      </c>
      <c r="E352" t="str">
        <f>IFERROR(VLOOKUP(D352,通常分様式!$A$22:$A$621,1,FALSE),"")</f>
        <v/>
      </c>
    </row>
    <row r="353" spans="1:5" ht="16.8">
      <c r="A353">
        <v>348</v>
      </c>
      <c r="B353" s="33">
        <f>通常分様式!Y369</f>
        <v>0</v>
      </c>
      <c r="C353">
        <f t="shared" si="10"/>
        <v>0</v>
      </c>
      <c r="D353">
        <f t="shared" si="11"/>
        <v>0</v>
      </c>
      <c r="E353" t="str">
        <f>IFERROR(VLOOKUP(D353,通常分様式!$A$22:$A$621,1,FALSE),"")</f>
        <v/>
      </c>
    </row>
    <row r="354" spans="1:5" ht="16.8">
      <c r="A354">
        <v>349</v>
      </c>
      <c r="B354" s="33">
        <f>通常分様式!Y370</f>
        <v>0</v>
      </c>
      <c r="C354">
        <f t="shared" si="10"/>
        <v>0</v>
      </c>
      <c r="D354">
        <f t="shared" si="11"/>
        <v>0</v>
      </c>
      <c r="E354" t="str">
        <f>IFERROR(VLOOKUP(D354,通常分様式!$A$22:$A$621,1,FALSE),"")</f>
        <v/>
      </c>
    </row>
    <row r="355" spans="1:5" ht="16.8">
      <c r="A355">
        <v>350</v>
      </c>
      <c r="B355" s="33">
        <f>通常分様式!Y371</f>
        <v>0</v>
      </c>
      <c r="C355">
        <f t="shared" si="10"/>
        <v>0</v>
      </c>
      <c r="D355">
        <f t="shared" si="11"/>
        <v>0</v>
      </c>
      <c r="E355" t="str">
        <f>IFERROR(VLOOKUP(D355,通常分様式!$A$22:$A$621,1,FALSE),"")</f>
        <v/>
      </c>
    </row>
    <row r="356" spans="1:5" ht="16.8">
      <c r="A356">
        <v>351</v>
      </c>
      <c r="B356" s="33">
        <f>通常分様式!Y372</f>
        <v>0</v>
      </c>
      <c r="C356">
        <f t="shared" si="10"/>
        <v>0</v>
      </c>
      <c r="D356">
        <f t="shared" si="11"/>
        <v>0</v>
      </c>
      <c r="E356" t="str">
        <f>IFERROR(VLOOKUP(D356,通常分様式!$A$22:$A$621,1,FALSE),"")</f>
        <v/>
      </c>
    </row>
    <row r="357" spans="1:5" ht="16.8">
      <c r="A357">
        <v>352</v>
      </c>
      <c r="B357" s="33">
        <f>通常分様式!Y373</f>
        <v>0</v>
      </c>
      <c r="C357">
        <f t="shared" si="10"/>
        <v>0</v>
      </c>
      <c r="D357">
        <f t="shared" si="11"/>
        <v>0</v>
      </c>
      <c r="E357" t="str">
        <f>IFERROR(VLOOKUP(D357,通常分様式!$A$22:$A$621,1,FALSE),"")</f>
        <v/>
      </c>
    </row>
    <row r="358" spans="1:5" ht="16.8">
      <c r="A358">
        <v>353</v>
      </c>
      <c r="B358" s="33">
        <f>通常分様式!Y374</f>
        <v>0</v>
      </c>
      <c r="C358">
        <f t="shared" si="10"/>
        <v>0</v>
      </c>
      <c r="D358">
        <f t="shared" si="11"/>
        <v>0</v>
      </c>
      <c r="E358" t="str">
        <f>IFERROR(VLOOKUP(D358,通常分様式!$A$22:$A$621,1,FALSE),"")</f>
        <v/>
      </c>
    </row>
    <row r="359" spans="1:5" ht="16.8">
      <c r="A359">
        <v>354</v>
      </c>
      <c r="B359" s="33">
        <f>通常分様式!Y375</f>
        <v>0</v>
      </c>
      <c r="C359">
        <f t="shared" si="10"/>
        <v>0</v>
      </c>
      <c r="D359">
        <f t="shared" si="11"/>
        <v>0</v>
      </c>
      <c r="E359" t="str">
        <f>IFERROR(VLOOKUP(D359,通常分様式!$A$22:$A$621,1,FALSE),"")</f>
        <v/>
      </c>
    </row>
    <row r="360" spans="1:5" ht="16.8">
      <c r="A360">
        <v>355</v>
      </c>
      <c r="B360" s="33">
        <f>通常分様式!Y376</f>
        <v>0</v>
      </c>
      <c r="C360">
        <f t="shared" si="10"/>
        <v>0</v>
      </c>
      <c r="D360">
        <f t="shared" si="11"/>
        <v>0</v>
      </c>
      <c r="E360" t="str">
        <f>IFERROR(VLOOKUP(D360,通常分様式!$A$22:$A$621,1,FALSE),"")</f>
        <v/>
      </c>
    </row>
    <row r="361" spans="1:5" ht="16.8">
      <c r="A361">
        <v>356</v>
      </c>
      <c r="B361" s="33">
        <f>通常分様式!Y377</f>
        <v>0</v>
      </c>
      <c r="C361">
        <f t="shared" si="10"/>
        <v>0</v>
      </c>
      <c r="D361">
        <f t="shared" si="11"/>
        <v>0</v>
      </c>
      <c r="E361" t="str">
        <f>IFERROR(VLOOKUP(D361,通常分様式!$A$22:$A$621,1,FALSE),"")</f>
        <v/>
      </c>
    </row>
    <row r="362" spans="1:5" ht="16.8">
      <c r="A362">
        <v>357</v>
      </c>
      <c r="B362" s="33">
        <f>通常分様式!Y378</f>
        <v>0</v>
      </c>
      <c r="C362">
        <f t="shared" si="10"/>
        <v>0</v>
      </c>
      <c r="D362">
        <f t="shared" si="11"/>
        <v>0</v>
      </c>
      <c r="E362" t="str">
        <f>IFERROR(VLOOKUP(D362,通常分様式!$A$22:$A$621,1,FALSE),"")</f>
        <v/>
      </c>
    </row>
    <row r="363" spans="1:5" ht="16.8">
      <c r="A363">
        <v>358</v>
      </c>
      <c r="B363" s="33">
        <f>通常分様式!Y379</f>
        <v>0</v>
      </c>
      <c r="C363">
        <f t="shared" si="10"/>
        <v>0</v>
      </c>
      <c r="D363">
        <f t="shared" si="11"/>
        <v>0</v>
      </c>
      <c r="E363" t="str">
        <f>IFERROR(VLOOKUP(D363,通常分様式!$A$22:$A$621,1,FALSE),"")</f>
        <v/>
      </c>
    </row>
    <row r="364" spans="1:5" ht="16.8">
      <c r="A364">
        <v>359</v>
      </c>
      <c r="B364" s="33">
        <f>通常分様式!Y380</f>
        <v>0</v>
      </c>
      <c r="C364">
        <f t="shared" si="10"/>
        <v>0</v>
      </c>
      <c r="D364">
        <f t="shared" si="11"/>
        <v>0</v>
      </c>
      <c r="E364" t="str">
        <f>IFERROR(VLOOKUP(D364,通常分様式!$A$22:$A$621,1,FALSE),"")</f>
        <v/>
      </c>
    </row>
    <row r="365" spans="1:5" ht="16.8">
      <c r="A365">
        <v>360</v>
      </c>
      <c r="B365" s="33">
        <f>通常分様式!Y381</f>
        <v>0</v>
      </c>
      <c r="C365">
        <f t="shared" si="10"/>
        <v>0</v>
      </c>
      <c r="D365">
        <f t="shared" si="11"/>
        <v>0</v>
      </c>
      <c r="E365" t="str">
        <f>IFERROR(VLOOKUP(D365,通常分様式!$A$22:$A$621,1,FALSE),"")</f>
        <v/>
      </c>
    </row>
    <row r="366" spans="1:5" ht="16.8">
      <c r="A366">
        <v>361</v>
      </c>
      <c r="B366" s="33">
        <f>通常分様式!Y382</f>
        <v>0</v>
      </c>
      <c r="C366">
        <f t="shared" si="10"/>
        <v>0</v>
      </c>
      <c r="D366">
        <f t="shared" si="11"/>
        <v>0</v>
      </c>
      <c r="E366" t="str">
        <f>IFERROR(VLOOKUP(D366,通常分様式!$A$22:$A$621,1,FALSE),"")</f>
        <v/>
      </c>
    </row>
    <row r="367" spans="1:5" ht="16.8">
      <c r="A367">
        <v>362</v>
      </c>
      <c r="B367" s="33">
        <f>通常分様式!Y383</f>
        <v>0</v>
      </c>
      <c r="C367">
        <f t="shared" si="10"/>
        <v>0</v>
      </c>
      <c r="D367">
        <f t="shared" si="11"/>
        <v>0</v>
      </c>
      <c r="E367" t="str">
        <f>IFERROR(VLOOKUP(D367,通常分様式!$A$22:$A$621,1,FALSE),"")</f>
        <v/>
      </c>
    </row>
    <row r="368" spans="1:5" ht="16.8">
      <c r="A368">
        <v>363</v>
      </c>
      <c r="B368" s="33">
        <f>通常分様式!Y384</f>
        <v>0</v>
      </c>
      <c r="C368">
        <f t="shared" si="10"/>
        <v>0</v>
      </c>
      <c r="D368">
        <f t="shared" si="11"/>
        <v>0</v>
      </c>
      <c r="E368" t="str">
        <f>IFERROR(VLOOKUP(D368,通常分様式!$A$22:$A$621,1,FALSE),"")</f>
        <v/>
      </c>
    </row>
    <row r="369" spans="1:5" ht="16.8">
      <c r="A369">
        <v>364</v>
      </c>
      <c r="B369" s="33">
        <f>通常分様式!Y385</f>
        <v>0</v>
      </c>
      <c r="C369">
        <f t="shared" si="10"/>
        <v>0</v>
      </c>
      <c r="D369">
        <f t="shared" si="11"/>
        <v>0</v>
      </c>
      <c r="E369" t="str">
        <f>IFERROR(VLOOKUP(D369,通常分様式!$A$22:$A$621,1,FALSE),"")</f>
        <v/>
      </c>
    </row>
    <row r="370" spans="1:5" ht="16.8">
      <c r="A370">
        <v>365</v>
      </c>
      <c r="B370" s="33">
        <f>通常分様式!Y386</f>
        <v>0</v>
      </c>
      <c r="C370">
        <f t="shared" si="10"/>
        <v>0</v>
      </c>
      <c r="D370">
        <f t="shared" si="11"/>
        <v>0</v>
      </c>
      <c r="E370" t="str">
        <f>IFERROR(VLOOKUP(D370,通常分様式!$A$22:$A$621,1,FALSE),"")</f>
        <v/>
      </c>
    </row>
    <row r="371" spans="1:5" ht="16.8">
      <c r="A371">
        <v>366</v>
      </c>
      <c r="B371" s="33">
        <f>通常分様式!Y387</f>
        <v>0</v>
      </c>
      <c r="C371">
        <f t="shared" si="10"/>
        <v>0</v>
      </c>
      <c r="D371">
        <f t="shared" si="11"/>
        <v>0</v>
      </c>
      <c r="E371" t="str">
        <f>IFERROR(VLOOKUP(D371,通常分様式!$A$22:$A$621,1,FALSE),"")</f>
        <v/>
      </c>
    </row>
    <row r="372" spans="1:5" ht="16.8">
      <c r="A372">
        <v>367</v>
      </c>
      <c r="B372" s="33">
        <f>通常分様式!Y388</f>
        <v>0</v>
      </c>
      <c r="C372">
        <f t="shared" si="10"/>
        <v>0</v>
      </c>
      <c r="D372">
        <f t="shared" si="11"/>
        <v>0</v>
      </c>
      <c r="E372" t="str">
        <f>IFERROR(VLOOKUP(D372,通常分様式!$A$22:$A$621,1,FALSE),"")</f>
        <v/>
      </c>
    </row>
    <row r="373" spans="1:5" ht="16.8">
      <c r="A373">
        <v>368</v>
      </c>
      <c r="B373" s="33">
        <f>通常分様式!Y389</f>
        <v>0</v>
      </c>
      <c r="C373">
        <f t="shared" si="10"/>
        <v>0</v>
      </c>
      <c r="D373">
        <f t="shared" si="11"/>
        <v>0</v>
      </c>
      <c r="E373" t="str">
        <f>IFERROR(VLOOKUP(D373,通常分様式!$A$22:$A$621,1,FALSE),"")</f>
        <v/>
      </c>
    </row>
    <row r="374" spans="1:5" ht="16.8">
      <c r="A374">
        <v>369</v>
      </c>
      <c r="B374" s="33">
        <f>通常分様式!Y390</f>
        <v>0</v>
      </c>
      <c r="C374">
        <f t="shared" si="10"/>
        <v>0</v>
      </c>
      <c r="D374">
        <f t="shared" si="11"/>
        <v>0</v>
      </c>
      <c r="E374" t="str">
        <f>IFERROR(VLOOKUP(D374,通常分様式!$A$22:$A$621,1,FALSE),"")</f>
        <v/>
      </c>
    </row>
    <row r="375" spans="1:5" ht="16.8">
      <c r="A375">
        <v>370</v>
      </c>
      <c r="B375" s="33">
        <f>通常分様式!Y391</f>
        <v>0</v>
      </c>
      <c r="C375">
        <f t="shared" si="10"/>
        <v>0</v>
      </c>
      <c r="D375">
        <f t="shared" si="11"/>
        <v>0</v>
      </c>
      <c r="E375" t="str">
        <f>IFERROR(VLOOKUP(D375,通常分様式!$A$22:$A$621,1,FALSE),"")</f>
        <v/>
      </c>
    </row>
    <row r="376" spans="1:5" ht="16.8">
      <c r="A376">
        <v>371</v>
      </c>
      <c r="B376" s="33">
        <f>通常分様式!Y392</f>
        <v>0</v>
      </c>
      <c r="C376">
        <f t="shared" si="10"/>
        <v>0</v>
      </c>
      <c r="D376">
        <f t="shared" si="11"/>
        <v>0</v>
      </c>
      <c r="E376" t="str">
        <f>IFERROR(VLOOKUP(D376,通常分様式!$A$22:$A$621,1,FALSE),"")</f>
        <v/>
      </c>
    </row>
    <row r="377" spans="1:5" ht="16.8">
      <c r="A377">
        <v>372</v>
      </c>
      <c r="B377" s="33">
        <f>通常分様式!Y393</f>
        <v>0</v>
      </c>
      <c r="C377">
        <f t="shared" si="10"/>
        <v>0</v>
      </c>
      <c r="D377">
        <f t="shared" si="11"/>
        <v>0</v>
      </c>
      <c r="E377" t="str">
        <f>IFERROR(VLOOKUP(D377,通常分様式!$A$22:$A$621,1,FALSE),"")</f>
        <v/>
      </c>
    </row>
    <row r="378" spans="1:5" ht="16.8">
      <c r="A378">
        <v>373</v>
      </c>
      <c r="B378" s="33">
        <f>通常分様式!Y394</f>
        <v>0</v>
      </c>
      <c r="C378">
        <f t="shared" si="10"/>
        <v>0</v>
      </c>
      <c r="D378">
        <f t="shared" si="11"/>
        <v>0</v>
      </c>
      <c r="E378" t="str">
        <f>IFERROR(VLOOKUP(D378,通常分様式!$A$22:$A$621,1,FALSE),"")</f>
        <v/>
      </c>
    </row>
    <row r="379" spans="1:5" ht="16.8">
      <c r="A379">
        <v>374</v>
      </c>
      <c r="B379" s="33">
        <f>通常分様式!Y395</f>
        <v>0</v>
      </c>
      <c r="C379">
        <f t="shared" si="10"/>
        <v>0</v>
      </c>
      <c r="D379">
        <f t="shared" si="11"/>
        <v>0</v>
      </c>
      <c r="E379" t="str">
        <f>IFERROR(VLOOKUP(D379,通常分様式!$A$22:$A$621,1,FALSE),"")</f>
        <v/>
      </c>
    </row>
    <row r="380" spans="1:5" ht="16.8">
      <c r="A380">
        <v>375</v>
      </c>
      <c r="B380" s="33">
        <f>通常分様式!Y396</f>
        <v>0</v>
      </c>
      <c r="C380">
        <f t="shared" si="10"/>
        <v>0</v>
      </c>
      <c r="D380">
        <f t="shared" si="11"/>
        <v>0</v>
      </c>
      <c r="E380" t="str">
        <f>IFERROR(VLOOKUP(D380,通常分様式!$A$22:$A$621,1,FALSE),"")</f>
        <v/>
      </c>
    </row>
    <row r="381" spans="1:5" ht="16.8">
      <c r="A381">
        <v>376</v>
      </c>
      <c r="B381" s="33">
        <f>通常分様式!Y397</f>
        <v>0</v>
      </c>
      <c r="C381">
        <f t="shared" si="10"/>
        <v>0</v>
      </c>
      <c r="D381">
        <f t="shared" si="11"/>
        <v>0</v>
      </c>
      <c r="E381" t="str">
        <f>IFERROR(VLOOKUP(D381,通常分様式!$A$22:$A$621,1,FALSE),"")</f>
        <v/>
      </c>
    </row>
    <row r="382" spans="1:5" ht="16.8">
      <c r="A382">
        <v>377</v>
      </c>
      <c r="B382" s="33">
        <f>通常分様式!Y398</f>
        <v>0</v>
      </c>
      <c r="C382">
        <f t="shared" si="10"/>
        <v>0</v>
      </c>
      <c r="D382">
        <f t="shared" si="11"/>
        <v>0</v>
      </c>
      <c r="E382" t="str">
        <f>IFERROR(VLOOKUP(D382,通常分様式!$A$22:$A$621,1,FALSE),"")</f>
        <v/>
      </c>
    </row>
    <row r="383" spans="1:5" ht="16.8">
      <c r="A383">
        <v>378</v>
      </c>
      <c r="B383" s="33">
        <f>通常分様式!Y399</f>
        <v>0</v>
      </c>
      <c r="C383">
        <f t="shared" si="10"/>
        <v>0</v>
      </c>
      <c r="D383">
        <f t="shared" si="11"/>
        <v>0</v>
      </c>
      <c r="E383" t="str">
        <f>IFERROR(VLOOKUP(D383,通常分様式!$A$22:$A$621,1,FALSE),"")</f>
        <v/>
      </c>
    </row>
    <row r="384" spans="1:5" ht="16.8">
      <c r="A384">
        <v>379</v>
      </c>
      <c r="B384" s="33">
        <f>通常分様式!Y400</f>
        <v>0</v>
      </c>
      <c r="C384">
        <f t="shared" si="10"/>
        <v>0</v>
      </c>
      <c r="D384">
        <f t="shared" si="11"/>
        <v>0</v>
      </c>
      <c r="E384" t="str">
        <f>IFERROR(VLOOKUP(D384,通常分様式!$A$22:$A$621,1,FALSE),"")</f>
        <v/>
      </c>
    </row>
    <row r="385" spans="1:5" ht="16.8">
      <c r="A385">
        <v>380</v>
      </c>
      <c r="B385" s="33">
        <f>通常分様式!Y401</f>
        <v>0</v>
      </c>
      <c r="C385">
        <f t="shared" si="10"/>
        <v>0</v>
      </c>
      <c r="D385">
        <f t="shared" si="11"/>
        <v>0</v>
      </c>
      <c r="E385" t="str">
        <f>IFERROR(VLOOKUP(D385,通常分様式!$A$22:$A$621,1,FALSE),"")</f>
        <v/>
      </c>
    </row>
    <row r="386" spans="1:5" ht="16.8">
      <c r="A386">
        <v>381</v>
      </c>
      <c r="B386" s="33">
        <f>通常分様式!Y402</f>
        <v>0</v>
      </c>
      <c r="C386">
        <f t="shared" si="10"/>
        <v>0</v>
      </c>
      <c r="D386">
        <f t="shared" si="11"/>
        <v>0</v>
      </c>
      <c r="E386" t="str">
        <f>IFERROR(VLOOKUP(D386,通常分様式!$A$22:$A$621,1,FALSE),"")</f>
        <v/>
      </c>
    </row>
    <row r="387" spans="1:5" ht="16.8">
      <c r="A387">
        <v>382</v>
      </c>
      <c r="B387" s="33">
        <f>通常分様式!Y403</f>
        <v>0</v>
      </c>
      <c r="C387">
        <f t="shared" si="10"/>
        <v>0</v>
      </c>
      <c r="D387">
        <f t="shared" si="11"/>
        <v>0</v>
      </c>
      <c r="E387" t="str">
        <f>IFERROR(VLOOKUP(D387,通常分様式!$A$22:$A$621,1,FALSE),"")</f>
        <v/>
      </c>
    </row>
    <row r="388" spans="1:5" ht="16.8">
      <c r="A388">
        <v>383</v>
      </c>
      <c r="B388" s="33">
        <f>通常分様式!Y404</f>
        <v>0</v>
      </c>
      <c r="C388">
        <f t="shared" si="10"/>
        <v>0</v>
      </c>
      <c r="D388">
        <f t="shared" si="11"/>
        <v>0</v>
      </c>
      <c r="E388" t="str">
        <f>IFERROR(VLOOKUP(D388,通常分様式!$A$22:$A$621,1,FALSE),"")</f>
        <v/>
      </c>
    </row>
    <row r="389" spans="1:5" ht="16.8">
      <c r="A389">
        <v>384</v>
      </c>
      <c r="B389" s="33">
        <f>通常分様式!Y405</f>
        <v>0</v>
      </c>
      <c r="C389">
        <f t="shared" si="10"/>
        <v>0</v>
      </c>
      <c r="D389">
        <f t="shared" si="11"/>
        <v>0</v>
      </c>
      <c r="E389" t="str">
        <f>IFERROR(VLOOKUP(D389,通常分様式!$A$22:$A$621,1,FALSE),"")</f>
        <v/>
      </c>
    </row>
    <row r="390" spans="1:5" ht="16.8">
      <c r="A390">
        <v>385</v>
      </c>
      <c r="B390" s="33">
        <f>通常分様式!Y406</f>
        <v>0</v>
      </c>
      <c r="C390">
        <f t="shared" ref="C390:C453" si="12">IF(B390="○",1,0)</f>
        <v>0</v>
      </c>
      <c r="D390">
        <f t="shared" ref="D390:D453" si="13">A390*C390</f>
        <v>0</v>
      </c>
      <c r="E390" t="str">
        <f>IFERROR(VLOOKUP(D390,通常分様式!$A$22:$A$621,1,FALSE),"")</f>
        <v/>
      </c>
    </row>
    <row r="391" spans="1:5" ht="16.8">
      <c r="A391">
        <v>386</v>
      </c>
      <c r="B391" s="33">
        <f>通常分様式!Y407</f>
        <v>0</v>
      </c>
      <c r="C391">
        <f t="shared" si="12"/>
        <v>0</v>
      </c>
      <c r="D391">
        <f t="shared" si="13"/>
        <v>0</v>
      </c>
      <c r="E391" t="str">
        <f>IFERROR(VLOOKUP(D391,通常分様式!$A$22:$A$621,1,FALSE),"")</f>
        <v/>
      </c>
    </row>
    <row r="392" spans="1:5" ht="16.8">
      <c r="A392">
        <v>387</v>
      </c>
      <c r="B392" s="33">
        <f>通常分様式!Y408</f>
        <v>0</v>
      </c>
      <c r="C392">
        <f t="shared" si="12"/>
        <v>0</v>
      </c>
      <c r="D392">
        <f t="shared" si="13"/>
        <v>0</v>
      </c>
      <c r="E392" t="str">
        <f>IFERROR(VLOOKUP(D392,通常分様式!$A$22:$A$621,1,FALSE),"")</f>
        <v/>
      </c>
    </row>
    <row r="393" spans="1:5" ht="16.8">
      <c r="A393">
        <v>388</v>
      </c>
      <c r="B393" s="33">
        <f>通常分様式!Y409</f>
        <v>0</v>
      </c>
      <c r="C393">
        <f t="shared" si="12"/>
        <v>0</v>
      </c>
      <c r="D393">
        <f t="shared" si="13"/>
        <v>0</v>
      </c>
      <c r="E393" t="str">
        <f>IFERROR(VLOOKUP(D393,通常分様式!$A$22:$A$621,1,FALSE),"")</f>
        <v/>
      </c>
    </row>
    <row r="394" spans="1:5" ht="16.8">
      <c r="A394">
        <v>389</v>
      </c>
      <c r="B394" s="33">
        <f>通常分様式!Y410</f>
        <v>0</v>
      </c>
      <c r="C394">
        <f t="shared" si="12"/>
        <v>0</v>
      </c>
      <c r="D394">
        <f t="shared" si="13"/>
        <v>0</v>
      </c>
      <c r="E394" t="str">
        <f>IFERROR(VLOOKUP(D394,通常分様式!$A$22:$A$621,1,FALSE),"")</f>
        <v/>
      </c>
    </row>
    <row r="395" spans="1:5" ht="16.8">
      <c r="A395">
        <v>390</v>
      </c>
      <c r="B395" s="33">
        <f>通常分様式!Y411</f>
        <v>0</v>
      </c>
      <c r="C395">
        <f t="shared" si="12"/>
        <v>0</v>
      </c>
      <c r="D395">
        <f t="shared" si="13"/>
        <v>0</v>
      </c>
      <c r="E395" t="str">
        <f>IFERROR(VLOOKUP(D395,通常分様式!$A$22:$A$621,1,FALSE),"")</f>
        <v/>
      </c>
    </row>
    <row r="396" spans="1:5" ht="16.8">
      <c r="A396">
        <v>391</v>
      </c>
      <c r="B396" s="33">
        <f>通常分様式!Y412</f>
        <v>0</v>
      </c>
      <c r="C396">
        <f t="shared" si="12"/>
        <v>0</v>
      </c>
      <c r="D396">
        <f t="shared" si="13"/>
        <v>0</v>
      </c>
      <c r="E396" t="str">
        <f>IFERROR(VLOOKUP(D396,通常分様式!$A$22:$A$621,1,FALSE),"")</f>
        <v/>
      </c>
    </row>
    <row r="397" spans="1:5" ht="16.8">
      <c r="A397">
        <v>392</v>
      </c>
      <c r="B397" s="33">
        <f>通常分様式!Y413</f>
        <v>0</v>
      </c>
      <c r="C397">
        <f t="shared" si="12"/>
        <v>0</v>
      </c>
      <c r="D397">
        <f t="shared" si="13"/>
        <v>0</v>
      </c>
      <c r="E397" t="str">
        <f>IFERROR(VLOOKUP(D397,通常分様式!$A$22:$A$621,1,FALSE),"")</f>
        <v/>
      </c>
    </row>
    <row r="398" spans="1:5" ht="16.8">
      <c r="A398">
        <v>393</v>
      </c>
      <c r="B398" s="33">
        <f>通常分様式!Y414</f>
        <v>0</v>
      </c>
      <c r="C398">
        <f t="shared" si="12"/>
        <v>0</v>
      </c>
      <c r="D398">
        <f t="shared" si="13"/>
        <v>0</v>
      </c>
      <c r="E398" t="str">
        <f>IFERROR(VLOOKUP(D398,通常分様式!$A$22:$A$621,1,FALSE),"")</f>
        <v/>
      </c>
    </row>
    <row r="399" spans="1:5" ht="16.8">
      <c r="A399">
        <v>394</v>
      </c>
      <c r="B399" s="33">
        <f>通常分様式!Y415</f>
        <v>0</v>
      </c>
      <c r="C399">
        <f t="shared" si="12"/>
        <v>0</v>
      </c>
      <c r="D399">
        <f t="shared" si="13"/>
        <v>0</v>
      </c>
      <c r="E399" t="str">
        <f>IFERROR(VLOOKUP(D399,通常分様式!$A$22:$A$621,1,FALSE),"")</f>
        <v/>
      </c>
    </row>
    <row r="400" spans="1:5" ht="16.8">
      <c r="A400">
        <v>395</v>
      </c>
      <c r="B400" s="33">
        <f>通常分様式!Y416</f>
        <v>0</v>
      </c>
      <c r="C400">
        <f t="shared" si="12"/>
        <v>0</v>
      </c>
      <c r="D400">
        <f t="shared" si="13"/>
        <v>0</v>
      </c>
      <c r="E400" t="str">
        <f>IFERROR(VLOOKUP(D400,通常分様式!$A$22:$A$621,1,FALSE),"")</f>
        <v/>
      </c>
    </row>
    <row r="401" spans="1:5" ht="16.8">
      <c r="A401">
        <v>396</v>
      </c>
      <c r="B401" s="33">
        <f>通常分様式!Y417</f>
        <v>0</v>
      </c>
      <c r="C401">
        <f t="shared" si="12"/>
        <v>0</v>
      </c>
      <c r="D401">
        <f t="shared" si="13"/>
        <v>0</v>
      </c>
      <c r="E401" t="str">
        <f>IFERROR(VLOOKUP(D401,通常分様式!$A$22:$A$621,1,FALSE),"")</f>
        <v/>
      </c>
    </row>
    <row r="402" spans="1:5" ht="16.8">
      <c r="A402">
        <v>397</v>
      </c>
      <c r="B402" s="33">
        <f>通常分様式!Y418</f>
        <v>0</v>
      </c>
      <c r="C402">
        <f t="shared" si="12"/>
        <v>0</v>
      </c>
      <c r="D402">
        <f t="shared" si="13"/>
        <v>0</v>
      </c>
      <c r="E402" t="str">
        <f>IFERROR(VLOOKUP(D402,通常分様式!$A$22:$A$621,1,FALSE),"")</f>
        <v/>
      </c>
    </row>
    <row r="403" spans="1:5" ht="16.8">
      <c r="A403">
        <v>398</v>
      </c>
      <c r="B403" s="33">
        <f>通常分様式!Y419</f>
        <v>0</v>
      </c>
      <c r="C403">
        <f t="shared" si="12"/>
        <v>0</v>
      </c>
      <c r="D403">
        <f t="shared" si="13"/>
        <v>0</v>
      </c>
      <c r="E403" t="str">
        <f>IFERROR(VLOOKUP(D403,通常分様式!$A$22:$A$621,1,FALSE),"")</f>
        <v/>
      </c>
    </row>
    <row r="404" spans="1:5" ht="16.8">
      <c r="A404">
        <v>399</v>
      </c>
      <c r="B404" s="33">
        <f>通常分様式!Y420</f>
        <v>0</v>
      </c>
      <c r="C404">
        <f t="shared" si="12"/>
        <v>0</v>
      </c>
      <c r="D404">
        <f t="shared" si="13"/>
        <v>0</v>
      </c>
      <c r="E404" t="str">
        <f>IFERROR(VLOOKUP(D404,通常分様式!$A$22:$A$621,1,FALSE),"")</f>
        <v/>
      </c>
    </row>
    <row r="405" spans="1:5" ht="16.8">
      <c r="A405">
        <v>400</v>
      </c>
      <c r="B405" s="33">
        <f>通常分様式!Y421</f>
        <v>0</v>
      </c>
      <c r="C405">
        <f t="shared" si="12"/>
        <v>0</v>
      </c>
      <c r="D405">
        <f t="shared" si="13"/>
        <v>0</v>
      </c>
      <c r="E405" t="str">
        <f>IFERROR(VLOOKUP(D405,通常分様式!$A$22:$A$621,1,FALSE),"")</f>
        <v/>
      </c>
    </row>
    <row r="406" spans="1:5" ht="16.8">
      <c r="A406">
        <v>401</v>
      </c>
      <c r="B406" s="33">
        <f>通常分様式!Y422</f>
        <v>0</v>
      </c>
      <c r="C406">
        <f t="shared" si="12"/>
        <v>0</v>
      </c>
      <c r="D406">
        <f t="shared" si="13"/>
        <v>0</v>
      </c>
      <c r="E406" t="str">
        <f>IFERROR(VLOOKUP(D406,通常分様式!$A$22:$A$621,1,FALSE),"")</f>
        <v/>
      </c>
    </row>
    <row r="407" spans="1:5" ht="16.8">
      <c r="A407">
        <v>402</v>
      </c>
      <c r="B407" s="33">
        <f>通常分様式!Y423</f>
        <v>0</v>
      </c>
      <c r="C407">
        <f t="shared" si="12"/>
        <v>0</v>
      </c>
      <c r="D407">
        <f t="shared" si="13"/>
        <v>0</v>
      </c>
      <c r="E407" t="str">
        <f>IFERROR(VLOOKUP(D407,通常分様式!$A$22:$A$621,1,FALSE),"")</f>
        <v/>
      </c>
    </row>
    <row r="408" spans="1:5" ht="16.8">
      <c r="A408">
        <v>403</v>
      </c>
      <c r="B408" s="33">
        <f>通常分様式!Y424</f>
        <v>0</v>
      </c>
      <c r="C408">
        <f t="shared" si="12"/>
        <v>0</v>
      </c>
      <c r="D408">
        <f t="shared" si="13"/>
        <v>0</v>
      </c>
      <c r="E408" t="str">
        <f>IFERROR(VLOOKUP(D408,通常分様式!$A$22:$A$621,1,FALSE),"")</f>
        <v/>
      </c>
    </row>
    <row r="409" spans="1:5" ht="16.8">
      <c r="A409">
        <v>404</v>
      </c>
      <c r="B409" s="33">
        <f>通常分様式!Y425</f>
        <v>0</v>
      </c>
      <c r="C409">
        <f t="shared" si="12"/>
        <v>0</v>
      </c>
      <c r="D409">
        <f t="shared" si="13"/>
        <v>0</v>
      </c>
      <c r="E409" t="str">
        <f>IFERROR(VLOOKUP(D409,通常分様式!$A$22:$A$621,1,FALSE),"")</f>
        <v/>
      </c>
    </row>
    <row r="410" spans="1:5" ht="16.8">
      <c r="A410">
        <v>405</v>
      </c>
      <c r="B410" s="33">
        <f>通常分様式!Y426</f>
        <v>0</v>
      </c>
      <c r="C410">
        <f t="shared" si="12"/>
        <v>0</v>
      </c>
      <c r="D410">
        <f t="shared" si="13"/>
        <v>0</v>
      </c>
      <c r="E410" t="str">
        <f>IFERROR(VLOOKUP(D410,通常分様式!$A$22:$A$621,1,FALSE),"")</f>
        <v/>
      </c>
    </row>
    <row r="411" spans="1:5" ht="16.8">
      <c r="A411">
        <v>406</v>
      </c>
      <c r="B411" s="33">
        <f>通常分様式!Y427</f>
        <v>0</v>
      </c>
      <c r="C411">
        <f t="shared" si="12"/>
        <v>0</v>
      </c>
      <c r="D411">
        <f t="shared" si="13"/>
        <v>0</v>
      </c>
      <c r="E411" t="str">
        <f>IFERROR(VLOOKUP(D411,通常分様式!$A$22:$A$621,1,FALSE),"")</f>
        <v/>
      </c>
    </row>
    <row r="412" spans="1:5" ht="16.8">
      <c r="A412">
        <v>407</v>
      </c>
      <c r="B412" s="33">
        <f>通常分様式!Y428</f>
        <v>0</v>
      </c>
      <c r="C412">
        <f t="shared" si="12"/>
        <v>0</v>
      </c>
      <c r="D412">
        <f t="shared" si="13"/>
        <v>0</v>
      </c>
      <c r="E412" t="str">
        <f>IFERROR(VLOOKUP(D412,通常分様式!$A$22:$A$621,1,FALSE),"")</f>
        <v/>
      </c>
    </row>
    <row r="413" spans="1:5" ht="16.8">
      <c r="A413">
        <v>408</v>
      </c>
      <c r="B413" s="33">
        <f>通常分様式!Y429</f>
        <v>0</v>
      </c>
      <c r="C413">
        <f t="shared" si="12"/>
        <v>0</v>
      </c>
      <c r="D413">
        <f t="shared" si="13"/>
        <v>0</v>
      </c>
      <c r="E413" t="str">
        <f>IFERROR(VLOOKUP(D413,通常分様式!$A$22:$A$621,1,FALSE),"")</f>
        <v/>
      </c>
    </row>
    <row r="414" spans="1:5" ht="16.8">
      <c r="A414">
        <v>409</v>
      </c>
      <c r="B414" s="33">
        <f>通常分様式!Y430</f>
        <v>0</v>
      </c>
      <c r="C414">
        <f t="shared" si="12"/>
        <v>0</v>
      </c>
      <c r="D414">
        <f t="shared" si="13"/>
        <v>0</v>
      </c>
      <c r="E414" t="str">
        <f>IFERROR(VLOOKUP(D414,通常分様式!$A$22:$A$621,1,FALSE),"")</f>
        <v/>
      </c>
    </row>
    <row r="415" spans="1:5" ht="16.8">
      <c r="A415">
        <v>410</v>
      </c>
      <c r="B415" s="33">
        <f>通常分様式!Y431</f>
        <v>0</v>
      </c>
      <c r="C415">
        <f t="shared" si="12"/>
        <v>0</v>
      </c>
      <c r="D415">
        <f t="shared" si="13"/>
        <v>0</v>
      </c>
      <c r="E415" t="str">
        <f>IFERROR(VLOOKUP(D415,通常分様式!$A$22:$A$621,1,FALSE),"")</f>
        <v/>
      </c>
    </row>
    <row r="416" spans="1:5" ht="16.8">
      <c r="A416">
        <v>411</v>
      </c>
      <c r="B416" s="33">
        <f>通常分様式!Y432</f>
        <v>0</v>
      </c>
      <c r="C416">
        <f t="shared" si="12"/>
        <v>0</v>
      </c>
      <c r="D416">
        <f t="shared" si="13"/>
        <v>0</v>
      </c>
      <c r="E416" t="str">
        <f>IFERROR(VLOOKUP(D416,通常分様式!$A$22:$A$621,1,FALSE),"")</f>
        <v/>
      </c>
    </row>
    <row r="417" spans="1:5" ht="16.8">
      <c r="A417">
        <v>412</v>
      </c>
      <c r="B417" s="33">
        <f>通常分様式!Y433</f>
        <v>0</v>
      </c>
      <c r="C417">
        <f t="shared" si="12"/>
        <v>0</v>
      </c>
      <c r="D417">
        <f t="shared" si="13"/>
        <v>0</v>
      </c>
      <c r="E417" t="str">
        <f>IFERROR(VLOOKUP(D417,通常分様式!$A$22:$A$621,1,FALSE),"")</f>
        <v/>
      </c>
    </row>
    <row r="418" spans="1:5" ht="16.8">
      <c r="A418">
        <v>413</v>
      </c>
      <c r="B418" s="33">
        <f>通常分様式!Y434</f>
        <v>0</v>
      </c>
      <c r="C418">
        <f t="shared" si="12"/>
        <v>0</v>
      </c>
      <c r="D418">
        <f t="shared" si="13"/>
        <v>0</v>
      </c>
      <c r="E418" t="str">
        <f>IFERROR(VLOOKUP(D418,通常分様式!$A$22:$A$621,1,FALSE),"")</f>
        <v/>
      </c>
    </row>
    <row r="419" spans="1:5" ht="16.8">
      <c r="A419">
        <v>414</v>
      </c>
      <c r="B419" s="33">
        <f>通常分様式!Y435</f>
        <v>0</v>
      </c>
      <c r="C419">
        <f t="shared" si="12"/>
        <v>0</v>
      </c>
      <c r="D419">
        <f t="shared" si="13"/>
        <v>0</v>
      </c>
      <c r="E419" t="str">
        <f>IFERROR(VLOOKUP(D419,通常分様式!$A$22:$A$621,1,FALSE),"")</f>
        <v/>
      </c>
    </row>
    <row r="420" spans="1:5" ht="16.8">
      <c r="A420">
        <v>415</v>
      </c>
      <c r="B420" s="33">
        <f>通常分様式!Y436</f>
        <v>0</v>
      </c>
      <c r="C420">
        <f t="shared" si="12"/>
        <v>0</v>
      </c>
      <c r="D420">
        <f t="shared" si="13"/>
        <v>0</v>
      </c>
      <c r="E420" t="str">
        <f>IFERROR(VLOOKUP(D420,通常分様式!$A$22:$A$621,1,FALSE),"")</f>
        <v/>
      </c>
    </row>
    <row r="421" spans="1:5" ht="16.8">
      <c r="A421">
        <v>416</v>
      </c>
      <c r="B421" s="33">
        <f>通常分様式!Y437</f>
        <v>0</v>
      </c>
      <c r="C421">
        <f t="shared" si="12"/>
        <v>0</v>
      </c>
      <c r="D421">
        <f t="shared" si="13"/>
        <v>0</v>
      </c>
      <c r="E421" t="str">
        <f>IFERROR(VLOOKUP(D421,通常分様式!$A$22:$A$621,1,FALSE),"")</f>
        <v/>
      </c>
    </row>
    <row r="422" spans="1:5" ht="16.8">
      <c r="A422">
        <v>417</v>
      </c>
      <c r="B422" s="33">
        <f>通常分様式!Y438</f>
        <v>0</v>
      </c>
      <c r="C422">
        <f t="shared" si="12"/>
        <v>0</v>
      </c>
      <c r="D422">
        <f t="shared" si="13"/>
        <v>0</v>
      </c>
      <c r="E422" t="str">
        <f>IFERROR(VLOOKUP(D422,通常分様式!$A$22:$A$621,1,FALSE),"")</f>
        <v/>
      </c>
    </row>
    <row r="423" spans="1:5" ht="16.8">
      <c r="A423">
        <v>418</v>
      </c>
      <c r="B423" s="33">
        <f>通常分様式!Y439</f>
        <v>0</v>
      </c>
      <c r="C423">
        <f t="shared" si="12"/>
        <v>0</v>
      </c>
      <c r="D423">
        <f t="shared" si="13"/>
        <v>0</v>
      </c>
      <c r="E423" t="str">
        <f>IFERROR(VLOOKUP(D423,通常分様式!$A$22:$A$621,1,FALSE),"")</f>
        <v/>
      </c>
    </row>
    <row r="424" spans="1:5" ht="16.8">
      <c r="A424">
        <v>419</v>
      </c>
      <c r="B424" s="33">
        <f>通常分様式!Y440</f>
        <v>0</v>
      </c>
      <c r="C424">
        <f t="shared" si="12"/>
        <v>0</v>
      </c>
      <c r="D424">
        <f t="shared" si="13"/>
        <v>0</v>
      </c>
      <c r="E424" t="str">
        <f>IFERROR(VLOOKUP(D424,通常分様式!$A$22:$A$621,1,FALSE),"")</f>
        <v/>
      </c>
    </row>
    <row r="425" spans="1:5" ht="16.8">
      <c r="A425">
        <v>420</v>
      </c>
      <c r="B425" s="33">
        <f>通常分様式!Y441</f>
        <v>0</v>
      </c>
      <c r="C425">
        <f t="shared" si="12"/>
        <v>0</v>
      </c>
      <c r="D425">
        <f t="shared" si="13"/>
        <v>0</v>
      </c>
      <c r="E425" t="str">
        <f>IFERROR(VLOOKUP(D425,通常分様式!$A$22:$A$621,1,FALSE),"")</f>
        <v/>
      </c>
    </row>
    <row r="426" spans="1:5" ht="16.8">
      <c r="A426">
        <v>421</v>
      </c>
      <c r="B426" s="33">
        <f>通常分様式!Y442</f>
        <v>0</v>
      </c>
      <c r="C426">
        <f t="shared" si="12"/>
        <v>0</v>
      </c>
      <c r="D426">
        <f t="shared" si="13"/>
        <v>0</v>
      </c>
      <c r="E426" t="str">
        <f>IFERROR(VLOOKUP(D426,通常分様式!$A$22:$A$621,1,FALSE),"")</f>
        <v/>
      </c>
    </row>
    <row r="427" spans="1:5" ht="16.8">
      <c r="A427">
        <v>422</v>
      </c>
      <c r="B427" s="33">
        <f>通常分様式!Y443</f>
        <v>0</v>
      </c>
      <c r="C427">
        <f t="shared" si="12"/>
        <v>0</v>
      </c>
      <c r="D427">
        <f t="shared" si="13"/>
        <v>0</v>
      </c>
      <c r="E427" t="str">
        <f>IFERROR(VLOOKUP(D427,通常分様式!$A$22:$A$621,1,FALSE),"")</f>
        <v/>
      </c>
    </row>
    <row r="428" spans="1:5" ht="16.8">
      <c r="A428">
        <v>423</v>
      </c>
      <c r="B428" s="33">
        <f>通常分様式!Y444</f>
        <v>0</v>
      </c>
      <c r="C428">
        <f t="shared" si="12"/>
        <v>0</v>
      </c>
      <c r="D428">
        <f t="shared" si="13"/>
        <v>0</v>
      </c>
      <c r="E428" t="str">
        <f>IFERROR(VLOOKUP(D428,通常分様式!$A$22:$A$621,1,FALSE),"")</f>
        <v/>
      </c>
    </row>
    <row r="429" spans="1:5" ht="16.8">
      <c r="A429">
        <v>424</v>
      </c>
      <c r="B429" s="33">
        <f>通常分様式!Y445</f>
        <v>0</v>
      </c>
      <c r="C429">
        <f t="shared" si="12"/>
        <v>0</v>
      </c>
      <c r="D429">
        <f t="shared" si="13"/>
        <v>0</v>
      </c>
      <c r="E429" t="str">
        <f>IFERROR(VLOOKUP(D429,通常分様式!$A$22:$A$621,1,FALSE),"")</f>
        <v/>
      </c>
    </row>
    <row r="430" spans="1:5" ht="16.8">
      <c r="A430">
        <v>425</v>
      </c>
      <c r="B430" s="33">
        <f>通常分様式!Y446</f>
        <v>0</v>
      </c>
      <c r="C430">
        <f t="shared" si="12"/>
        <v>0</v>
      </c>
      <c r="D430">
        <f t="shared" si="13"/>
        <v>0</v>
      </c>
      <c r="E430" t="str">
        <f>IFERROR(VLOOKUP(D430,通常分様式!$A$22:$A$621,1,FALSE),"")</f>
        <v/>
      </c>
    </row>
    <row r="431" spans="1:5" ht="16.8">
      <c r="A431">
        <v>426</v>
      </c>
      <c r="B431" s="33">
        <f>通常分様式!Y447</f>
        <v>0</v>
      </c>
      <c r="C431">
        <f t="shared" si="12"/>
        <v>0</v>
      </c>
      <c r="D431">
        <f t="shared" si="13"/>
        <v>0</v>
      </c>
      <c r="E431" t="str">
        <f>IFERROR(VLOOKUP(D431,通常分様式!$A$22:$A$621,1,FALSE),"")</f>
        <v/>
      </c>
    </row>
    <row r="432" spans="1:5" ht="16.8">
      <c r="A432">
        <v>427</v>
      </c>
      <c r="B432" s="33">
        <f>通常分様式!Y448</f>
        <v>0</v>
      </c>
      <c r="C432">
        <f t="shared" si="12"/>
        <v>0</v>
      </c>
      <c r="D432">
        <f t="shared" si="13"/>
        <v>0</v>
      </c>
      <c r="E432" t="str">
        <f>IFERROR(VLOOKUP(D432,通常分様式!$A$22:$A$621,1,FALSE),"")</f>
        <v/>
      </c>
    </row>
    <row r="433" spans="1:5" ht="16.8">
      <c r="A433">
        <v>428</v>
      </c>
      <c r="B433" s="33">
        <f>通常分様式!Y449</f>
        <v>0</v>
      </c>
      <c r="C433">
        <f t="shared" si="12"/>
        <v>0</v>
      </c>
      <c r="D433">
        <f t="shared" si="13"/>
        <v>0</v>
      </c>
      <c r="E433" t="str">
        <f>IFERROR(VLOOKUP(D433,通常分様式!$A$22:$A$621,1,FALSE),"")</f>
        <v/>
      </c>
    </row>
    <row r="434" spans="1:5" ht="16.8">
      <c r="A434">
        <v>429</v>
      </c>
      <c r="B434" s="33">
        <f>通常分様式!Y450</f>
        <v>0</v>
      </c>
      <c r="C434">
        <f t="shared" si="12"/>
        <v>0</v>
      </c>
      <c r="D434">
        <f t="shared" si="13"/>
        <v>0</v>
      </c>
      <c r="E434" t="str">
        <f>IFERROR(VLOOKUP(D434,通常分様式!$A$22:$A$621,1,FALSE),"")</f>
        <v/>
      </c>
    </row>
    <row r="435" spans="1:5" ht="16.8">
      <c r="A435">
        <v>430</v>
      </c>
      <c r="B435" s="33">
        <f>通常分様式!Y451</f>
        <v>0</v>
      </c>
      <c r="C435">
        <f t="shared" si="12"/>
        <v>0</v>
      </c>
      <c r="D435">
        <f t="shared" si="13"/>
        <v>0</v>
      </c>
      <c r="E435" t="str">
        <f>IFERROR(VLOOKUP(D435,通常分様式!$A$22:$A$621,1,FALSE),"")</f>
        <v/>
      </c>
    </row>
    <row r="436" spans="1:5" ht="16.8">
      <c r="A436">
        <v>431</v>
      </c>
      <c r="B436" s="33">
        <f>通常分様式!Y452</f>
        <v>0</v>
      </c>
      <c r="C436">
        <f t="shared" si="12"/>
        <v>0</v>
      </c>
      <c r="D436">
        <f t="shared" si="13"/>
        <v>0</v>
      </c>
      <c r="E436" t="str">
        <f>IFERROR(VLOOKUP(D436,通常分様式!$A$22:$A$621,1,FALSE),"")</f>
        <v/>
      </c>
    </row>
    <row r="437" spans="1:5" ht="16.8">
      <c r="A437">
        <v>432</v>
      </c>
      <c r="B437" s="33">
        <f>通常分様式!Y453</f>
        <v>0</v>
      </c>
      <c r="C437">
        <f t="shared" si="12"/>
        <v>0</v>
      </c>
      <c r="D437">
        <f t="shared" si="13"/>
        <v>0</v>
      </c>
      <c r="E437" t="str">
        <f>IFERROR(VLOOKUP(D437,通常分様式!$A$22:$A$621,1,FALSE),"")</f>
        <v/>
      </c>
    </row>
    <row r="438" spans="1:5" ht="16.8">
      <c r="A438">
        <v>433</v>
      </c>
      <c r="B438" s="33">
        <f>通常分様式!Y454</f>
        <v>0</v>
      </c>
      <c r="C438">
        <f t="shared" si="12"/>
        <v>0</v>
      </c>
      <c r="D438">
        <f t="shared" si="13"/>
        <v>0</v>
      </c>
      <c r="E438" t="str">
        <f>IFERROR(VLOOKUP(D438,通常分様式!$A$22:$A$621,1,FALSE),"")</f>
        <v/>
      </c>
    </row>
    <row r="439" spans="1:5" ht="16.8">
      <c r="A439">
        <v>434</v>
      </c>
      <c r="B439" s="33">
        <f>通常分様式!Y455</f>
        <v>0</v>
      </c>
      <c r="C439">
        <f t="shared" si="12"/>
        <v>0</v>
      </c>
      <c r="D439">
        <f t="shared" si="13"/>
        <v>0</v>
      </c>
      <c r="E439" t="str">
        <f>IFERROR(VLOOKUP(D439,通常分様式!$A$22:$A$621,1,FALSE),"")</f>
        <v/>
      </c>
    </row>
    <row r="440" spans="1:5" ht="16.8">
      <c r="A440">
        <v>435</v>
      </c>
      <c r="B440" s="33">
        <f>通常分様式!Y456</f>
        <v>0</v>
      </c>
      <c r="C440">
        <f t="shared" si="12"/>
        <v>0</v>
      </c>
      <c r="D440">
        <f t="shared" si="13"/>
        <v>0</v>
      </c>
      <c r="E440" t="str">
        <f>IFERROR(VLOOKUP(D440,通常分様式!$A$22:$A$621,1,FALSE),"")</f>
        <v/>
      </c>
    </row>
    <row r="441" spans="1:5" ht="16.8">
      <c r="A441">
        <v>436</v>
      </c>
      <c r="B441" s="33">
        <f>通常分様式!Y457</f>
        <v>0</v>
      </c>
      <c r="C441">
        <f t="shared" si="12"/>
        <v>0</v>
      </c>
      <c r="D441">
        <f t="shared" si="13"/>
        <v>0</v>
      </c>
      <c r="E441" t="str">
        <f>IFERROR(VLOOKUP(D441,通常分様式!$A$22:$A$621,1,FALSE),"")</f>
        <v/>
      </c>
    </row>
    <row r="442" spans="1:5" ht="16.8">
      <c r="A442">
        <v>437</v>
      </c>
      <c r="B442" s="33">
        <f>通常分様式!Y458</f>
        <v>0</v>
      </c>
      <c r="C442">
        <f t="shared" si="12"/>
        <v>0</v>
      </c>
      <c r="D442">
        <f t="shared" si="13"/>
        <v>0</v>
      </c>
      <c r="E442" t="str">
        <f>IFERROR(VLOOKUP(D442,通常分様式!$A$22:$A$621,1,FALSE),"")</f>
        <v/>
      </c>
    </row>
    <row r="443" spans="1:5" ht="16.8">
      <c r="A443">
        <v>438</v>
      </c>
      <c r="B443" s="33">
        <f>通常分様式!Y459</f>
        <v>0</v>
      </c>
      <c r="C443">
        <f t="shared" si="12"/>
        <v>0</v>
      </c>
      <c r="D443">
        <f t="shared" si="13"/>
        <v>0</v>
      </c>
      <c r="E443" t="str">
        <f>IFERROR(VLOOKUP(D443,通常分様式!$A$22:$A$621,1,FALSE),"")</f>
        <v/>
      </c>
    </row>
    <row r="444" spans="1:5" ht="16.8">
      <c r="A444">
        <v>439</v>
      </c>
      <c r="B444" s="33">
        <f>通常分様式!Y460</f>
        <v>0</v>
      </c>
      <c r="C444">
        <f t="shared" si="12"/>
        <v>0</v>
      </c>
      <c r="D444">
        <f t="shared" si="13"/>
        <v>0</v>
      </c>
      <c r="E444" t="str">
        <f>IFERROR(VLOOKUP(D444,通常分様式!$A$22:$A$621,1,FALSE),"")</f>
        <v/>
      </c>
    </row>
    <row r="445" spans="1:5" ht="16.8">
      <c r="A445">
        <v>440</v>
      </c>
      <c r="B445" s="33">
        <f>通常分様式!Y461</f>
        <v>0</v>
      </c>
      <c r="C445">
        <f t="shared" si="12"/>
        <v>0</v>
      </c>
      <c r="D445">
        <f t="shared" si="13"/>
        <v>0</v>
      </c>
      <c r="E445" t="str">
        <f>IFERROR(VLOOKUP(D445,通常分様式!$A$22:$A$621,1,FALSE),"")</f>
        <v/>
      </c>
    </row>
    <row r="446" spans="1:5" ht="16.8">
      <c r="A446">
        <v>441</v>
      </c>
      <c r="B446" s="33">
        <f>通常分様式!Y462</f>
        <v>0</v>
      </c>
      <c r="C446">
        <f t="shared" si="12"/>
        <v>0</v>
      </c>
      <c r="D446">
        <f t="shared" si="13"/>
        <v>0</v>
      </c>
      <c r="E446" t="str">
        <f>IFERROR(VLOOKUP(D446,通常分様式!$A$22:$A$621,1,FALSE),"")</f>
        <v/>
      </c>
    </row>
    <row r="447" spans="1:5" ht="16.8">
      <c r="A447">
        <v>442</v>
      </c>
      <c r="B447" s="33">
        <f>通常分様式!Y463</f>
        <v>0</v>
      </c>
      <c r="C447">
        <f t="shared" si="12"/>
        <v>0</v>
      </c>
      <c r="D447">
        <f t="shared" si="13"/>
        <v>0</v>
      </c>
      <c r="E447" t="str">
        <f>IFERROR(VLOOKUP(D447,通常分様式!$A$22:$A$621,1,FALSE),"")</f>
        <v/>
      </c>
    </row>
    <row r="448" spans="1:5" ht="16.8">
      <c r="A448">
        <v>443</v>
      </c>
      <c r="B448" s="33">
        <f>通常分様式!Y464</f>
        <v>0</v>
      </c>
      <c r="C448">
        <f t="shared" si="12"/>
        <v>0</v>
      </c>
      <c r="D448">
        <f t="shared" si="13"/>
        <v>0</v>
      </c>
      <c r="E448" t="str">
        <f>IFERROR(VLOOKUP(D448,通常分様式!$A$22:$A$621,1,FALSE),"")</f>
        <v/>
      </c>
    </row>
    <row r="449" spans="1:5" ht="16.8">
      <c r="A449">
        <v>444</v>
      </c>
      <c r="B449" s="33">
        <f>通常分様式!Y465</f>
        <v>0</v>
      </c>
      <c r="C449">
        <f t="shared" si="12"/>
        <v>0</v>
      </c>
      <c r="D449">
        <f t="shared" si="13"/>
        <v>0</v>
      </c>
      <c r="E449" t="str">
        <f>IFERROR(VLOOKUP(D449,通常分様式!$A$22:$A$621,1,FALSE),"")</f>
        <v/>
      </c>
    </row>
    <row r="450" spans="1:5" ht="16.8">
      <c r="A450">
        <v>445</v>
      </c>
      <c r="B450" s="33">
        <f>通常分様式!Y466</f>
        <v>0</v>
      </c>
      <c r="C450">
        <f t="shared" si="12"/>
        <v>0</v>
      </c>
      <c r="D450">
        <f t="shared" si="13"/>
        <v>0</v>
      </c>
      <c r="E450" t="str">
        <f>IFERROR(VLOOKUP(D450,通常分様式!$A$22:$A$621,1,FALSE),"")</f>
        <v/>
      </c>
    </row>
    <row r="451" spans="1:5" ht="16.8">
      <c r="A451">
        <v>446</v>
      </c>
      <c r="B451" s="33">
        <f>通常分様式!Y467</f>
        <v>0</v>
      </c>
      <c r="C451">
        <f t="shared" si="12"/>
        <v>0</v>
      </c>
      <c r="D451">
        <f t="shared" si="13"/>
        <v>0</v>
      </c>
      <c r="E451" t="str">
        <f>IFERROR(VLOOKUP(D451,通常分様式!$A$22:$A$621,1,FALSE),"")</f>
        <v/>
      </c>
    </row>
    <row r="452" spans="1:5" ht="16.8">
      <c r="A452">
        <v>447</v>
      </c>
      <c r="B452" s="33">
        <f>通常分様式!Y468</f>
        <v>0</v>
      </c>
      <c r="C452">
        <f t="shared" si="12"/>
        <v>0</v>
      </c>
      <c r="D452">
        <f t="shared" si="13"/>
        <v>0</v>
      </c>
      <c r="E452" t="str">
        <f>IFERROR(VLOOKUP(D452,通常分様式!$A$22:$A$621,1,FALSE),"")</f>
        <v/>
      </c>
    </row>
    <row r="453" spans="1:5" ht="16.8">
      <c r="A453">
        <v>448</v>
      </c>
      <c r="B453" s="33">
        <f>通常分様式!Y469</f>
        <v>0</v>
      </c>
      <c r="C453">
        <f t="shared" si="12"/>
        <v>0</v>
      </c>
      <c r="D453">
        <f t="shared" si="13"/>
        <v>0</v>
      </c>
      <c r="E453" t="str">
        <f>IFERROR(VLOOKUP(D453,通常分様式!$A$22:$A$621,1,FALSE),"")</f>
        <v/>
      </c>
    </row>
    <row r="454" spans="1:5" ht="16.8">
      <c r="A454">
        <v>449</v>
      </c>
      <c r="B454" s="33">
        <f>通常分様式!Y470</f>
        <v>0</v>
      </c>
      <c r="C454">
        <f t="shared" ref="C454:C517" si="14">IF(B454="○",1,0)</f>
        <v>0</v>
      </c>
      <c r="D454">
        <f t="shared" ref="D454:D517" si="15">A454*C454</f>
        <v>0</v>
      </c>
      <c r="E454" t="str">
        <f>IFERROR(VLOOKUP(D454,通常分様式!$A$22:$A$621,1,FALSE),"")</f>
        <v/>
      </c>
    </row>
    <row r="455" spans="1:5" ht="16.8">
      <c r="A455">
        <v>450</v>
      </c>
      <c r="B455" s="33">
        <f>通常分様式!Y471</f>
        <v>0</v>
      </c>
      <c r="C455">
        <f t="shared" si="14"/>
        <v>0</v>
      </c>
      <c r="D455">
        <f t="shared" si="15"/>
        <v>0</v>
      </c>
      <c r="E455" t="str">
        <f>IFERROR(VLOOKUP(D455,通常分様式!$A$22:$A$621,1,FALSE),"")</f>
        <v/>
      </c>
    </row>
    <row r="456" spans="1:5" ht="16.8">
      <c r="A456">
        <v>451</v>
      </c>
      <c r="B456" s="33">
        <f>通常分様式!Y472</f>
        <v>0</v>
      </c>
      <c r="C456">
        <f t="shared" si="14"/>
        <v>0</v>
      </c>
      <c r="D456">
        <f t="shared" si="15"/>
        <v>0</v>
      </c>
      <c r="E456" t="str">
        <f>IFERROR(VLOOKUP(D456,通常分様式!$A$22:$A$621,1,FALSE),"")</f>
        <v/>
      </c>
    </row>
    <row r="457" spans="1:5" ht="16.8">
      <c r="A457">
        <v>452</v>
      </c>
      <c r="B457" s="33">
        <f>通常分様式!Y473</f>
        <v>0</v>
      </c>
      <c r="C457">
        <f t="shared" si="14"/>
        <v>0</v>
      </c>
      <c r="D457">
        <f t="shared" si="15"/>
        <v>0</v>
      </c>
      <c r="E457" t="str">
        <f>IFERROR(VLOOKUP(D457,通常分様式!$A$22:$A$621,1,FALSE),"")</f>
        <v/>
      </c>
    </row>
    <row r="458" spans="1:5" ht="16.8">
      <c r="A458">
        <v>453</v>
      </c>
      <c r="B458" s="33">
        <f>通常分様式!Y474</f>
        <v>0</v>
      </c>
      <c r="C458">
        <f t="shared" si="14"/>
        <v>0</v>
      </c>
      <c r="D458">
        <f t="shared" si="15"/>
        <v>0</v>
      </c>
      <c r="E458" t="str">
        <f>IFERROR(VLOOKUP(D458,通常分様式!$A$22:$A$621,1,FALSE),"")</f>
        <v/>
      </c>
    </row>
    <row r="459" spans="1:5" ht="16.8">
      <c r="A459">
        <v>454</v>
      </c>
      <c r="B459" s="33">
        <f>通常分様式!Y475</f>
        <v>0</v>
      </c>
      <c r="C459">
        <f t="shared" si="14"/>
        <v>0</v>
      </c>
      <c r="D459">
        <f t="shared" si="15"/>
        <v>0</v>
      </c>
      <c r="E459" t="str">
        <f>IFERROR(VLOOKUP(D459,通常分様式!$A$22:$A$621,1,FALSE),"")</f>
        <v/>
      </c>
    </row>
    <row r="460" spans="1:5" ht="16.8">
      <c r="A460">
        <v>455</v>
      </c>
      <c r="B460" s="33">
        <f>通常分様式!Y476</f>
        <v>0</v>
      </c>
      <c r="C460">
        <f t="shared" si="14"/>
        <v>0</v>
      </c>
      <c r="D460">
        <f t="shared" si="15"/>
        <v>0</v>
      </c>
      <c r="E460" t="str">
        <f>IFERROR(VLOOKUP(D460,通常分様式!$A$22:$A$621,1,FALSE),"")</f>
        <v/>
      </c>
    </row>
    <row r="461" spans="1:5" ht="16.8">
      <c r="A461">
        <v>456</v>
      </c>
      <c r="B461" s="33">
        <f>通常分様式!Y477</f>
        <v>0</v>
      </c>
      <c r="C461">
        <f t="shared" si="14"/>
        <v>0</v>
      </c>
      <c r="D461">
        <f t="shared" si="15"/>
        <v>0</v>
      </c>
      <c r="E461" t="str">
        <f>IFERROR(VLOOKUP(D461,通常分様式!$A$22:$A$621,1,FALSE),"")</f>
        <v/>
      </c>
    </row>
    <row r="462" spans="1:5" ht="16.8">
      <c r="A462">
        <v>457</v>
      </c>
      <c r="B462" s="33">
        <f>通常分様式!Y478</f>
        <v>0</v>
      </c>
      <c r="C462">
        <f t="shared" si="14"/>
        <v>0</v>
      </c>
      <c r="D462">
        <f t="shared" si="15"/>
        <v>0</v>
      </c>
      <c r="E462" t="str">
        <f>IFERROR(VLOOKUP(D462,通常分様式!$A$22:$A$621,1,FALSE),"")</f>
        <v/>
      </c>
    </row>
    <row r="463" spans="1:5" ht="16.8">
      <c r="A463">
        <v>458</v>
      </c>
      <c r="B463" s="33">
        <f>通常分様式!Y479</f>
        <v>0</v>
      </c>
      <c r="C463">
        <f t="shared" si="14"/>
        <v>0</v>
      </c>
      <c r="D463">
        <f t="shared" si="15"/>
        <v>0</v>
      </c>
      <c r="E463" t="str">
        <f>IFERROR(VLOOKUP(D463,通常分様式!$A$22:$A$621,1,FALSE),"")</f>
        <v/>
      </c>
    </row>
    <row r="464" spans="1:5" ht="16.8">
      <c r="A464">
        <v>459</v>
      </c>
      <c r="B464" s="33">
        <f>通常分様式!Y480</f>
        <v>0</v>
      </c>
      <c r="C464">
        <f t="shared" si="14"/>
        <v>0</v>
      </c>
      <c r="D464">
        <f t="shared" si="15"/>
        <v>0</v>
      </c>
      <c r="E464" t="str">
        <f>IFERROR(VLOOKUP(D464,通常分様式!$A$22:$A$621,1,FALSE),"")</f>
        <v/>
      </c>
    </row>
    <row r="465" spans="1:5" ht="16.8">
      <c r="A465">
        <v>460</v>
      </c>
      <c r="B465" s="33">
        <f>通常分様式!Y481</f>
        <v>0</v>
      </c>
      <c r="C465">
        <f t="shared" si="14"/>
        <v>0</v>
      </c>
      <c r="D465">
        <f t="shared" si="15"/>
        <v>0</v>
      </c>
      <c r="E465" t="str">
        <f>IFERROR(VLOOKUP(D465,通常分様式!$A$22:$A$621,1,FALSE),"")</f>
        <v/>
      </c>
    </row>
    <row r="466" spans="1:5" ht="16.8">
      <c r="A466">
        <v>461</v>
      </c>
      <c r="B466" s="33">
        <f>通常分様式!Y482</f>
        <v>0</v>
      </c>
      <c r="C466">
        <f t="shared" si="14"/>
        <v>0</v>
      </c>
      <c r="D466">
        <f t="shared" si="15"/>
        <v>0</v>
      </c>
      <c r="E466" t="str">
        <f>IFERROR(VLOOKUP(D466,通常分様式!$A$22:$A$621,1,FALSE),"")</f>
        <v/>
      </c>
    </row>
    <row r="467" spans="1:5" ht="16.8">
      <c r="A467">
        <v>462</v>
      </c>
      <c r="B467" s="33">
        <f>通常分様式!Y483</f>
        <v>0</v>
      </c>
      <c r="C467">
        <f t="shared" si="14"/>
        <v>0</v>
      </c>
      <c r="D467">
        <f t="shared" si="15"/>
        <v>0</v>
      </c>
      <c r="E467" t="str">
        <f>IFERROR(VLOOKUP(D467,通常分様式!$A$22:$A$621,1,FALSE),"")</f>
        <v/>
      </c>
    </row>
    <row r="468" spans="1:5" ht="16.8">
      <c r="A468">
        <v>463</v>
      </c>
      <c r="B468" s="33">
        <f>通常分様式!Y484</f>
        <v>0</v>
      </c>
      <c r="C468">
        <f t="shared" si="14"/>
        <v>0</v>
      </c>
      <c r="D468">
        <f t="shared" si="15"/>
        <v>0</v>
      </c>
      <c r="E468" t="str">
        <f>IFERROR(VLOOKUP(D468,通常分様式!$A$22:$A$621,1,FALSE),"")</f>
        <v/>
      </c>
    </row>
    <row r="469" spans="1:5" ht="16.8">
      <c r="A469">
        <v>464</v>
      </c>
      <c r="B469" s="33">
        <f>通常分様式!Y485</f>
        <v>0</v>
      </c>
      <c r="C469">
        <f t="shared" si="14"/>
        <v>0</v>
      </c>
      <c r="D469">
        <f t="shared" si="15"/>
        <v>0</v>
      </c>
      <c r="E469" t="str">
        <f>IFERROR(VLOOKUP(D469,通常分様式!$A$22:$A$621,1,FALSE),"")</f>
        <v/>
      </c>
    </row>
    <row r="470" spans="1:5" ht="16.8">
      <c r="A470">
        <v>465</v>
      </c>
      <c r="B470" s="33">
        <f>通常分様式!Y486</f>
        <v>0</v>
      </c>
      <c r="C470">
        <f t="shared" si="14"/>
        <v>0</v>
      </c>
      <c r="D470">
        <f t="shared" si="15"/>
        <v>0</v>
      </c>
      <c r="E470" t="str">
        <f>IFERROR(VLOOKUP(D470,通常分様式!$A$22:$A$621,1,FALSE),"")</f>
        <v/>
      </c>
    </row>
    <row r="471" spans="1:5" ht="16.8">
      <c r="A471">
        <v>466</v>
      </c>
      <c r="B471" s="33">
        <f>通常分様式!Y487</f>
        <v>0</v>
      </c>
      <c r="C471">
        <f t="shared" si="14"/>
        <v>0</v>
      </c>
      <c r="D471">
        <f t="shared" si="15"/>
        <v>0</v>
      </c>
      <c r="E471" t="str">
        <f>IFERROR(VLOOKUP(D471,通常分様式!$A$22:$A$621,1,FALSE),"")</f>
        <v/>
      </c>
    </row>
    <row r="472" spans="1:5" ht="16.8">
      <c r="A472">
        <v>467</v>
      </c>
      <c r="B472" s="33">
        <f>通常分様式!Y488</f>
        <v>0</v>
      </c>
      <c r="C472">
        <f t="shared" si="14"/>
        <v>0</v>
      </c>
      <c r="D472">
        <f t="shared" si="15"/>
        <v>0</v>
      </c>
      <c r="E472" t="str">
        <f>IFERROR(VLOOKUP(D472,通常分様式!$A$22:$A$621,1,FALSE),"")</f>
        <v/>
      </c>
    </row>
    <row r="473" spans="1:5" ht="16.8">
      <c r="A473">
        <v>468</v>
      </c>
      <c r="B473" s="33">
        <f>通常分様式!Y489</f>
        <v>0</v>
      </c>
      <c r="C473">
        <f t="shared" si="14"/>
        <v>0</v>
      </c>
      <c r="D473">
        <f t="shared" si="15"/>
        <v>0</v>
      </c>
      <c r="E473" t="str">
        <f>IFERROR(VLOOKUP(D473,通常分様式!$A$22:$A$621,1,FALSE),"")</f>
        <v/>
      </c>
    </row>
    <row r="474" spans="1:5" ht="16.8">
      <c r="A474">
        <v>469</v>
      </c>
      <c r="B474" s="33">
        <f>通常分様式!Y490</f>
        <v>0</v>
      </c>
      <c r="C474">
        <f t="shared" si="14"/>
        <v>0</v>
      </c>
      <c r="D474">
        <f t="shared" si="15"/>
        <v>0</v>
      </c>
      <c r="E474" t="str">
        <f>IFERROR(VLOOKUP(D474,通常分様式!$A$22:$A$621,1,FALSE),"")</f>
        <v/>
      </c>
    </row>
    <row r="475" spans="1:5" ht="16.8">
      <c r="A475">
        <v>470</v>
      </c>
      <c r="B475" s="33">
        <f>通常分様式!Y491</f>
        <v>0</v>
      </c>
      <c r="C475">
        <f t="shared" si="14"/>
        <v>0</v>
      </c>
      <c r="D475">
        <f t="shared" si="15"/>
        <v>0</v>
      </c>
      <c r="E475" t="str">
        <f>IFERROR(VLOOKUP(D475,通常分様式!$A$22:$A$621,1,FALSE),"")</f>
        <v/>
      </c>
    </row>
    <row r="476" spans="1:5" ht="16.8">
      <c r="A476">
        <v>471</v>
      </c>
      <c r="B476" s="33">
        <f>通常分様式!Y492</f>
        <v>0</v>
      </c>
      <c r="C476">
        <f t="shared" si="14"/>
        <v>0</v>
      </c>
      <c r="D476">
        <f t="shared" si="15"/>
        <v>0</v>
      </c>
      <c r="E476" t="str">
        <f>IFERROR(VLOOKUP(D476,通常分様式!$A$22:$A$621,1,FALSE),"")</f>
        <v/>
      </c>
    </row>
    <row r="477" spans="1:5" ht="16.8">
      <c r="A477">
        <v>472</v>
      </c>
      <c r="B477" s="33">
        <f>通常分様式!Y493</f>
        <v>0</v>
      </c>
      <c r="C477">
        <f t="shared" si="14"/>
        <v>0</v>
      </c>
      <c r="D477">
        <f t="shared" si="15"/>
        <v>0</v>
      </c>
      <c r="E477" t="str">
        <f>IFERROR(VLOOKUP(D477,通常分様式!$A$22:$A$621,1,FALSE),"")</f>
        <v/>
      </c>
    </row>
    <row r="478" spans="1:5" ht="16.8">
      <c r="A478">
        <v>473</v>
      </c>
      <c r="B478" s="33">
        <f>通常分様式!Y494</f>
        <v>0</v>
      </c>
      <c r="C478">
        <f t="shared" si="14"/>
        <v>0</v>
      </c>
      <c r="D478">
        <f t="shared" si="15"/>
        <v>0</v>
      </c>
      <c r="E478" t="str">
        <f>IFERROR(VLOOKUP(D478,通常分様式!$A$22:$A$621,1,FALSE),"")</f>
        <v/>
      </c>
    </row>
    <row r="479" spans="1:5" ht="16.8">
      <c r="A479">
        <v>474</v>
      </c>
      <c r="B479" s="33">
        <f>通常分様式!Y495</f>
        <v>0</v>
      </c>
      <c r="C479">
        <f t="shared" si="14"/>
        <v>0</v>
      </c>
      <c r="D479">
        <f t="shared" si="15"/>
        <v>0</v>
      </c>
      <c r="E479" t="str">
        <f>IFERROR(VLOOKUP(D479,通常分様式!$A$22:$A$621,1,FALSE),"")</f>
        <v/>
      </c>
    </row>
    <row r="480" spans="1:5" ht="16.8">
      <c r="A480">
        <v>475</v>
      </c>
      <c r="B480" s="33">
        <f>通常分様式!Y496</f>
        <v>0</v>
      </c>
      <c r="C480">
        <f t="shared" si="14"/>
        <v>0</v>
      </c>
      <c r="D480">
        <f t="shared" si="15"/>
        <v>0</v>
      </c>
      <c r="E480" t="str">
        <f>IFERROR(VLOOKUP(D480,通常分様式!$A$22:$A$621,1,FALSE),"")</f>
        <v/>
      </c>
    </row>
    <row r="481" spans="1:5" ht="16.8">
      <c r="A481">
        <v>476</v>
      </c>
      <c r="B481" s="33">
        <f>通常分様式!Y497</f>
        <v>0</v>
      </c>
      <c r="C481">
        <f t="shared" si="14"/>
        <v>0</v>
      </c>
      <c r="D481">
        <f t="shared" si="15"/>
        <v>0</v>
      </c>
      <c r="E481" t="str">
        <f>IFERROR(VLOOKUP(D481,通常分様式!$A$22:$A$621,1,FALSE),"")</f>
        <v/>
      </c>
    </row>
    <row r="482" spans="1:5" ht="16.8">
      <c r="A482">
        <v>477</v>
      </c>
      <c r="B482" s="33">
        <f>通常分様式!Y498</f>
        <v>0</v>
      </c>
      <c r="C482">
        <f t="shared" si="14"/>
        <v>0</v>
      </c>
      <c r="D482">
        <f t="shared" si="15"/>
        <v>0</v>
      </c>
      <c r="E482" t="str">
        <f>IFERROR(VLOOKUP(D482,通常分様式!$A$22:$A$621,1,FALSE),"")</f>
        <v/>
      </c>
    </row>
    <row r="483" spans="1:5" ht="16.8">
      <c r="A483">
        <v>478</v>
      </c>
      <c r="B483" s="33">
        <f>通常分様式!Y499</f>
        <v>0</v>
      </c>
      <c r="C483">
        <f t="shared" si="14"/>
        <v>0</v>
      </c>
      <c r="D483">
        <f t="shared" si="15"/>
        <v>0</v>
      </c>
      <c r="E483" t="str">
        <f>IFERROR(VLOOKUP(D483,通常分様式!$A$22:$A$621,1,FALSE),"")</f>
        <v/>
      </c>
    </row>
    <row r="484" spans="1:5" ht="16.8">
      <c r="A484">
        <v>479</v>
      </c>
      <c r="B484" s="33">
        <f>通常分様式!Y500</f>
        <v>0</v>
      </c>
      <c r="C484">
        <f t="shared" si="14"/>
        <v>0</v>
      </c>
      <c r="D484">
        <f t="shared" si="15"/>
        <v>0</v>
      </c>
      <c r="E484" t="str">
        <f>IFERROR(VLOOKUP(D484,通常分様式!$A$22:$A$621,1,FALSE),"")</f>
        <v/>
      </c>
    </row>
    <row r="485" spans="1:5" ht="16.8">
      <c r="A485">
        <v>480</v>
      </c>
      <c r="B485" s="33">
        <f>通常分様式!Y501</f>
        <v>0</v>
      </c>
      <c r="C485">
        <f t="shared" si="14"/>
        <v>0</v>
      </c>
      <c r="D485">
        <f t="shared" si="15"/>
        <v>0</v>
      </c>
      <c r="E485" t="str">
        <f>IFERROR(VLOOKUP(D485,通常分様式!$A$22:$A$621,1,FALSE),"")</f>
        <v/>
      </c>
    </row>
    <row r="486" spans="1:5" ht="16.8">
      <c r="A486">
        <v>481</v>
      </c>
      <c r="B486" s="33">
        <f>通常分様式!Y502</f>
        <v>0</v>
      </c>
      <c r="C486">
        <f t="shared" si="14"/>
        <v>0</v>
      </c>
      <c r="D486">
        <f t="shared" si="15"/>
        <v>0</v>
      </c>
      <c r="E486" t="str">
        <f>IFERROR(VLOOKUP(D486,通常分様式!$A$22:$A$621,1,FALSE),"")</f>
        <v/>
      </c>
    </row>
    <row r="487" spans="1:5" ht="16.8">
      <c r="A487">
        <v>482</v>
      </c>
      <c r="B487" s="33">
        <f>通常分様式!Y503</f>
        <v>0</v>
      </c>
      <c r="C487">
        <f t="shared" si="14"/>
        <v>0</v>
      </c>
      <c r="D487">
        <f t="shared" si="15"/>
        <v>0</v>
      </c>
      <c r="E487" t="str">
        <f>IFERROR(VLOOKUP(D487,通常分様式!$A$22:$A$621,1,FALSE),"")</f>
        <v/>
      </c>
    </row>
    <row r="488" spans="1:5" ht="16.8">
      <c r="A488">
        <v>483</v>
      </c>
      <c r="B488" s="33">
        <f>通常分様式!Y504</f>
        <v>0</v>
      </c>
      <c r="C488">
        <f t="shared" si="14"/>
        <v>0</v>
      </c>
      <c r="D488">
        <f t="shared" si="15"/>
        <v>0</v>
      </c>
      <c r="E488" t="str">
        <f>IFERROR(VLOOKUP(D488,通常分様式!$A$22:$A$621,1,FALSE),"")</f>
        <v/>
      </c>
    </row>
    <row r="489" spans="1:5" ht="16.8">
      <c r="A489">
        <v>484</v>
      </c>
      <c r="B489" s="33">
        <f>通常分様式!Y505</f>
        <v>0</v>
      </c>
      <c r="C489">
        <f t="shared" si="14"/>
        <v>0</v>
      </c>
      <c r="D489">
        <f t="shared" si="15"/>
        <v>0</v>
      </c>
      <c r="E489" t="str">
        <f>IFERROR(VLOOKUP(D489,通常分様式!$A$22:$A$621,1,FALSE),"")</f>
        <v/>
      </c>
    </row>
    <row r="490" spans="1:5" ht="16.8">
      <c r="A490">
        <v>485</v>
      </c>
      <c r="B490" s="33">
        <f>通常分様式!Y506</f>
        <v>0</v>
      </c>
      <c r="C490">
        <f t="shared" si="14"/>
        <v>0</v>
      </c>
      <c r="D490">
        <f t="shared" si="15"/>
        <v>0</v>
      </c>
      <c r="E490" t="str">
        <f>IFERROR(VLOOKUP(D490,通常分様式!$A$22:$A$621,1,FALSE),"")</f>
        <v/>
      </c>
    </row>
    <row r="491" spans="1:5" ht="16.8">
      <c r="A491">
        <v>486</v>
      </c>
      <c r="B491" s="33">
        <f>通常分様式!Y507</f>
        <v>0</v>
      </c>
      <c r="C491">
        <f t="shared" si="14"/>
        <v>0</v>
      </c>
      <c r="D491">
        <f t="shared" si="15"/>
        <v>0</v>
      </c>
      <c r="E491" t="str">
        <f>IFERROR(VLOOKUP(D491,通常分様式!$A$22:$A$621,1,FALSE),"")</f>
        <v/>
      </c>
    </row>
    <row r="492" spans="1:5" ht="16.8">
      <c r="A492">
        <v>487</v>
      </c>
      <c r="B492" s="33">
        <f>通常分様式!Y508</f>
        <v>0</v>
      </c>
      <c r="C492">
        <f t="shared" si="14"/>
        <v>0</v>
      </c>
      <c r="D492">
        <f t="shared" si="15"/>
        <v>0</v>
      </c>
      <c r="E492" t="str">
        <f>IFERROR(VLOOKUP(D492,通常分様式!$A$22:$A$621,1,FALSE),"")</f>
        <v/>
      </c>
    </row>
    <row r="493" spans="1:5" ht="16.8">
      <c r="A493">
        <v>488</v>
      </c>
      <c r="B493" s="33">
        <f>通常分様式!Y509</f>
        <v>0</v>
      </c>
      <c r="C493">
        <f t="shared" si="14"/>
        <v>0</v>
      </c>
      <c r="D493">
        <f t="shared" si="15"/>
        <v>0</v>
      </c>
      <c r="E493" t="str">
        <f>IFERROR(VLOOKUP(D493,通常分様式!$A$22:$A$621,1,FALSE),"")</f>
        <v/>
      </c>
    </row>
    <row r="494" spans="1:5" ht="16.8">
      <c r="A494">
        <v>489</v>
      </c>
      <c r="B494" s="33">
        <f>通常分様式!Y510</f>
        <v>0</v>
      </c>
      <c r="C494">
        <f t="shared" si="14"/>
        <v>0</v>
      </c>
      <c r="D494">
        <f t="shared" si="15"/>
        <v>0</v>
      </c>
      <c r="E494" t="str">
        <f>IFERROR(VLOOKUP(D494,通常分様式!$A$22:$A$621,1,FALSE),"")</f>
        <v/>
      </c>
    </row>
    <row r="495" spans="1:5" ht="16.8">
      <c r="A495">
        <v>490</v>
      </c>
      <c r="B495" s="33">
        <f>通常分様式!Y511</f>
        <v>0</v>
      </c>
      <c r="C495">
        <f t="shared" si="14"/>
        <v>0</v>
      </c>
      <c r="D495">
        <f t="shared" si="15"/>
        <v>0</v>
      </c>
      <c r="E495" t="str">
        <f>IFERROR(VLOOKUP(D495,通常分様式!$A$22:$A$621,1,FALSE),"")</f>
        <v/>
      </c>
    </row>
    <row r="496" spans="1:5" ht="16.8">
      <c r="A496">
        <v>491</v>
      </c>
      <c r="B496" s="33">
        <f>通常分様式!Y512</f>
        <v>0</v>
      </c>
      <c r="C496">
        <f t="shared" si="14"/>
        <v>0</v>
      </c>
      <c r="D496">
        <f t="shared" si="15"/>
        <v>0</v>
      </c>
      <c r="E496" t="str">
        <f>IFERROR(VLOOKUP(D496,通常分様式!$A$22:$A$621,1,FALSE),"")</f>
        <v/>
      </c>
    </row>
    <row r="497" spans="1:5" ht="16.8">
      <c r="A497">
        <v>492</v>
      </c>
      <c r="B497" s="33">
        <f>通常分様式!Y513</f>
        <v>0</v>
      </c>
      <c r="C497">
        <f t="shared" si="14"/>
        <v>0</v>
      </c>
      <c r="D497">
        <f t="shared" si="15"/>
        <v>0</v>
      </c>
      <c r="E497" t="str">
        <f>IFERROR(VLOOKUP(D497,通常分様式!$A$22:$A$621,1,FALSE),"")</f>
        <v/>
      </c>
    </row>
    <row r="498" spans="1:5" ht="16.8">
      <c r="A498">
        <v>493</v>
      </c>
      <c r="B498" s="33">
        <f>通常分様式!Y514</f>
        <v>0</v>
      </c>
      <c r="C498">
        <f t="shared" si="14"/>
        <v>0</v>
      </c>
      <c r="D498">
        <f t="shared" si="15"/>
        <v>0</v>
      </c>
      <c r="E498" t="str">
        <f>IFERROR(VLOOKUP(D498,通常分様式!$A$22:$A$621,1,FALSE),"")</f>
        <v/>
      </c>
    </row>
    <row r="499" spans="1:5" ht="16.8">
      <c r="A499">
        <v>494</v>
      </c>
      <c r="B499" s="33">
        <f>通常分様式!Y515</f>
        <v>0</v>
      </c>
      <c r="C499">
        <f t="shared" si="14"/>
        <v>0</v>
      </c>
      <c r="D499">
        <f t="shared" si="15"/>
        <v>0</v>
      </c>
      <c r="E499" t="str">
        <f>IFERROR(VLOOKUP(D499,通常分様式!$A$22:$A$621,1,FALSE),"")</f>
        <v/>
      </c>
    </row>
    <row r="500" spans="1:5" ht="16.8">
      <c r="A500">
        <v>495</v>
      </c>
      <c r="B500" s="33">
        <f>通常分様式!Y516</f>
        <v>0</v>
      </c>
      <c r="C500">
        <f t="shared" si="14"/>
        <v>0</v>
      </c>
      <c r="D500">
        <f t="shared" si="15"/>
        <v>0</v>
      </c>
      <c r="E500" t="str">
        <f>IFERROR(VLOOKUP(D500,通常分様式!$A$22:$A$621,1,FALSE),"")</f>
        <v/>
      </c>
    </row>
    <row r="501" spans="1:5" ht="16.8">
      <c r="A501">
        <v>496</v>
      </c>
      <c r="B501" s="33">
        <f>通常分様式!Y517</f>
        <v>0</v>
      </c>
      <c r="C501">
        <f t="shared" si="14"/>
        <v>0</v>
      </c>
      <c r="D501">
        <f t="shared" si="15"/>
        <v>0</v>
      </c>
      <c r="E501" t="str">
        <f>IFERROR(VLOOKUP(D501,通常分様式!$A$22:$A$621,1,FALSE),"")</f>
        <v/>
      </c>
    </row>
    <row r="502" spans="1:5" ht="16.8">
      <c r="A502">
        <v>497</v>
      </c>
      <c r="B502" s="33">
        <f>通常分様式!Y518</f>
        <v>0</v>
      </c>
      <c r="C502">
        <f t="shared" si="14"/>
        <v>0</v>
      </c>
      <c r="D502">
        <f t="shared" si="15"/>
        <v>0</v>
      </c>
      <c r="E502" t="str">
        <f>IFERROR(VLOOKUP(D502,通常分様式!$A$22:$A$621,1,FALSE),"")</f>
        <v/>
      </c>
    </row>
    <row r="503" spans="1:5" ht="16.8">
      <c r="A503">
        <v>498</v>
      </c>
      <c r="B503" s="33">
        <f>通常分様式!Y519</f>
        <v>0</v>
      </c>
      <c r="C503">
        <f t="shared" si="14"/>
        <v>0</v>
      </c>
      <c r="D503">
        <f t="shared" si="15"/>
        <v>0</v>
      </c>
      <c r="E503" t="str">
        <f>IFERROR(VLOOKUP(D503,通常分様式!$A$22:$A$621,1,FALSE),"")</f>
        <v/>
      </c>
    </row>
    <row r="504" spans="1:5" ht="16.8">
      <c r="A504">
        <v>499</v>
      </c>
      <c r="B504" s="33">
        <f>通常分様式!Y520</f>
        <v>0</v>
      </c>
      <c r="C504">
        <f t="shared" si="14"/>
        <v>0</v>
      </c>
      <c r="D504">
        <f t="shared" si="15"/>
        <v>0</v>
      </c>
      <c r="E504" t="str">
        <f>IFERROR(VLOOKUP(D504,通常分様式!$A$22:$A$621,1,FALSE),"")</f>
        <v/>
      </c>
    </row>
    <row r="505" spans="1:5" ht="16.8">
      <c r="A505">
        <v>500</v>
      </c>
      <c r="B505" s="33">
        <f>通常分様式!Y521</f>
        <v>0</v>
      </c>
      <c r="C505">
        <f t="shared" si="14"/>
        <v>0</v>
      </c>
      <c r="D505">
        <f t="shared" si="15"/>
        <v>0</v>
      </c>
      <c r="E505" t="str">
        <f>IFERROR(VLOOKUP(D505,通常分様式!$A$22:$A$621,1,FALSE),"")</f>
        <v/>
      </c>
    </row>
    <row r="506" spans="1:5" ht="16.8">
      <c r="A506">
        <v>501</v>
      </c>
      <c r="B506" s="33">
        <f>通常分様式!Y522</f>
        <v>0</v>
      </c>
      <c r="C506">
        <f t="shared" si="14"/>
        <v>0</v>
      </c>
      <c r="D506">
        <f t="shared" si="15"/>
        <v>0</v>
      </c>
      <c r="E506" t="str">
        <f>IFERROR(VLOOKUP(D506,通常分様式!$A$22:$A$621,1,FALSE),"")</f>
        <v/>
      </c>
    </row>
    <row r="507" spans="1:5" ht="16.8">
      <c r="A507">
        <v>502</v>
      </c>
      <c r="B507" s="33">
        <f>通常分様式!Y523</f>
        <v>0</v>
      </c>
      <c r="C507">
        <f t="shared" si="14"/>
        <v>0</v>
      </c>
      <c r="D507">
        <f t="shared" si="15"/>
        <v>0</v>
      </c>
      <c r="E507" t="str">
        <f>IFERROR(VLOOKUP(D507,通常分様式!$A$22:$A$621,1,FALSE),"")</f>
        <v/>
      </c>
    </row>
    <row r="508" spans="1:5" ht="16.8">
      <c r="A508">
        <v>503</v>
      </c>
      <c r="B508" s="33">
        <f>通常分様式!Y524</f>
        <v>0</v>
      </c>
      <c r="C508">
        <f t="shared" si="14"/>
        <v>0</v>
      </c>
      <c r="D508">
        <f t="shared" si="15"/>
        <v>0</v>
      </c>
      <c r="E508" t="str">
        <f>IFERROR(VLOOKUP(D508,通常分様式!$A$22:$A$621,1,FALSE),"")</f>
        <v/>
      </c>
    </row>
    <row r="509" spans="1:5" ht="16.8">
      <c r="A509">
        <v>504</v>
      </c>
      <c r="B509" s="33">
        <f>通常分様式!Y525</f>
        <v>0</v>
      </c>
      <c r="C509">
        <f t="shared" si="14"/>
        <v>0</v>
      </c>
      <c r="D509">
        <f t="shared" si="15"/>
        <v>0</v>
      </c>
      <c r="E509" t="str">
        <f>IFERROR(VLOOKUP(D509,通常分様式!$A$22:$A$621,1,FALSE),"")</f>
        <v/>
      </c>
    </row>
    <row r="510" spans="1:5" ht="16.8">
      <c r="A510">
        <v>505</v>
      </c>
      <c r="B510" s="33">
        <f>通常分様式!Y526</f>
        <v>0</v>
      </c>
      <c r="C510">
        <f t="shared" si="14"/>
        <v>0</v>
      </c>
      <c r="D510">
        <f t="shared" si="15"/>
        <v>0</v>
      </c>
      <c r="E510" t="str">
        <f>IFERROR(VLOOKUP(D510,通常分様式!$A$22:$A$621,1,FALSE),"")</f>
        <v/>
      </c>
    </row>
    <row r="511" spans="1:5" ht="16.8">
      <c r="A511">
        <v>506</v>
      </c>
      <c r="B511" s="33">
        <f>通常分様式!Y527</f>
        <v>0</v>
      </c>
      <c r="C511">
        <f t="shared" si="14"/>
        <v>0</v>
      </c>
      <c r="D511">
        <f t="shared" si="15"/>
        <v>0</v>
      </c>
      <c r="E511" t="str">
        <f>IFERROR(VLOOKUP(D511,通常分様式!$A$22:$A$621,1,FALSE),"")</f>
        <v/>
      </c>
    </row>
    <row r="512" spans="1:5" ht="16.8">
      <c r="A512">
        <v>507</v>
      </c>
      <c r="B512" s="33">
        <f>通常分様式!Y528</f>
        <v>0</v>
      </c>
      <c r="C512">
        <f t="shared" si="14"/>
        <v>0</v>
      </c>
      <c r="D512">
        <f t="shared" si="15"/>
        <v>0</v>
      </c>
      <c r="E512" t="str">
        <f>IFERROR(VLOOKUP(D512,通常分様式!$A$22:$A$621,1,FALSE),"")</f>
        <v/>
      </c>
    </row>
    <row r="513" spans="1:5" ht="16.8">
      <c r="A513">
        <v>508</v>
      </c>
      <c r="B513" s="33">
        <f>通常分様式!Y529</f>
        <v>0</v>
      </c>
      <c r="C513">
        <f t="shared" si="14"/>
        <v>0</v>
      </c>
      <c r="D513">
        <f t="shared" si="15"/>
        <v>0</v>
      </c>
      <c r="E513" t="str">
        <f>IFERROR(VLOOKUP(D513,通常分様式!$A$22:$A$621,1,FALSE),"")</f>
        <v/>
      </c>
    </row>
    <row r="514" spans="1:5" ht="16.8">
      <c r="A514">
        <v>509</v>
      </c>
      <c r="B514" s="33">
        <f>通常分様式!Y530</f>
        <v>0</v>
      </c>
      <c r="C514">
        <f t="shared" si="14"/>
        <v>0</v>
      </c>
      <c r="D514">
        <f t="shared" si="15"/>
        <v>0</v>
      </c>
      <c r="E514" t="str">
        <f>IFERROR(VLOOKUP(D514,通常分様式!$A$22:$A$621,1,FALSE),"")</f>
        <v/>
      </c>
    </row>
    <row r="515" spans="1:5" ht="16.8">
      <c r="A515">
        <v>510</v>
      </c>
      <c r="B515" s="33">
        <f>通常分様式!Y531</f>
        <v>0</v>
      </c>
      <c r="C515">
        <f t="shared" si="14"/>
        <v>0</v>
      </c>
      <c r="D515">
        <f t="shared" si="15"/>
        <v>0</v>
      </c>
      <c r="E515" t="str">
        <f>IFERROR(VLOOKUP(D515,通常分様式!$A$22:$A$621,1,FALSE),"")</f>
        <v/>
      </c>
    </row>
    <row r="516" spans="1:5" ht="16.8">
      <c r="A516">
        <v>511</v>
      </c>
      <c r="B516" s="33">
        <f>通常分様式!Y532</f>
        <v>0</v>
      </c>
      <c r="C516">
        <f t="shared" si="14"/>
        <v>0</v>
      </c>
      <c r="D516">
        <f t="shared" si="15"/>
        <v>0</v>
      </c>
      <c r="E516" t="str">
        <f>IFERROR(VLOOKUP(D516,通常分様式!$A$22:$A$621,1,FALSE),"")</f>
        <v/>
      </c>
    </row>
    <row r="517" spans="1:5" ht="16.8">
      <c r="A517">
        <v>512</v>
      </c>
      <c r="B517" s="33">
        <f>通常分様式!Y533</f>
        <v>0</v>
      </c>
      <c r="C517">
        <f t="shared" si="14"/>
        <v>0</v>
      </c>
      <c r="D517">
        <f t="shared" si="15"/>
        <v>0</v>
      </c>
      <c r="E517" t="str">
        <f>IFERROR(VLOOKUP(D517,通常分様式!$A$22:$A$621,1,FALSE),"")</f>
        <v/>
      </c>
    </row>
    <row r="518" spans="1:5" ht="16.8">
      <c r="A518">
        <v>513</v>
      </c>
      <c r="B518" s="33">
        <f>通常分様式!Y534</f>
        <v>0</v>
      </c>
      <c r="C518">
        <f t="shared" ref="C518:C581" si="16">IF(B518="○",1,0)</f>
        <v>0</v>
      </c>
      <c r="D518">
        <f t="shared" ref="D518:D581" si="17">A518*C518</f>
        <v>0</v>
      </c>
      <c r="E518" t="str">
        <f>IFERROR(VLOOKUP(D518,通常分様式!$A$22:$A$621,1,FALSE),"")</f>
        <v/>
      </c>
    </row>
    <row r="519" spans="1:5" ht="16.8">
      <c r="A519">
        <v>514</v>
      </c>
      <c r="B519" s="33">
        <f>通常分様式!Y535</f>
        <v>0</v>
      </c>
      <c r="C519">
        <f t="shared" si="16"/>
        <v>0</v>
      </c>
      <c r="D519">
        <f t="shared" si="17"/>
        <v>0</v>
      </c>
      <c r="E519" t="str">
        <f>IFERROR(VLOOKUP(D519,通常分様式!$A$22:$A$621,1,FALSE),"")</f>
        <v/>
      </c>
    </row>
    <row r="520" spans="1:5" ht="16.8">
      <c r="A520">
        <v>515</v>
      </c>
      <c r="B520" s="33">
        <f>通常分様式!Y536</f>
        <v>0</v>
      </c>
      <c r="C520">
        <f t="shared" si="16"/>
        <v>0</v>
      </c>
      <c r="D520">
        <f t="shared" si="17"/>
        <v>0</v>
      </c>
      <c r="E520" t="str">
        <f>IFERROR(VLOOKUP(D520,通常分様式!$A$22:$A$621,1,FALSE),"")</f>
        <v/>
      </c>
    </row>
    <row r="521" spans="1:5" ht="16.8">
      <c r="A521">
        <v>516</v>
      </c>
      <c r="B521" s="33">
        <f>通常分様式!Y537</f>
        <v>0</v>
      </c>
      <c r="C521">
        <f t="shared" si="16"/>
        <v>0</v>
      </c>
      <c r="D521">
        <f t="shared" si="17"/>
        <v>0</v>
      </c>
      <c r="E521" t="str">
        <f>IFERROR(VLOOKUP(D521,通常分様式!$A$22:$A$621,1,FALSE),"")</f>
        <v/>
      </c>
    </row>
    <row r="522" spans="1:5" ht="16.8">
      <c r="A522">
        <v>517</v>
      </c>
      <c r="B522" s="33">
        <f>通常分様式!Y538</f>
        <v>0</v>
      </c>
      <c r="C522">
        <f t="shared" si="16"/>
        <v>0</v>
      </c>
      <c r="D522">
        <f t="shared" si="17"/>
        <v>0</v>
      </c>
      <c r="E522" t="str">
        <f>IFERROR(VLOOKUP(D522,通常分様式!$A$22:$A$621,1,FALSE),"")</f>
        <v/>
      </c>
    </row>
    <row r="523" spans="1:5" ht="16.8">
      <c r="A523">
        <v>518</v>
      </c>
      <c r="B523" s="33">
        <f>通常分様式!Y539</f>
        <v>0</v>
      </c>
      <c r="C523">
        <f t="shared" si="16"/>
        <v>0</v>
      </c>
      <c r="D523">
        <f t="shared" si="17"/>
        <v>0</v>
      </c>
      <c r="E523" t="str">
        <f>IFERROR(VLOOKUP(D523,通常分様式!$A$22:$A$621,1,FALSE),"")</f>
        <v/>
      </c>
    </row>
    <row r="524" spans="1:5" ht="16.8">
      <c r="A524">
        <v>519</v>
      </c>
      <c r="B524" s="33">
        <f>通常分様式!Y540</f>
        <v>0</v>
      </c>
      <c r="C524">
        <f t="shared" si="16"/>
        <v>0</v>
      </c>
      <c r="D524">
        <f t="shared" si="17"/>
        <v>0</v>
      </c>
      <c r="E524" t="str">
        <f>IFERROR(VLOOKUP(D524,通常分様式!$A$22:$A$621,1,FALSE),"")</f>
        <v/>
      </c>
    </row>
    <row r="525" spans="1:5" ht="16.8">
      <c r="A525">
        <v>520</v>
      </c>
      <c r="B525" s="33">
        <f>通常分様式!Y541</f>
        <v>0</v>
      </c>
      <c r="C525">
        <f t="shared" si="16"/>
        <v>0</v>
      </c>
      <c r="D525">
        <f t="shared" si="17"/>
        <v>0</v>
      </c>
      <c r="E525" t="str">
        <f>IFERROR(VLOOKUP(D525,通常分様式!$A$22:$A$621,1,FALSE),"")</f>
        <v/>
      </c>
    </row>
    <row r="526" spans="1:5" ht="16.8">
      <c r="A526">
        <v>521</v>
      </c>
      <c r="B526" s="33">
        <f>通常分様式!Y542</f>
        <v>0</v>
      </c>
      <c r="C526">
        <f t="shared" si="16"/>
        <v>0</v>
      </c>
      <c r="D526">
        <f t="shared" si="17"/>
        <v>0</v>
      </c>
      <c r="E526" t="str">
        <f>IFERROR(VLOOKUP(D526,通常分様式!$A$22:$A$621,1,FALSE),"")</f>
        <v/>
      </c>
    </row>
    <row r="527" spans="1:5" ht="16.8">
      <c r="A527">
        <v>522</v>
      </c>
      <c r="B527" s="33">
        <f>通常分様式!Y543</f>
        <v>0</v>
      </c>
      <c r="C527">
        <f t="shared" si="16"/>
        <v>0</v>
      </c>
      <c r="D527">
        <f t="shared" si="17"/>
        <v>0</v>
      </c>
      <c r="E527" t="str">
        <f>IFERROR(VLOOKUP(D527,通常分様式!$A$22:$A$621,1,FALSE),"")</f>
        <v/>
      </c>
    </row>
    <row r="528" spans="1:5" ht="16.8">
      <c r="A528">
        <v>523</v>
      </c>
      <c r="B528" s="33">
        <f>通常分様式!Y544</f>
        <v>0</v>
      </c>
      <c r="C528">
        <f t="shared" si="16"/>
        <v>0</v>
      </c>
      <c r="D528">
        <f t="shared" si="17"/>
        <v>0</v>
      </c>
      <c r="E528" t="str">
        <f>IFERROR(VLOOKUP(D528,通常分様式!$A$22:$A$621,1,FALSE),"")</f>
        <v/>
      </c>
    </row>
    <row r="529" spans="1:5" ht="16.8">
      <c r="A529">
        <v>524</v>
      </c>
      <c r="B529" s="33">
        <f>通常分様式!Y545</f>
        <v>0</v>
      </c>
      <c r="C529">
        <f t="shared" si="16"/>
        <v>0</v>
      </c>
      <c r="D529">
        <f t="shared" si="17"/>
        <v>0</v>
      </c>
      <c r="E529" t="str">
        <f>IFERROR(VLOOKUP(D529,通常分様式!$A$22:$A$621,1,FALSE),"")</f>
        <v/>
      </c>
    </row>
    <row r="530" spans="1:5" ht="16.8">
      <c r="A530">
        <v>525</v>
      </c>
      <c r="B530" s="33">
        <f>通常分様式!Y546</f>
        <v>0</v>
      </c>
      <c r="C530">
        <f t="shared" si="16"/>
        <v>0</v>
      </c>
      <c r="D530">
        <f t="shared" si="17"/>
        <v>0</v>
      </c>
      <c r="E530" t="str">
        <f>IFERROR(VLOOKUP(D530,通常分様式!$A$22:$A$621,1,FALSE),"")</f>
        <v/>
      </c>
    </row>
    <row r="531" spans="1:5" ht="16.8">
      <c r="A531">
        <v>526</v>
      </c>
      <c r="B531" s="33">
        <f>通常分様式!Y547</f>
        <v>0</v>
      </c>
      <c r="C531">
        <f t="shared" si="16"/>
        <v>0</v>
      </c>
      <c r="D531">
        <f t="shared" si="17"/>
        <v>0</v>
      </c>
      <c r="E531" t="str">
        <f>IFERROR(VLOOKUP(D531,通常分様式!$A$22:$A$621,1,FALSE),"")</f>
        <v/>
      </c>
    </row>
    <row r="532" spans="1:5" ht="16.8">
      <c r="A532">
        <v>527</v>
      </c>
      <c r="B532" s="33">
        <f>通常分様式!Y548</f>
        <v>0</v>
      </c>
      <c r="C532">
        <f t="shared" si="16"/>
        <v>0</v>
      </c>
      <c r="D532">
        <f t="shared" si="17"/>
        <v>0</v>
      </c>
      <c r="E532" t="str">
        <f>IFERROR(VLOOKUP(D532,通常分様式!$A$22:$A$621,1,FALSE),"")</f>
        <v/>
      </c>
    </row>
    <row r="533" spans="1:5" ht="16.8">
      <c r="A533">
        <v>528</v>
      </c>
      <c r="B533" s="33">
        <f>通常分様式!Y549</f>
        <v>0</v>
      </c>
      <c r="C533">
        <f t="shared" si="16"/>
        <v>0</v>
      </c>
      <c r="D533">
        <f t="shared" si="17"/>
        <v>0</v>
      </c>
      <c r="E533" t="str">
        <f>IFERROR(VLOOKUP(D533,通常分様式!$A$22:$A$621,1,FALSE),"")</f>
        <v/>
      </c>
    </row>
    <row r="534" spans="1:5" ht="16.8">
      <c r="A534">
        <v>529</v>
      </c>
      <c r="B534" s="33">
        <f>通常分様式!Y550</f>
        <v>0</v>
      </c>
      <c r="C534">
        <f t="shared" si="16"/>
        <v>0</v>
      </c>
      <c r="D534">
        <f t="shared" si="17"/>
        <v>0</v>
      </c>
      <c r="E534" t="str">
        <f>IFERROR(VLOOKUP(D534,通常分様式!$A$22:$A$621,1,FALSE),"")</f>
        <v/>
      </c>
    </row>
    <row r="535" spans="1:5" ht="16.8">
      <c r="A535">
        <v>530</v>
      </c>
      <c r="B535" s="33">
        <f>通常分様式!Y551</f>
        <v>0</v>
      </c>
      <c r="C535">
        <f t="shared" si="16"/>
        <v>0</v>
      </c>
      <c r="D535">
        <f t="shared" si="17"/>
        <v>0</v>
      </c>
      <c r="E535" t="str">
        <f>IFERROR(VLOOKUP(D535,通常分様式!$A$22:$A$621,1,FALSE),"")</f>
        <v/>
      </c>
    </row>
    <row r="536" spans="1:5" ht="16.8">
      <c r="A536">
        <v>531</v>
      </c>
      <c r="B536" s="33">
        <f>通常分様式!Y552</f>
        <v>0</v>
      </c>
      <c r="C536">
        <f t="shared" si="16"/>
        <v>0</v>
      </c>
      <c r="D536">
        <f t="shared" si="17"/>
        <v>0</v>
      </c>
      <c r="E536" t="str">
        <f>IFERROR(VLOOKUP(D536,通常分様式!$A$22:$A$621,1,FALSE),"")</f>
        <v/>
      </c>
    </row>
    <row r="537" spans="1:5" ht="16.8">
      <c r="A537">
        <v>532</v>
      </c>
      <c r="B537" s="33">
        <f>通常分様式!Y553</f>
        <v>0</v>
      </c>
      <c r="C537">
        <f t="shared" si="16"/>
        <v>0</v>
      </c>
      <c r="D537">
        <f t="shared" si="17"/>
        <v>0</v>
      </c>
      <c r="E537" t="str">
        <f>IFERROR(VLOOKUP(D537,通常分様式!$A$22:$A$621,1,FALSE),"")</f>
        <v/>
      </c>
    </row>
    <row r="538" spans="1:5" ht="16.8">
      <c r="A538">
        <v>533</v>
      </c>
      <c r="B538" s="33">
        <f>通常分様式!Y554</f>
        <v>0</v>
      </c>
      <c r="C538">
        <f t="shared" si="16"/>
        <v>0</v>
      </c>
      <c r="D538">
        <f t="shared" si="17"/>
        <v>0</v>
      </c>
      <c r="E538" t="str">
        <f>IFERROR(VLOOKUP(D538,通常分様式!$A$22:$A$621,1,FALSE),"")</f>
        <v/>
      </c>
    </row>
    <row r="539" spans="1:5" ht="16.8">
      <c r="A539">
        <v>534</v>
      </c>
      <c r="B539" s="33">
        <f>通常分様式!Y555</f>
        <v>0</v>
      </c>
      <c r="C539">
        <f t="shared" si="16"/>
        <v>0</v>
      </c>
      <c r="D539">
        <f t="shared" si="17"/>
        <v>0</v>
      </c>
      <c r="E539" t="str">
        <f>IFERROR(VLOOKUP(D539,通常分様式!$A$22:$A$621,1,FALSE),"")</f>
        <v/>
      </c>
    </row>
    <row r="540" spans="1:5" ht="16.8">
      <c r="A540">
        <v>535</v>
      </c>
      <c r="B540" s="33">
        <f>通常分様式!Y556</f>
        <v>0</v>
      </c>
      <c r="C540">
        <f t="shared" si="16"/>
        <v>0</v>
      </c>
      <c r="D540">
        <f t="shared" si="17"/>
        <v>0</v>
      </c>
      <c r="E540" t="str">
        <f>IFERROR(VLOOKUP(D540,通常分様式!$A$22:$A$621,1,FALSE),"")</f>
        <v/>
      </c>
    </row>
    <row r="541" spans="1:5" ht="16.8">
      <c r="A541">
        <v>536</v>
      </c>
      <c r="B541" s="33">
        <f>通常分様式!Y557</f>
        <v>0</v>
      </c>
      <c r="C541">
        <f t="shared" si="16"/>
        <v>0</v>
      </c>
      <c r="D541">
        <f t="shared" si="17"/>
        <v>0</v>
      </c>
      <c r="E541" t="str">
        <f>IFERROR(VLOOKUP(D541,通常分様式!$A$22:$A$621,1,FALSE),"")</f>
        <v/>
      </c>
    </row>
    <row r="542" spans="1:5" ht="16.8">
      <c r="A542">
        <v>537</v>
      </c>
      <c r="B542" s="33">
        <f>通常分様式!Y558</f>
        <v>0</v>
      </c>
      <c r="C542">
        <f t="shared" si="16"/>
        <v>0</v>
      </c>
      <c r="D542">
        <f t="shared" si="17"/>
        <v>0</v>
      </c>
      <c r="E542" t="str">
        <f>IFERROR(VLOOKUP(D542,通常分様式!$A$22:$A$621,1,FALSE),"")</f>
        <v/>
      </c>
    </row>
    <row r="543" spans="1:5" ht="16.8">
      <c r="A543">
        <v>538</v>
      </c>
      <c r="B543" s="33">
        <f>通常分様式!Y559</f>
        <v>0</v>
      </c>
      <c r="C543">
        <f t="shared" si="16"/>
        <v>0</v>
      </c>
      <c r="D543">
        <f t="shared" si="17"/>
        <v>0</v>
      </c>
      <c r="E543" t="str">
        <f>IFERROR(VLOOKUP(D543,通常分様式!$A$22:$A$621,1,FALSE),"")</f>
        <v/>
      </c>
    </row>
    <row r="544" spans="1:5" ht="16.8">
      <c r="A544">
        <v>539</v>
      </c>
      <c r="B544" s="33">
        <f>通常分様式!Y560</f>
        <v>0</v>
      </c>
      <c r="C544">
        <f t="shared" si="16"/>
        <v>0</v>
      </c>
      <c r="D544">
        <f t="shared" si="17"/>
        <v>0</v>
      </c>
      <c r="E544" t="str">
        <f>IFERROR(VLOOKUP(D544,通常分様式!$A$22:$A$621,1,FALSE),"")</f>
        <v/>
      </c>
    </row>
    <row r="545" spans="1:5" ht="16.8">
      <c r="A545">
        <v>540</v>
      </c>
      <c r="B545" s="33">
        <f>通常分様式!Y561</f>
        <v>0</v>
      </c>
      <c r="C545">
        <f t="shared" si="16"/>
        <v>0</v>
      </c>
      <c r="D545">
        <f t="shared" si="17"/>
        <v>0</v>
      </c>
      <c r="E545" t="str">
        <f>IFERROR(VLOOKUP(D545,通常分様式!$A$22:$A$621,1,FALSE),"")</f>
        <v/>
      </c>
    </row>
    <row r="546" spans="1:5" ht="16.8">
      <c r="A546">
        <v>541</v>
      </c>
      <c r="B546" s="33">
        <f>通常分様式!Y562</f>
        <v>0</v>
      </c>
      <c r="C546">
        <f t="shared" si="16"/>
        <v>0</v>
      </c>
      <c r="D546">
        <f t="shared" si="17"/>
        <v>0</v>
      </c>
      <c r="E546" t="str">
        <f>IFERROR(VLOOKUP(D546,通常分様式!$A$22:$A$621,1,FALSE),"")</f>
        <v/>
      </c>
    </row>
    <row r="547" spans="1:5" ht="16.8">
      <c r="A547">
        <v>542</v>
      </c>
      <c r="B547" s="33">
        <f>通常分様式!Y563</f>
        <v>0</v>
      </c>
      <c r="C547">
        <f t="shared" si="16"/>
        <v>0</v>
      </c>
      <c r="D547">
        <f t="shared" si="17"/>
        <v>0</v>
      </c>
      <c r="E547" t="str">
        <f>IFERROR(VLOOKUP(D547,通常分様式!$A$22:$A$621,1,FALSE),"")</f>
        <v/>
      </c>
    </row>
    <row r="548" spans="1:5" ht="16.8">
      <c r="A548">
        <v>543</v>
      </c>
      <c r="B548" s="33">
        <f>通常分様式!Y564</f>
        <v>0</v>
      </c>
      <c r="C548">
        <f t="shared" si="16"/>
        <v>0</v>
      </c>
      <c r="D548">
        <f t="shared" si="17"/>
        <v>0</v>
      </c>
      <c r="E548" t="str">
        <f>IFERROR(VLOOKUP(D548,通常分様式!$A$22:$A$621,1,FALSE),"")</f>
        <v/>
      </c>
    </row>
    <row r="549" spans="1:5" ht="16.8">
      <c r="A549">
        <v>544</v>
      </c>
      <c r="B549" s="33">
        <f>通常分様式!Y565</f>
        <v>0</v>
      </c>
      <c r="C549">
        <f t="shared" si="16"/>
        <v>0</v>
      </c>
      <c r="D549">
        <f t="shared" si="17"/>
        <v>0</v>
      </c>
      <c r="E549" t="str">
        <f>IFERROR(VLOOKUP(D549,通常分様式!$A$22:$A$621,1,FALSE),"")</f>
        <v/>
      </c>
    </row>
    <row r="550" spans="1:5" ht="16.8">
      <c r="A550">
        <v>545</v>
      </c>
      <c r="B550" s="33">
        <f>通常分様式!Y566</f>
        <v>0</v>
      </c>
      <c r="C550">
        <f t="shared" si="16"/>
        <v>0</v>
      </c>
      <c r="D550">
        <f t="shared" si="17"/>
        <v>0</v>
      </c>
      <c r="E550" t="str">
        <f>IFERROR(VLOOKUP(D550,通常分様式!$A$22:$A$621,1,FALSE),"")</f>
        <v/>
      </c>
    </row>
    <row r="551" spans="1:5" ht="16.8">
      <c r="A551">
        <v>546</v>
      </c>
      <c r="B551" s="33">
        <f>通常分様式!Y567</f>
        <v>0</v>
      </c>
      <c r="C551">
        <f t="shared" si="16"/>
        <v>0</v>
      </c>
      <c r="D551">
        <f t="shared" si="17"/>
        <v>0</v>
      </c>
      <c r="E551" t="str">
        <f>IFERROR(VLOOKUP(D551,通常分様式!$A$22:$A$621,1,FALSE),"")</f>
        <v/>
      </c>
    </row>
    <row r="552" spans="1:5" ht="16.8">
      <c r="A552">
        <v>547</v>
      </c>
      <c r="B552" s="33">
        <f>通常分様式!Y568</f>
        <v>0</v>
      </c>
      <c r="C552">
        <f t="shared" si="16"/>
        <v>0</v>
      </c>
      <c r="D552">
        <f t="shared" si="17"/>
        <v>0</v>
      </c>
      <c r="E552" t="str">
        <f>IFERROR(VLOOKUP(D552,通常分様式!$A$22:$A$621,1,FALSE),"")</f>
        <v/>
      </c>
    </row>
    <row r="553" spans="1:5" ht="16.8">
      <c r="A553">
        <v>548</v>
      </c>
      <c r="B553" s="33">
        <f>通常分様式!Y569</f>
        <v>0</v>
      </c>
      <c r="C553">
        <f t="shared" si="16"/>
        <v>0</v>
      </c>
      <c r="D553">
        <f t="shared" si="17"/>
        <v>0</v>
      </c>
      <c r="E553" t="str">
        <f>IFERROR(VLOOKUP(D553,通常分様式!$A$22:$A$621,1,FALSE),"")</f>
        <v/>
      </c>
    </row>
    <row r="554" spans="1:5" ht="16.8">
      <c r="A554">
        <v>549</v>
      </c>
      <c r="B554" s="33">
        <f>通常分様式!Y570</f>
        <v>0</v>
      </c>
      <c r="C554">
        <f t="shared" si="16"/>
        <v>0</v>
      </c>
      <c r="D554">
        <f t="shared" si="17"/>
        <v>0</v>
      </c>
      <c r="E554" t="str">
        <f>IFERROR(VLOOKUP(D554,通常分様式!$A$22:$A$621,1,FALSE),"")</f>
        <v/>
      </c>
    </row>
    <row r="555" spans="1:5" ht="16.8">
      <c r="A555">
        <v>550</v>
      </c>
      <c r="B555" s="33">
        <f>通常分様式!Y571</f>
        <v>0</v>
      </c>
      <c r="C555">
        <f t="shared" si="16"/>
        <v>0</v>
      </c>
      <c r="D555">
        <f t="shared" si="17"/>
        <v>0</v>
      </c>
      <c r="E555" t="str">
        <f>IFERROR(VLOOKUP(D555,通常分様式!$A$22:$A$621,1,FALSE),"")</f>
        <v/>
      </c>
    </row>
    <row r="556" spans="1:5" ht="16.8">
      <c r="A556">
        <v>551</v>
      </c>
      <c r="B556" s="33">
        <f>通常分様式!Y572</f>
        <v>0</v>
      </c>
      <c r="C556">
        <f t="shared" si="16"/>
        <v>0</v>
      </c>
      <c r="D556">
        <f t="shared" si="17"/>
        <v>0</v>
      </c>
      <c r="E556" t="str">
        <f>IFERROR(VLOOKUP(D556,通常分様式!$A$22:$A$621,1,FALSE),"")</f>
        <v/>
      </c>
    </row>
    <row r="557" spans="1:5" ht="16.8">
      <c r="A557">
        <v>552</v>
      </c>
      <c r="B557" s="33">
        <f>通常分様式!Y573</f>
        <v>0</v>
      </c>
      <c r="C557">
        <f t="shared" si="16"/>
        <v>0</v>
      </c>
      <c r="D557">
        <f t="shared" si="17"/>
        <v>0</v>
      </c>
      <c r="E557" t="str">
        <f>IFERROR(VLOOKUP(D557,通常分様式!$A$22:$A$621,1,FALSE),"")</f>
        <v/>
      </c>
    </row>
    <row r="558" spans="1:5" ht="16.8">
      <c r="A558">
        <v>553</v>
      </c>
      <c r="B558" s="33">
        <f>通常分様式!Y574</f>
        <v>0</v>
      </c>
      <c r="C558">
        <f t="shared" si="16"/>
        <v>0</v>
      </c>
      <c r="D558">
        <f t="shared" si="17"/>
        <v>0</v>
      </c>
      <c r="E558" t="str">
        <f>IFERROR(VLOOKUP(D558,通常分様式!$A$22:$A$621,1,FALSE),"")</f>
        <v/>
      </c>
    </row>
    <row r="559" spans="1:5" ht="16.8">
      <c r="A559">
        <v>554</v>
      </c>
      <c r="B559" s="33">
        <f>通常分様式!Y575</f>
        <v>0</v>
      </c>
      <c r="C559">
        <f t="shared" si="16"/>
        <v>0</v>
      </c>
      <c r="D559">
        <f t="shared" si="17"/>
        <v>0</v>
      </c>
      <c r="E559" t="str">
        <f>IFERROR(VLOOKUP(D559,通常分様式!$A$22:$A$621,1,FALSE),"")</f>
        <v/>
      </c>
    </row>
    <row r="560" spans="1:5" ht="16.8">
      <c r="A560">
        <v>555</v>
      </c>
      <c r="B560" s="33">
        <f>通常分様式!Y576</f>
        <v>0</v>
      </c>
      <c r="C560">
        <f t="shared" si="16"/>
        <v>0</v>
      </c>
      <c r="D560">
        <f t="shared" si="17"/>
        <v>0</v>
      </c>
      <c r="E560" t="str">
        <f>IFERROR(VLOOKUP(D560,通常分様式!$A$22:$A$621,1,FALSE),"")</f>
        <v/>
      </c>
    </row>
    <row r="561" spans="1:5" ht="16.8">
      <c r="A561">
        <v>556</v>
      </c>
      <c r="B561" s="33">
        <f>通常分様式!Y577</f>
        <v>0</v>
      </c>
      <c r="C561">
        <f t="shared" si="16"/>
        <v>0</v>
      </c>
      <c r="D561">
        <f t="shared" si="17"/>
        <v>0</v>
      </c>
      <c r="E561" t="str">
        <f>IFERROR(VLOOKUP(D561,通常分様式!$A$22:$A$621,1,FALSE),"")</f>
        <v/>
      </c>
    </row>
    <row r="562" spans="1:5" ht="16.8">
      <c r="A562">
        <v>557</v>
      </c>
      <c r="B562" s="33">
        <f>通常分様式!Y578</f>
        <v>0</v>
      </c>
      <c r="C562">
        <f t="shared" si="16"/>
        <v>0</v>
      </c>
      <c r="D562">
        <f t="shared" si="17"/>
        <v>0</v>
      </c>
      <c r="E562" t="str">
        <f>IFERROR(VLOOKUP(D562,通常分様式!$A$22:$A$621,1,FALSE),"")</f>
        <v/>
      </c>
    </row>
    <row r="563" spans="1:5" ht="16.8">
      <c r="A563">
        <v>558</v>
      </c>
      <c r="B563" s="33">
        <f>通常分様式!Y579</f>
        <v>0</v>
      </c>
      <c r="C563">
        <f t="shared" si="16"/>
        <v>0</v>
      </c>
      <c r="D563">
        <f t="shared" si="17"/>
        <v>0</v>
      </c>
      <c r="E563" t="str">
        <f>IFERROR(VLOOKUP(D563,通常分様式!$A$22:$A$621,1,FALSE),"")</f>
        <v/>
      </c>
    </row>
    <row r="564" spans="1:5" ht="16.8">
      <c r="A564">
        <v>559</v>
      </c>
      <c r="B564" s="33">
        <f>通常分様式!Y580</f>
        <v>0</v>
      </c>
      <c r="C564">
        <f t="shared" si="16"/>
        <v>0</v>
      </c>
      <c r="D564">
        <f t="shared" si="17"/>
        <v>0</v>
      </c>
      <c r="E564" t="str">
        <f>IFERROR(VLOOKUP(D564,通常分様式!$A$22:$A$621,1,FALSE),"")</f>
        <v/>
      </c>
    </row>
    <row r="565" spans="1:5" ht="16.8">
      <c r="A565">
        <v>560</v>
      </c>
      <c r="B565" s="33">
        <f>通常分様式!Y581</f>
        <v>0</v>
      </c>
      <c r="C565">
        <f t="shared" si="16"/>
        <v>0</v>
      </c>
      <c r="D565">
        <f t="shared" si="17"/>
        <v>0</v>
      </c>
      <c r="E565" t="str">
        <f>IFERROR(VLOOKUP(D565,通常分様式!$A$22:$A$621,1,FALSE),"")</f>
        <v/>
      </c>
    </row>
    <row r="566" spans="1:5" ht="16.8">
      <c r="A566">
        <v>561</v>
      </c>
      <c r="B566" s="33">
        <f>通常分様式!Y582</f>
        <v>0</v>
      </c>
      <c r="C566">
        <f t="shared" si="16"/>
        <v>0</v>
      </c>
      <c r="D566">
        <f t="shared" si="17"/>
        <v>0</v>
      </c>
      <c r="E566" t="str">
        <f>IFERROR(VLOOKUP(D566,通常分様式!$A$22:$A$621,1,FALSE),"")</f>
        <v/>
      </c>
    </row>
    <row r="567" spans="1:5" ht="16.8">
      <c r="A567">
        <v>562</v>
      </c>
      <c r="B567" s="33">
        <f>通常分様式!Y583</f>
        <v>0</v>
      </c>
      <c r="C567">
        <f t="shared" si="16"/>
        <v>0</v>
      </c>
      <c r="D567">
        <f t="shared" si="17"/>
        <v>0</v>
      </c>
      <c r="E567" t="str">
        <f>IFERROR(VLOOKUP(D567,通常分様式!$A$22:$A$621,1,FALSE),"")</f>
        <v/>
      </c>
    </row>
    <row r="568" spans="1:5" ht="16.8">
      <c r="A568">
        <v>563</v>
      </c>
      <c r="B568" s="33">
        <f>通常分様式!Y584</f>
        <v>0</v>
      </c>
      <c r="C568">
        <f t="shared" si="16"/>
        <v>0</v>
      </c>
      <c r="D568">
        <f t="shared" si="17"/>
        <v>0</v>
      </c>
      <c r="E568" t="str">
        <f>IFERROR(VLOOKUP(D568,通常分様式!$A$22:$A$621,1,FALSE),"")</f>
        <v/>
      </c>
    </row>
    <row r="569" spans="1:5" ht="16.8">
      <c r="A569">
        <v>564</v>
      </c>
      <c r="B569" s="33">
        <f>通常分様式!Y585</f>
        <v>0</v>
      </c>
      <c r="C569">
        <f t="shared" si="16"/>
        <v>0</v>
      </c>
      <c r="D569">
        <f t="shared" si="17"/>
        <v>0</v>
      </c>
      <c r="E569" t="str">
        <f>IFERROR(VLOOKUP(D569,通常分様式!$A$22:$A$621,1,FALSE),"")</f>
        <v/>
      </c>
    </row>
    <row r="570" spans="1:5" ht="16.8">
      <c r="A570">
        <v>565</v>
      </c>
      <c r="B570" s="33">
        <f>通常分様式!Y586</f>
        <v>0</v>
      </c>
      <c r="C570">
        <f t="shared" si="16"/>
        <v>0</v>
      </c>
      <c r="D570">
        <f t="shared" si="17"/>
        <v>0</v>
      </c>
      <c r="E570" t="str">
        <f>IFERROR(VLOOKUP(D570,通常分様式!$A$22:$A$621,1,FALSE),"")</f>
        <v/>
      </c>
    </row>
    <row r="571" spans="1:5" ht="16.8">
      <c r="A571">
        <v>566</v>
      </c>
      <c r="B571" s="33">
        <f>通常分様式!Y587</f>
        <v>0</v>
      </c>
      <c r="C571">
        <f t="shared" si="16"/>
        <v>0</v>
      </c>
      <c r="D571">
        <f t="shared" si="17"/>
        <v>0</v>
      </c>
      <c r="E571" t="str">
        <f>IFERROR(VLOOKUP(D571,通常分様式!$A$22:$A$621,1,FALSE),"")</f>
        <v/>
      </c>
    </row>
    <row r="572" spans="1:5" ht="16.8">
      <c r="A572">
        <v>567</v>
      </c>
      <c r="B572" s="33">
        <f>通常分様式!Y588</f>
        <v>0</v>
      </c>
      <c r="C572">
        <f t="shared" si="16"/>
        <v>0</v>
      </c>
      <c r="D572">
        <f t="shared" si="17"/>
        <v>0</v>
      </c>
      <c r="E572" t="str">
        <f>IFERROR(VLOOKUP(D572,通常分様式!$A$22:$A$621,1,FALSE),"")</f>
        <v/>
      </c>
    </row>
    <row r="573" spans="1:5" ht="16.8">
      <c r="A573">
        <v>568</v>
      </c>
      <c r="B573" s="33">
        <f>通常分様式!Y589</f>
        <v>0</v>
      </c>
      <c r="C573">
        <f t="shared" si="16"/>
        <v>0</v>
      </c>
      <c r="D573">
        <f t="shared" si="17"/>
        <v>0</v>
      </c>
      <c r="E573" t="str">
        <f>IFERROR(VLOOKUP(D573,通常分様式!$A$22:$A$621,1,FALSE),"")</f>
        <v/>
      </c>
    </row>
    <row r="574" spans="1:5" ht="16.8">
      <c r="A574">
        <v>569</v>
      </c>
      <c r="B574" s="33">
        <f>通常分様式!Y590</f>
        <v>0</v>
      </c>
      <c r="C574">
        <f t="shared" si="16"/>
        <v>0</v>
      </c>
      <c r="D574">
        <f t="shared" si="17"/>
        <v>0</v>
      </c>
      <c r="E574" t="str">
        <f>IFERROR(VLOOKUP(D574,通常分様式!$A$22:$A$621,1,FALSE),"")</f>
        <v/>
      </c>
    </row>
    <row r="575" spans="1:5" ht="16.8">
      <c r="A575">
        <v>570</v>
      </c>
      <c r="B575" s="33">
        <f>通常分様式!Y591</f>
        <v>0</v>
      </c>
      <c r="C575">
        <f t="shared" si="16"/>
        <v>0</v>
      </c>
      <c r="D575">
        <f t="shared" si="17"/>
        <v>0</v>
      </c>
      <c r="E575" t="str">
        <f>IFERROR(VLOOKUP(D575,通常分様式!$A$22:$A$621,1,FALSE),"")</f>
        <v/>
      </c>
    </row>
    <row r="576" spans="1:5" ht="16.8">
      <c r="A576">
        <v>571</v>
      </c>
      <c r="B576" s="33">
        <f>通常分様式!Y592</f>
        <v>0</v>
      </c>
      <c r="C576">
        <f t="shared" si="16"/>
        <v>0</v>
      </c>
      <c r="D576">
        <f t="shared" si="17"/>
        <v>0</v>
      </c>
      <c r="E576" t="str">
        <f>IFERROR(VLOOKUP(D576,通常分様式!$A$22:$A$621,1,FALSE),"")</f>
        <v/>
      </c>
    </row>
    <row r="577" spans="1:5" ht="16.8">
      <c r="A577">
        <v>572</v>
      </c>
      <c r="B577" s="33">
        <f>通常分様式!Y593</f>
        <v>0</v>
      </c>
      <c r="C577">
        <f t="shared" si="16"/>
        <v>0</v>
      </c>
      <c r="D577">
        <f t="shared" si="17"/>
        <v>0</v>
      </c>
      <c r="E577" t="str">
        <f>IFERROR(VLOOKUP(D577,通常分様式!$A$22:$A$621,1,FALSE),"")</f>
        <v/>
      </c>
    </row>
    <row r="578" spans="1:5" ht="16.8">
      <c r="A578">
        <v>573</v>
      </c>
      <c r="B578" s="33">
        <f>通常分様式!Y594</f>
        <v>0</v>
      </c>
      <c r="C578">
        <f t="shared" si="16"/>
        <v>0</v>
      </c>
      <c r="D578">
        <f t="shared" si="17"/>
        <v>0</v>
      </c>
      <c r="E578" t="str">
        <f>IFERROR(VLOOKUP(D578,通常分様式!$A$22:$A$621,1,FALSE),"")</f>
        <v/>
      </c>
    </row>
    <row r="579" spans="1:5" ht="16.8">
      <c r="A579">
        <v>574</v>
      </c>
      <c r="B579" s="33">
        <f>通常分様式!Y595</f>
        <v>0</v>
      </c>
      <c r="C579">
        <f t="shared" si="16"/>
        <v>0</v>
      </c>
      <c r="D579">
        <f t="shared" si="17"/>
        <v>0</v>
      </c>
      <c r="E579" t="str">
        <f>IFERROR(VLOOKUP(D579,通常分様式!$A$22:$A$621,1,FALSE),"")</f>
        <v/>
      </c>
    </row>
    <row r="580" spans="1:5" ht="16.8">
      <c r="A580">
        <v>575</v>
      </c>
      <c r="B580" s="33">
        <f>通常分様式!Y596</f>
        <v>0</v>
      </c>
      <c r="C580">
        <f t="shared" si="16"/>
        <v>0</v>
      </c>
      <c r="D580">
        <f t="shared" si="17"/>
        <v>0</v>
      </c>
      <c r="E580" t="str">
        <f>IFERROR(VLOOKUP(D580,通常分様式!$A$22:$A$621,1,FALSE),"")</f>
        <v/>
      </c>
    </row>
    <row r="581" spans="1:5" ht="16.8">
      <c r="A581">
        <v>576</v>
      </c>
      <c r="B581" s="33">
        <f>通常分様式!Y597</f>
        <v>0</v>
      </c>
      <c r="C581">
        <f t="shared" si="16"/>
        <v>0</v>
      </c>
      <c r="D581">
        <f t="shared" si="17"/>
        <v>0</v>
      </c>
      <c r="E581" t="str">
        <f>IFERROR(VLOOKUP(D581,通常分様式!$A$22:$A$621,1,FALSE),"")</f>
        <v/>
      </c>
    </row>
    <row r="582" spans="1:5" ht="16.8">
      <c r="A582">
        <v>577</v>
      </c>
      <c r="B582" s="33">
        <f>通常分様式!Y598</f>
        <v>0</v>
      </c>
      <c r="C582">
        <f t="shared" ref="C582:C605" si="18">IF(B582="○",1,0)</f>
        <v>0</v>
      </c>
      <c r="D582">
        <f t="shared" ref="D582:D605" si="19">A582*C582</f>
        <v>0</v>
      </c>
      <c r="E582" t="str">
        <f>IFERROR(VLOOKUP(D582,通常分様式!$A$22:$A$621,1,FALSE),"")</f>
        <v/>
      </c>
    </row>
    <row r="583" spans="1:5" ht="16.8">
      <c r="A583">
        <v>578</v>
      </c>
      <c r="B583" s="33">
        <f>通常分様式!Y599</f>
        <v>0</v>
      </c>
      <c r="C583">
        <f t="shared" si="18"/>
        <v>0</v>
      </c>
      <c r="D583">
        <f t="shared" si="19"/>
        <v>0</v>
      </c>
      <c r="E583" t="str">
        <f>IFERROR(VLOOKUP(D583,通常分様式!$A$22:$A$621,1,FALSE),"")</f>
        <v/>
      </c>
    </row>
    <row r="584" spans="1:5" ht="16.8">
      <c r="A584">
        <v>579</v>
      </c>
      <c r="B584" s="33">
        <f>通常分様式!Y600</f>
        <v>0</v>
      </c>
      <c r="C584">
        <f t="shared" si="18"/>
        <v>0</v>
      </c>
      <c r="D584">
        <f t="shared" si="19"/>
        <v>0</v>
      </c>
      <c r="E584" t="str">
        <f>IFERROR(VLOOKUP(D584,通常分様式!$A$22:$A$621,1,FALSE),"")</f>
        <v/>
      </c>
    </row>
    <row r="585" spans="1:5" ht="16.8">
      <c r="A585">
        <v>580</v>
      </c>
      <c r="B585" s="33">
        <f>通常分様式!Y601</f>
        <v>0</v>
      </c>
      <c r="C585">
        <f t="shared" si="18"/>
        <v>0</v>
      </c>
      <c r="D585">
        <f t="shared" si="19"/>
        <v>0</v>
      </c>
      <c r="E585" t="str">
        <f>IFERROR(VLOOKUP(D585,通常分様式!$A$22:$A$621,1,FALSE),"")</f>
        <v/>
      </c>
    </row>
    <row r="586" spans="1:5" ht="16.8">
      <c r="A586">
        <v>581</v>
      </c>
      <c r="B586" s="33">
        <f>通常分様式!Y602</f>
        <v>0</v>
      </c>
      <c r="C586">
        <f t="shared" si="18"/>
        <v>0</v>
      </c>
      <c r="D586">
        <f t="shared" si="19"/>
        <v>0</v>
      </c>
      <c r="E586" t="str">
        <f>IFERROR(VLOOKUP(D586,通常分様式!$A$22:$A$621,1,FALSE),"")</f>
        <v/>
      </c>
    </row>
    <row r="587" spans="1:5" ht="16.8">
      <c r="A587">
        <v>582</v>
      </c>
      <c r="B587" s="33">
        <f>通常分様式!Y603</f>
        <v>0</v>
      </c>
      <c r="C587">
        <f t="shared" si="18"/>
        <v>0</v>
      </c>
      <c r="D587">
        <f t="shared" si="19"/>
        <v>0</v>
      </c>
      <c r="E587" t="str">
        <f>IFERROR(VLOOKUP(D587,通常分様式!$A$22:$A$621,1,FALSE),"")</f>
        <v/>
      </c>
    </row>
    <row r="588" spans="1:5" ht="16.8">
      <c r="A588">
        <v>583</v>
      </c>
      <c r="B588" s="33">
        <f>通常分様式!Y604</f>
        <v>0</v>
      </c>
      <c r="C588">
        <f t="shared" si="18"/>
        <v>0</v>
      </c>
      <c r="D588">
        <f t="shared" si="19"/>
        <v>0</v>
      </c>
      <c r="E588" t="str">
        <f>IFERROR(VLOOKUP(D588,通常分様式!$A$22:$A$621,1,FALSE),"")</f>
        <v/>
      </c>
    </row>
    <row r="589" spans="1:5" ht="16.8">
      <c r="A589">
        <v>584</v>
      </c>
      <c r="B589" s="33">
        <f>通常分様式!Y605</f>
        <v>0</v>
      </c>
      <c r="C589">
        <f t="shared" si="18"/>
        <v>0</v>
      </c>
      <c r="D589">
        <f t="shared" si="19"/>
        <v>0</v>
      </c>
      <c r="E589" t="str">
        <f>IFERROR(VLOOKUP(D589,通常分様式!$A$22:$A$621,1,FALSE),"")</f>
        <v/>
      </c>
    </row>
    <row r="590" spans="1:5" ht="16.8">
      <c r="A590">
        <v>585</v>
      </c>
      <c r="B590" s="33">
        <f>通常分様式!Y606</f>
        <v>0</v>
      </c>
      <c r="C590">
        <f t="shared" si="18"/>
        <v>0</v>
      </c>
      <c r="D590">
        <f t="shared" si="19"/>
        <v>0</v>
      </c>
      <c r="E590" t="str">
        <f>IFERROR(VLOOKUP(D590,通常分様式!$A$22:$A$621,1,FALSE),"")</f>
        <v/>
      </c>
    </row>
    <row r="591" spans="1:5" ht="16.8">
      <c r="A591">
        <v>586</v>
      </c>
      <c r="B591" s="33">
        <f>通常分様式!Y607</f>
        <v>0</v>
      </c>
      <c r="C591">
        <f t="shared" si="18"/>
        <v>0</v>
      </c>
      <c r="D591">
        <f t="shared" si="19"/>
        <v>0</v>
      </c>
      <c r="E591" t="str">
        <f>IFERROR(VLOOKUP(D591,通常分様式!$A$22:$A$621,1,FALSE),"")</f>
        <v/>
      </c>
    </row>
    <row r="592" spans="1:5" ht="16.8">
      <c r="A592">
        <v>587</v>
      </c>
      <c r="B592" s="33">
        <f>通常分様式!Y608</f>
        <v>0</v>
      </c>
      <c r="C592">
        <f t="shared" si="18"/>
        <v>0</v>
      </c>
      <c r="D592">
        <f t="shared" si="19"/>
        <v>0</v>
      </c>
      <c r="E592" t="str">
        <f>IFERROR(VLOOKUP(D592,通常分様式!$A$22:$A$621,1,FALSE),"")</f>
        <v/>
      </c>
    </row>
    <row r="593" spans="1:5" ht="16.8">
      <c r="A593">
        <v>588</v>
      </c>
      <c r="B593" s="33">
        <f>通常分様式!Y609</f>
        <v>0</v>
      </c>
      <c r="C593">
        <f t="shared" si="18"/>
        <v>0</v>
      </c>
      <c r="D593">
        <f t="shared" si="19"/>
        <v>0</v>
      </c>
      <c r="E593" t="str">
        <f>IFERROR(VLOOKUP(D593,通常分様式!$A$22:$A$621,1,FALSE),"")</f>
        <v/>
      </c>
    </row>
    <row r="594" spans="1:5" ht="16.8">
      <c r="A594">
        <v>589</v>
      </c>
      <c r="B594" s="33">
        <f>通常分様式!Y610</f>
        <v>0</v>
      </c>
      <c r="C594">
        <f t="shared" si="18"/>
        <v>0</v>
      </c>
      <c r="D594">
        <f t="shared" si="19"/>
        <v>0</v>
      </c>
      <c r="E594" t="str">
        <f>IFERROR(VLOOKUP(D594,通常分様式!$A$22:$A$621,1,FALSE),"")</f>
        <v/>
      </c>
    </row>
    <row r="595" spans="1:5" ht="16.8">
      <c r="A595">
        <v>590</v>
      </c>
      <c r="B595" s="33">
        <f>通常分様式!Y611</f>
        <v>0</v>
      </c>
      <c r="C595">
        <f t="shared" si="18"/>
        <v>0</v>
      </c>
      <c r="D595">
        <f t="shared" si="19"/>
        <v>0</v>
      </c>
      <c r="E595" t="str">
        <f>IFERROR(VLOOKUP(D595,通常分様式!$A$22:$A$621,1,FALSE),"")</f>
        <v/>
      </c>
    </row>
    <row r="596" spans="1:5" ht="16.8">
      <c r="A596">
        <v>591</v>
      </c>
      <c r="B596" s="33">
        <f>通常分様式!Y612</f>
        <v>0</v>
      </c>
      <c r="C596">
        <f t="shared" si="18"/>
        <v>0</v>
      </c>
      <c r="D596">
        <f t="shared" si="19"/>
        <v>0</v>
      </c>
      <c r="E596" t="str">
        <f>IFERROR(VLOOKUP(D596,通常分様式!$A$22:$A$621,1,FALSE),"")</f>
        <v/>
      </c>
    </row>
    <row r="597" spans="1:5" ht="16.8">
      <c r="A597">
        <v>592</v>
      </c>
      <c r="B597" s="33">
        <f>通常分様式!Y613</f>
        <v>0</v>
      </c>
      <c r="C597">
        <f t="shared" si="18"/>
        <v>0</v>
      </c>
      <c r="D597">
        <f t="shared" si="19"/>
        <v>0</v>
      </c>
      <c r="E597" t="str">
        <f>IFERROR(VLOOKUP(D597,通常分様式!$A$22:$A$621,1,FALSE),"")</f>
        <v/>
      </c>
    </row>
    <row r="598" spans="1:5" ht="16.8">
      <c r="A598">
        <v>593</v>
      </c>
      <c r="B598" s="33">
        <f>通常分様式!Y614</f>
        <v>0</v>
      </c>
      <c r="C598">
        <f t="shared" si="18"/>
        <v>0</v>
      </c>
      <c r="D598">
        <f t="shared" si="19"/>
        <v>0</v>
      </c>
      <c r="E598" t="str">
        <f>IFERROR(VLOOKUP(D598,通常分様式!$A$22:$A$621,1,FALSE),"")</f>
        <v/>
      </c>
    </row>
    <row r="599" spans="1:5" ht="16.8">
      <c r="A599">
        <v>594</v>
      </c>
      <c r="B599" s="33">
        <f>通常分様式!Y615</f>
        <v>0</v>
      </c>
      <c r="C599">
        <f t="shared" si="18"/>
        <v>0</v>
      </c>
      <c r="D599">
        <f t="shared" si="19"/>
        <v>0</v>
      </c>
      <c r="E599" t="str">
        <f>IFERROR(VLOOKUP(D599,通常分様式!$A$22:$A$621,1,FALSE),"")</f>
        <v/>
      </c>
    </row>
    <row r="600" spans="1:5" ht="16.8">
      <c r="A600">
        <v>595</v>
      </c>
      <c r="B600" s="33">
        <f>通常分様式!Y616</f>
        <v>0</v>
      </c>
      <c r="C600">
        <f t="shared" si="18"/>
        <v>0</v>
      </c>
      <c r="D600">
        <f t="shared" si="19"/>
        <v>0</v>
      </c>
      <c r="E600" t="str">
        <f>IFERROR(VLOOKUP(D600,通常分様式!$A$22:$A$621,1,FALSE),"")</f>
        <v/>
      </c>
    </row>
    <row r="601" spans="1:5" ht="16.8">
      <c r="A601">
        <v>596</v>
      </c>
      <c r="B601" s="33">
        <f>通常分様式!Y617</f>
        <v>0</v>
      </c>
      <c r="C601">
        <f t="shared" si="18"/>
        <v>0</v>
      </c>
      <c r="D601">
        <f t="shared" si="19"/>
        <v>0</v>
      </c>
      <c r="E601" t="str">
        <f>IFERROR(VLOOKUP(D601,通常分様式!$A$22:$A$621,1,FALSE),"")</f>
        <v/>
      </c>
    </row>
    <row r="602" spans="1:5" ht="16.8">
      <c r="A602">
        <v>597</v>
      </c>
      <c r="B602" s="33">
        <f>通常分様式!Y618</f>
        <v>0</v>
      </c>
      <c r="C602">
        <f t="shared" si="18"/>
        <v>0</v>
      </c>
      <c r="D602">
        <f t="shared" si="19"/>
        <v>0</v>
      </c>
      <c r="E602" t="str">
        <f>IFERROR(VLOOKUP(D602,通常分様式!$A$22:$A$621,1,FALSE),"")</f>
        <v/>
      </c>
    </row>
    <row r="603" spans="1:5" ht="16.8">
      <c r="A603">
        <v>598</v>
      </c>
      <c r="B603" s="33">
        <f>通常分様式!Y619</f>
        <v>0</v>
      </c>
      <c r="C603">
        <f t="shared" si="18"/>
        <v>0</v>
      </c>
      <c r="D603">
        <f t="shared" si="19"/>
        <v>0</v>
      </c>
      <c r="E603" t="str">
        <f>IFERROR(VLOOKUP(D603,通常分様式!$A$22:$A$621,1,FALSE),"")</f>
        <v/>
      </c>
    </row>
    <row r="604" spans="1:5" ht="16.8">
      <c r="A604">
        <v>599</v>
      </c>
      <c r="B604" s="33">
        <f>通常分様式!Y620</f>
        <v>0</v>
      </c>
      <c r="C604">
        <f t="shared" si="18"/>
        <v>0</v>
      </c>
      <c r="D604">
        <f t="shared" si="19"/>
        <v>0</v>
      </c>
      <c r="E604" t="str">
        <f>IFERROR(VLOOKUP(D604,通常分様式!$A$22:$A$621,1,FALSE),"")</f>
        <v/>
      </c>
    </row>
    <row r="605" spans="1:5" ht="16.2">
      <c r="A605">
        <v>600</v>
      </c>
      <c r="B605" s="33">
        <f>通常分様式!Y621</f>
        <v>0</v>
      </c>
      <c r="C605">
        <f t="shared" si="18"/>
        <v>0</v>
      </c>
      <c r="D605">
        <f t="shared" si="19"/>
        <v>0</v>
      </c>
      <c r="E605" t="str">
        <f>IFERROR(VLOOKUP(D605,通常分様式!$A$22:$A$621,1,FALSE),"")</f>
        <v/>
      </c>
    </row>
  </sheetData>
  <sheetProtection algorithmName="SHA-512" hashValue="Kgjhyc9MDeIlZO+qqfvvre7TNJkoLJco5OWPysi7YPA8AUf+h1Fg1279BOTnAc+F6wCPlU/Bf5rM6Ws8hiLUfQ==" saltValue="zv5pEqr4fimMwgpcv4Jk1A==" spinCount="100000" sheet="1" objects="1" scenarios="1"/>
  <mergeCells count="2">
    <mergeCell ref="B1:B4"/>
    <mergeCell ref="C1:E4"/>
  </mergeCells>
  <phoneticPr fontId="20"/>
  <dataValidations count="1">
    <dataValidation type="list" allowBlank="1" showDropDown="0" showInputMessage="1" showErrorMessage="1" sqref="B6:B605">
      <formula1>IF($D6="補",#REF!,#REF!)</formula1>
    </dataValidation>
  </dataValidations>
  <pageMargins left="0.7" right="0.7" top="0.75" bottom="0.75" header="0.3" footer="0.3"/>
  <pageSetup paperSize="9" fitToWidth="1" fitToHeight="1" orientation="portrait" usePrinterDefaults="1" r:id="rId1"/>
  <extLst>
    <ext xmlns:x14="http://schemas.microsoft.com/office/spreadsheetml/2009/9/main" uri="{78C0D931-6437-407d-A8EE-F0AAD7539E65}">
      <x14:conditionalFormattings>
        <x14:conditionalFormatting xmlns:xm="http://schemas.microsoft.com/office/excel/2006/main">
          <x14:cfRule type="expression" priority="25" id="{DBB235D2-0021-4777-8CA1-3860D3EE7F65}">
            <xm:f>B6&lt;&gt;転記作業用!B49</xm:f>
            <x14:dxf>
              <fill>
                <patternFill>
                  <bgColor theme="5" tint="0.8"/>
                </patternFill>
              </fill>
            </x14:dxf>
          </x14:cfRule>
          <xm:sqref>B6:B605</xm:sqref>
        </x14:conditionalFormatting>
      </x14:conditionalFormattings>
    </ext>
  </extLst>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9</vt:i4>
      </vt:variant>
    </vt:vector>
  </HeadingPairs>
  <TitlesOfParts>
    <vt:vector size="9" baseType="lpstr">
      <vt:lpstr>自治体コード</vt:lpstr>
      <vt:lpstr>通常分様式</vt:lpstr>
      <vt:lpstr>基金調べ</vt:lpstr>
      <vt:lpstr xml:space="preserve">【チェックリスト】 </vt:lpstr>
      <vt:lpstr xml:space="preserve">事業名一覧 </vt:lpstr>
      <vt:lpstr>転記作業用</vt:lpstr>
      <vt:lpstr>―</vt:lpstr>
      <vt:lpstr>フラグ管理用</vt:lpstr>
      <vt:lpstr>計算用</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上坂 宗憲（地方創生推進事務局）</dc:creator>
  <cp:lastModifiedBy> </cp:lastModifiedBy>
  <cp:lastPrinted>2022-11-29T01:10:32Z</cp:lastPrinted>
  <dcterms:created xsi:type="dcterms:W3CDTF">2020-11-19T07:11:50Z</dcterms:created>
  <dcterms:modified xsi:type="dcterms:W3CDTF">2023-02-17T01:20:55Z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2023-02-17T01:20:55Z</vt:filetime>
  </property>
</Properties>
</file>